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市町村課\H27年度以前\08地方債担当\H27\◎公営\02-1 決算統計\50 白本作成\07合体完成\"/>
    </mc:Choice>
  </mc:AlternateContent>
  <bookViews>
    <workbookView xWindow="0" yWindow="0" windowWidth="20490" windowHeight="7920"/>
  </bookViews>
  <sheets>
    <sheet name="ア　施設及び業務の概況" sheetId="2" r:id="rId1"/>
    <sheet name="イ　決算状況" sheetId="3" r:id="rId2"/>
  </sheets>
  <definedNames>
    <definedName name="_xlnm.Print_Titles" localSheetId="0">'ア　施設及び業務の概況'!$A:$J</definedName>
    <definedName name="_xlnm.Print_Titles" localSheetId="1">'イ　決算状況'!$A:$G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K60" i="2"/>
  <c r="AE79" i="3" l="1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H7" i="2"/>
  <c r="AH56" i="2"/>
  <c r="AH55" i="2"/>
  <c r="AH47" i="2"/>
  <c r="AH46" i="2"/>
  <c r="AH45" i="2"/>
  <c r="AH44" i="2"/>
  <c r="AH43" i="2"/>
  <c r="AH40" i="2"/>
  <c r="AH39" i="2"/>
  <c r="AH38" i="2"/>
  <c r="AH35" i="2"/>
  <c r="AH34" i="2"/>
  <c r="AH33" i="2"/>
  <c r="AH32" i="2"/>
  <c r="AH31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2" i="2"/>
  <c r="AH11" i="2"/>
  <c r="AH10" i="2"/>
  <c r="AH9" i="2"/>
  <c r="AH8" i="2"/>
  <c r="AH58" i="2" l="1"/>
  <c r="AH41" i="2"/>
  <c r="AH14" i="2"/>
  <c r="AH57" i="2"/>
  <c r="AH59" i="2" s="1"/>
  <c r="AH13" i="2"/>
  <c r="AH42" i="2"/>
  <c r="AH60" i="2" l="1"/>
</calcChain>
</file>

<file path=xl/sharedStrings.xml><?xml version="1.0" encoding="utf-8"?>
<sst xmlns="http://schemas.openxmlformats.org/spreadsheetml/2006/main" count="455" uniqueCount="243">
  <si>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</si>
  <si>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</si>
  <si>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3"/>
  </si>
  <si>
    <t>普及状況</t>
    <rPh sb="0" eb="2">
      <t>フキュウ</t>
    </rPh>
    <rPh sb="2" eb="4">
      <t>ジョウキョウ</t>
    </rPh>
    <phoneticPr fontId="3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</si>
  <si>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3"/>
  </si>
  <si>
    <t>市街地人口(人)</t>
    <rPh sb="0" eb="3">
      <t>シガイチ</t>
    </rPh>
    <rPh sb="3" eb="5">
      <t>ジンコウ</t>
    </rPh>
    <rPh sb="6" eb="7">
      <t>ニン</t>
    </rPh>
    <phoneticPr fontId="3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</si>
  <si>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3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</si>
  <si>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3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</si>
  <si>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3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</si>
  <si>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3"/>
  </si>
  <si>
    <t>普及率 (B/A)×100(%)</t>
    <rPh sb="0" eb="2">
      <t>フキュウ</t>
    </rPh>
    <rPh sb="2" eb="3">
      <t>リツ</t>
    </rPh>
    <phoneticPr fontId="3"/>
  </si>
  <si>
    <t>水洗化率 (C/B)×100(%)</t>
    <rPh sb="0" eb="3">
      <t>スイセンカ</t>
    </rPh>
    <rPh sb="3" eb="4">
      <t>リツ</t>
    </rPh>
    <phoneticPr fontId="3"/>
  </si>
  <si>
    <t>行政区域面積(ha)</t>
    <rPh sb="0" eb="2">
      <t>ギョウセイ</t>
    </rPh>
    <rPh sb="2" eb="4">
      <t>クイキ</t>
    </rPh>
    <rPh sb="4" eb="6">
      <t>メンセキ</t>
    </rPh>
    <phoneticPr fontId="3"/>
  </si>
  <si>
    <t>市街地面積(ha)</t>
    <rPh sb="0" eb="3">
      <t>シガイチ</t>
    </rPh>
    <rPh sb="3" eb="5">
      <t>メンセキ</t>
    </rPh>
    <phoneticPr fontId="3"/>
  </si>
  <si>
    <t>全体計画面積(ha)</t>
    <rPh sb="0" eb="2">
      <t>ゼンタイ</t>
    </rPh>
    <rPh sb="2" eb="4">
      <t>ケイカク</t>
    </rPh>
    <rPh sb="4" eb="6">
      <t>メンセキ</t>
    </rPh>
    <phoneticPr fontId="3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</si>
  <si>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3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</si>
  <si>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3"/>
  </si>
  <si>
    <t>国庫補助金</t>
    <rPh sb="0" eb="2">
      <t>コッコ</t>
    </rPh>
    <rPh sb="2" eb="5">
      <t>ホジョキン</t>
    </rPh>
    <phoneticPr fontId="3"/>
  </si>
  <si>
    <t>その他</t>
    <rPh sb="2" eb="3">
      <t>タ</t>
    </rPh>
    <phoneticPr fontId="3"/>
  </si>
  <si>
    <t>下水管布設延長(km)</t>
    <rPh sb="0" eb="3">
      <t>ゲスイカン</t>
    </rPh>
    <rPh sb="3" eb="5">
      <t>フセツ</t>
    </rPh>
    <rPh sb="5" eb="7">
      <t>エンチョウ</t>
    </rPh>
    <phoneticPr fontId="3"/>
  </si>
  <si>
    <t>種別</t>
    <rPh sb="0" eb="2">
      <t>シュベツ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</si>
  <si>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</si>
  <si>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</si>
  <si>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2">
      <t>ゴウリュウ</t>
    </rPh>
    <rPh sb="2" eb="3">
      <t>カン</t>
    </rPh>
    <phoneticPr fontId="3"/>
  </si>
  <si>
    <t>未供用</t>
    <rPh sb="0" eb="1">
      <t>ミ</t>
    </rPh>
    <rPh sb="1" eb="3">
      <t>キョウヨウ</t>
    </rPh>
    <phoneticPr fontId="3"/>
  </si>
  <si>
    <t>処理状況</t>
    <rPh sb="0" eb="2">
      <t>ショリ</t>
    </rPh>
    <rPh sb="2" eb="4">
      <t>ジョウキョウ</t>
    </rPh>
    <phoneticPr fontId="3"/>
  </si>
  <si>
    <t>終末処理場数</t>
    <rPh sb="0" eb="2">
      <t>シュウマツ</t>
    </rPh>
    <rPh sb="2" eb="4">
      <t>ショリ</t>
    </rPh>
    <rPh sb="4" eb="6">
      <t>バカズ</t>
    </rPh>
    <phoneticPr fontId="3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</si>
  <si>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3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</si>
  <si>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3"/>
  </si>
  <si>
    <t>晴天時(㎥/日)</t>
    <rPh sb="0" eb="2">
      <t>セイテン</t>
    </rPh>
    <rPh sb="2" eb="3">
      <t>ジ</t>
    </rPh>
    <phoneticPr fontId="3"/>
  </si>
  <si>
    <t>雨天時(㎥/分)</t>
    <rPh sb="0" eb="2">
      <t>ウテン</t>
    </rPh>
    <rPh sb="2" eb="3">
      <t>ジ</t>
    </rPh>
    <rPh sb="6" eb="7">
      <t>フン</t>
    </rPh>
    <phoneticPr fontId="3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</si>
  <si>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3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</si>
  <si>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3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</si>
  <si>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3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</si>
  <si>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3"/>
  </si>
  <si>
    <t>ポンプ場数</t>
    <rPh sb="3" eb="4">
      <t>ジョウ</t>
    </rPh>
    <rPh sb="4" eb="5">
      <t>スウ</t>
    </rPh>
    <phoneticPr fontId="3"/>
  </si>
  <si>
    <t>排水
能力</t>
    <rPh sb="0" eb="2">
      <t>ハイスイ</t>
    </rPh>
    <rPh sb="3" eb="5">
      <t>ノウリョク</t>
    </rPh>
    <phoneticPr fontId="3"/>
  </si>
  <si>
    <t>職員数</t>
    <rPh sb="0" eb="3">
      <t>ショクインスウ</t>
    </rPh>
    <phoneticPr fontId="3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</si>
  <si>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</si>
  <si>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</si>
  <si>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計</t>
    <rPh sb="0" eb="1">
      <t>ケイ</t>
    </rPh>
    <phoneticPr fontId="3"/>
  </si>
  <si>
    <t>合流管比率</t>
    <rPh sb="0" eb="2">
      <t>ゴウリュウ</t>
    </rPh>
    <rPh sb="2" eb="3">
      <t>カン</t>
    </rPh>
    <rPh sb="3" eb="5">
      <t>ヒリツ</t>
    </rPh>
    <phoneticPr fontId="3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</si>
  <si>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3"/>
  </si>
  <si>
    <t>H12.04.01</t>
  </si>
  <si>
    <t>H18.04.01</t>
  </si>
  <si>
    <t>H13.04.01</t>
  </si>
  <si>
    <t>川越市</t>
    <phoneticPr fontId="3"/>
  </si>
  <si>
    <t>S58.10.17</t>
  </si>
  <si>
    <t>S61.05.16</t>
  </si>
  <si>
    <t>H03.04.01</t>
  </si>
  <si>
    <t>熊谷市</t>
    <phoneticPr fontId="3"/>
  </si>
  <si>
    <t>H08.09.05</t>
  </si>
  <si>
    <t>H14.02.01</t>
  </si>
  <si>
    <t>H17.04.01</t>
  </si>
  <si>
    <t>秩父市</t>
    <phoneticPr fontId="3"/>
  </si>
  <si>
    <t>H07.08.15</t>
  </si>
  <si>
    <t>H12.04.03</t>
  </si>
  <si>
    <t>H22.03.23</t>
  </si>
  <si>
    <t>加須市</t>
    <phoneticPr fontId="3"/>
  </si>
  <si>
    <t>S62.11.30</t>
  </si>
  <si>
    <t>H01.04.01</t>
  </si>
  <si>
    <t>H04.04.01</t>
  </si>
  <si>
    <t>本庄市</t>
    <phoneticPr fontId="3"/>
  </si>
  <si>
    <t>S63.01.30</t>
  </si>
  <si>
    <t>H02.04.01</t>
  </si>
  <si>
    <t>S62.04.01</t>
  </si>
  <si>
    <t>鴻巣市</t>
    <phoneticPr fontId="3"/>
  </si>
  <si>
    <t>S58.08.10</t>
  </si>
  <si>
    <t>S63.02.01</t>
  </si>
  <si>
    <t>H18.01.01</t>
  </si>
  <si>
    <t>深谷市</t>
    <phoneticPr fontId="3"/>
  </si>
  <si>
    <t>H02.09.01</t>
  </si>
  <si>
    <t>S63.04.01</t>
  </si>
  <si>
    <t>久喜市</t>
    <phoneticPr fontId="3"/>
  </si>
  <si>
    <t>H06.02.17</t>
  </si>
  <si>
    <t>H09.04.01</t>
  </si>
  <si>
    <t>H05.09.22</t>
  </si>
  <si>
    <t>蓮田市</t>
    <phoneticPr fontId="3"/>
  </si>
  <si>
    <t>H13.08.31</t>
  </si>
  <si>
    <t>H19.04.01</t>
  </si>
  <si>
    <t>幸手市</t>
    <phoneticPr fontId="3"/>
  </si>
  <si>
    <t>H11.11.18</t>
  </si>
  <si>
    <t>H17.05.09</t>
  </si>
  <si>
    <t>H10.04.01</t>
  </si>
  <si>
    <t>吉川市</t>
    <phoneticPr fontId="3"/>
  </si>
  <si>
    <t>H08.10.01</t>
  </si>
  <si>
    <t>白岡市</t>
    <phoneticPr fontId="3"/>
  </si>
  <si>
    <t>H07.10.02</t>
  </si>
  <si>
    <t>H10.10.01</t>
  </si>
  <si>
    <t>H07.09.26</t>
  </si>
  <si>
    <t>毛呂山町</t>
    <phoneticPr fontId="3"/>
  </si>
  <si>
    <t>S62.12.01</t>
  </si>
  <si>
    <t>S63.09.01</t>
  </si>
  <si>
    <t>越生町</t>
    <phoneticPr fontId="3"/>
  </si>
  <si>
    <t>H06.09.05</t>
  </si>
  <si>
    <t>H10.06.01</t>
  </si>
  <si>
    <t>H06.04.01</t>
  </si>
  <si>
    <t>滑川町</t>
    <phoneticPr fontId="3"/>
  </si>
  <si>
    <t>H06.09.30</t>
  </si>
  <si>
    <t>H09.04.05</t>
  </si>
  <si>
    <t>H06.03.11</t>
  </si>
  <si>
    <t>小川町</t>
    <phoneticPr fontId="3"/>
  </si>
  <si>
    <t>S61.04.01</t>
  </si>
  <si>
    <t>H02.04.02</t>
  </si>
  <si>
    <t>H04.12.01</t>
  </si>
  <si>
    <t>吉見町</t>
    <phoneticPr fontId="3"/>
  </si>
  <si>
    <t>H12.06.30</t>
  </si>
  <si>
    <t>H18.04.03</t>
  </si>
  <si>
    <t>鳩山町</t>
    <phoneticPr fontId="3"/>
  </si>
  <si>
    <t>H07.04.01</t>
  </si>
  <si>
    <t>美里町</t>
    <phoneticPr fontId="3"/>
  </si>
  <si>
    <t>H11.11.04</t>
  </si>
  <si>
    <t>H16.04.01</t>
  </si>
  <si>
    <t>H11.03.10</t>
  </si>
  <si>
    <t>上里町</t>
    <phoneticPr fontId="3"/>
  </si>
  <si>
    <t>H08.09.11</t>
  </si>
  <si>
    <t>H11.10.01</t>
  </si>
  <si>
    <t>H08.04.01</t>
  </si>
  <si>
    <t>寄居町</t>
    <phoneticPr fontId="3"/>
  </si>
  <si>
    <t>H10.07.15</t>
  </si>
  <si>
    <t>宮代町</t>
    <phoneticPr fontId="3"/>
  </si>
  <si>
    <t>H11.12.13</t>
  </si>
  <si>
    <t>H16.06.01</t>
  </si>
  <si>
    <t>H10.07.01</t>
  </si>
  <si>
    <t>松伏町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</si>
  <si>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</si>
  <si>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</si>
  <si>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</si>
  <si>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下水道使用料</t>
    <rPh sb="0" eb="2">
      <t>ゲスイ</t>
    </rPh>
    <rPh sb="2" eb="3">
      <t>ドウ</t>
    </rPh>
    <rPh sb="3" eb="6">
      <t>シヨウリョウ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</si>
  <si>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</si>
  <si>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</si>
  <si>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</si>
  <si>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</si>
  <si>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</si>
  <si>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</si>
  <si>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</si>
  <si>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</si>
  <si>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</si>
  <si>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</si>
  <si>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</si>
  <si>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</si>
  <si>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</si>
  <si>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</si>
  <si>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</si>
  <si>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</si>
  <si>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</si>
  <si>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</si>
  <si>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</si>
  <si>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</si>
  <si>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</si>
  <si>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</si>
  <si>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</si>
  <si>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</si>
  <si>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</si>
  <si>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3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</si>
  <si>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</si>
  <si>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</si>
  <si>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</si>
  <si>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</si>
  <si>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</si>
  <si>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</si>
  <si>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</si>
  <si>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</si>
  <si>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</si>
  <si>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</si>
  <si>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</si>
  <si>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</si>
  <si>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</si>
  <si>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</si>
  <si>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</si>
  <si>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</si>
  <si>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</si>
  <si>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</si>
  <si>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</si>
  <si>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秩父市</t>
    <phoneticPr fontId="3"/>
  </si>
  <si>
    <t>加須市</t>
    <phoneticPr fontId="3"/>
  </si>
  <si>
    <t>本庄市</t>
    <phoneticPr fontId="3"/>
  </si>
  <si>
    <t>鴻巣市</t>
    <phoneticPr fontId="3"/>
  </si>
  <si>
    <t>深谷市</t>
    <phoneticPr fontId="3"/>
  </si>
  <si>
    <t>久喜市</t>
    <phoneticPr fontId="3"/>
  </si>
  <si>
    <t>蓮田市</t>
    <phoneticPr fontId="3"/>
  </si>
  <si>
    <t>幸手市</t>
    <phoneticPr fontId="3"/>
  </si>
  <si>
    <t>吉川市</t>
    <phoneticPr fontId="3"/>
  </si>
  <si>
    <t>白岡市</t>
    <phoneticPr fontId="3"/>
  </si>
  <si>
    <t>毛呂山町</t>
    <phoneticPr fontId="3"/>
  </si>
  <si>
    <t>越生町</t>
    <phoneticPr fontId="3"/>
  </si>
  <si>
    <t>滑川町</t>
    <phoneticPr fontId="3"/>
  </si>
  <si>
    <t>小川町</t>
    <phoneticPr fontId="3"/>
  </si>
  <si>
    <t>美里町</t>
    <phoneticPr fontId="3"/>
  </si>
  <si>
    <t>上里町</t>
    <phoneticPr fontId="3"/>
  </si>
  <si>
    <t>寄居町</t>
    <phoneticPr fontId="3"/>
  </si>
  <si>
    <t>宮代町</t>
    <phoneticPr fontId="3"/>
  </si>
  <si>
    <t>松伏町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</si>
  <si>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</si>
  <si>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</si>
  <si>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</si>
  <si>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</si>
  <si>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</si>
  <si>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</si>
  <si>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徴収
方法</t>
    <rPh sb="0" eb="2">
      <t>チョウシュウ</t>
    </rPh>
    <rPh sb="3" eb="5">
      <t>ホウホウ</t>
    </rPh>
    <phoneticPr fontId="3"/>
  </si>
  <si>
    <t>集金制</t>
    <rPh sb="0" eb="2">
      <t>シュウキン</t>
    </rPh>
    <rPh sb="2" eb="3">
      <t>セイ</t>
    </rPh>
    <phoneticPr fontId="3"/>
  </si>
  <si>
    <t>納付制</t>
    <rPh sb="0" eb="2">
      <t>ノウフ</t>
    </rPh>
    <rPh sb="2" eb="3">
      <t>セイ</t>
    </rPh>
    <phoneticPr fontId="3"/>
  </si>
  <si>
    <t>口座振替制</t>
    <rPh sb="0" eb="2">
      <t>コウザ</t>
    </rPh>
    <rPh sb="2" eb="4">
      <t>フリカエ</t>
    </rPh>
    <rPh sb="4" eb="5">
      <t>セイ</t>
    </rPh>
    <phoneticPr fontId="3"/>
  </si>
  <si>
    <t>コンビニエンスストア</t>
    <phoneticPr fontId="3"/>
  </si>
  <si>
    <t>クレジットカード</t>
    <phoneticPr fontId="3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</si>
  <si>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3"/>
  </si>
  <si>
    <t>現行使用料</t>
    <rPh sb="0" eb="2">
      <t>ゲンコウ</t>
    </rPh>
    <rPh sb="2" eb="5">
      <t>シヨウリョウ</t>
    </rPh>
    <phoneticPr fontId="3"/>
  </si>
  <si>
    <t>家庭用</t>
    <rPh sb="0" eb="3">
      <t>カテイヨウ</t>
    </rPh>
    <phoneticPr fontId="3"/>
  </si>
  <si>
    <t>20㎥/月（円）</t>
    <rPh sb="4" eb="5">
      <t>ツキ</t>
    </rPh>
    <rPh sb="6" eb="7">
      <t>エン</t>
    </rPh>
    <phoneticPr fontId="3"/>
  </si>
  <si>
    <t>業務用</t>
    <rPh sb="0" eb="3">
      <t>ギョウムヨウ</t>
    </rPh>
    <phoneticPr fontId="3"/>
  </si>
  <si>
    <t>100㎥/月（円）</t>
    <rPh sb="5" eb="6">
      <t>ツキ</t>
    </rPh>
    <rPh sb="7" eb="8">
      <t>エン</t>
    </rPh>
    <phoneticPr fontId="3"/>
  </si>
  <si>
    <t>500㎥/月（円）</t>
    <rPh sb="5" eb="6">
      <t>ツキ</t>
    </rPh>
    <rPh sb="7" eb="8">
      <t>エン</t>
    </rPh>
    <phoneticPr fontId="3"/>
  </si>
  <si>
    <t>1,000㎥/月（円）</t>
    <rPh sb="7" eb="8">
      <t>ツキ</t>
    </rPh>
    <rPh sb="9" eb="10">
      <t>エン</t>
    </rPh>
    <phoneticPr fontId="3"/>
  </si>
  <si>
    <t>5,000㎥/月（円）</t>
    <rPh sb="7" eb="8">
      <t>ツキ</t>
    </rPh>
    <rPh sb="9" eb="10">
      <t>エン</t>
    </rPh>
    <phoneticPr fontId="3"/>
  </si>
  <si>
    <t>10,000㎥/月（円）</t>
    <rPh sb="8" eb="9">
      <t>ツキ</t>
    </rPh>
    <rPh sb="10" eb="11">
      <t>エン</t>
    </rPh>
    <phoneticPr fontId="3"/>
  </si>
  <si>
    <t>使用料収入</t>
    <rPh sb="0" eb="3">
      <t>シヨウリョウ</t>
    </rPh>
    <rPh sb="3" eb="5">
      <t>シュウニュウ</t>
    </rPh>
    <phoneticPr fontId="3"/>
  </si>
  <si>
    <t xml:space="preserve">汚水処理費 </t>
    <rPh sb="0" eb="2">
      <t>オスイ</t>
    </rPh>
    <rPh sb="2" eb="4">
      <t>ショリ</t>
    </rPh>
    <rPh sb="4" eb="5">
      <t>ヒ</t>
    </rPh>
    <phoneticPr fontId="3"/>
  </si>
  <si>
    <t>使用料単価(円/㎥) A</t>
    <rPh sb="0" eb="3">
      <t>シヨウリョウ</t>
    </rPh>
    <rPh sb="3" eb="5">
      <t>タンカ</t>
    </rPh>
    <rPh sb="6" eb="7">
      <t>エン</t>
    </rPh>
    <phoneticPr fontId="3"/>
  </si>
  <si>
    <t>処理原価(円/㎥) B</t>
    <rPh sb="0" eb="2">
      <t>ショリ</t>
    </rPh>
    <rPh sb="2" eb="4">
      <t>ゲンカ</t>
    </rPh>
    <phoneticPr fontId="3"/>
  </si>
  <si>
    <t>経費回収率 A/B×100(%)</t>
    <rPh sb="0" eb="2">
      <t>ケイヒ</t>
    </rPh>
    <rPh sb="2" eb="4">
      <t>カイシュウ</t>
    </rPh>
    <rPh sb="4" eb="5">
      <t>リツ</t>
    </rPh>
    <phoneticPr fontId="3"/>
  </si>
  <si>
    <t>逆ざや(円/㎥)</t>
    <rPh sb="0" eb="1">
      <t>ギャク</t>
    </rPh>
    <rPh sb="4" eb="5">
      <t>エン</t>
    </rPh>
    <phoneticPr fontId="3"/>
  </si>
  <si>
    <t/>
  </si>
  <si>
    <t>○</t>
  </si>
  <si>
    <t>H26.04.01</t>
  </si>
  <si>
    <t>H11.04.01</t>
  </si>
  <si>
    <t>H02.10.01</t>
  </si>
  <si>
    <t>H23.04.01</t>
  </si>
  <si>
    <t>H25.04.01</t>
  </si>
  <si>
    <t>H16.12.13</t>
  </si>
  <si>
    <t>H15.12.16</t>
  </si>
  <si>
    <t>H14.04.01</t>
  </si>
  <si>
    <t>　　　　　　　　　　　　団体名
　区分</t>
  </si>
  <si>
    <t>計</t>
    <phoneticPr fontId="3"/>
  </si>
  <si>
    <t>農集</t>
    <phoneticPr fontId="2"/>
  </si>
  <si>
    <t>農集</t>
    <phoneticPr fontId="2"/>
  </si>
  <si>
    <t>下水道使用料</t>
    <rPh sb="0" eb="3">
      <t>ゲスイドウ</t>
    </rPh>
    <rPh sb="3" eb="6">
      <t>シヨウリョウ</t>
    </rPh>
    <phoneticPr fontId="2"/>
  </si>
  <si>
    <t>地方債現在高</t>
    <rPh sb="0" eb="3">
      <t>チホウサイ</t>
    </rPh>
    <rPh sb="3" eb="6">
      <t>ゲンザイダカ</t>
    </rPh>
    <phoneticPr fontId="3"/>
  </si>
  <si>
    <t>農集</t>
    <rPh sb="0" eb="2">
      <t>ノウシュウ</t>
    </rPh>
    <phoneticPr fontId="2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</si>
  <si>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3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</si>
  <si>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</si>
  <si>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</si>
  <si>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赤字(▲)</t>
    <rPh sb="0" eb="2">
      <t>アカジ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</si>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</sst>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0" xfId="0" applyFont="1" applyBorder="1">
      <alignment vertical="center"/>
    </xf>
    <xf numFmtId="178" fontId="4" fillId="0" borderId="35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40" fontId="4" fillId="0" borderId="35" xfId="1" applyNumberFormat="1" applyFont="1" applyFill="1" applyBorder="1" applyAlignment="1">
      <alignment horizontal="center" vertical="center"/>
    </xf>
    <xf numFmtId="38" fontId="4" fillId="0" borderId="35" xfId="1" applyNumberFormat="1" applyFont="1" applyFill="1" applyBorder="1" applyAlignment="1">
      <alignment vertical="center"/>
    </xf>
    <xf numFmtId="177" fontId="4" fillId="0" borderId="36" xfId="1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40" fontId="4" fillId="0" borderId="56" xfId="1" applyNumberFormat="1" applyFont="1" applyFill="1" applyBorder="1" applyAlignment="1">
      <alignment horizontal="center" vertical="center"/>
    </xf>
    <xf numFmtId="38" fontId="4" fillId="0" borderId="56" xfId="1" applyNumberFormat="1" applyFont="1" applyFill="1" applyBorder="1" applyAlignment="1">
      <alignment vertical="center"/>
    </xf>
    <xf numFmtId="0" fontId="4" fillId="0" borderId="34" xfId="0" applyFont="1" applyBorder="1">
      <alignment vertical="center"/>
    </xf>
    <xf numFmtId="179" fontId="4" fillId="0" borderId="35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80" fontId="4" fillId="0" borderId="35" xfId="1" applyNumberFormat="1" applyFont="1" applyFill="1" applyBorder="1" applyAlignment="1">
      <alignment horizontal="right" vertical="center"/>
    </xf>
    <xf numFmtId="180" fontId="4" fillId="0" borderId="2" xfId="0" applyNumberFormat="1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0" borderId="39" xfId="0" applyNumberFormat="1" applyFont="1" applyFill="1" applyBorder="1" applyAlignment="1">
      <alignment horizontal="center" vertical="center"/>
    </xf>
    <xf numFmtId="180" fontId="4" fillId="0" borderId="2" xfId="0" applyNumberFormat="1" applyFont="1" applyBorder="1" applyAlignment="1">
      <alignment horizontal="left" vertical="center"/>
    </xf>
    <xf numFmtId="180" fontId="4" fillId="0" borderId="0" xfId="0" applyNumberFormat="1" applyFont="1" applyFill="1" applyBorder="1" applyAlignment="1">
      <alignment horizontal="left" vertical="center"/>
    </xf>
    <xf numFmtId="180" fontId="4" fillId="0" borderId="29" xfId="0" applyNumberFormat="1" applyFont="1" applyBorder="1" applyAlignment="1">
      <alignment horizontal="left"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23" xfId="0" applyNumberFormat="1" applyFont="1" applyFill="1" applyBorder="1" applyAlignment="1">
      <alignment vertical="center"/>
    </xf>
    <xf numFmtId="180" fontId="4" fillId="0" borderId="24" xfId="0" applyNumberFormat="1" applyFont="1" applyFill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horizontal="left" vertical="center"/>
    </xf>
    <xf numFmtId="180" fontId="4" fillId="0" borderId="24" xfId="0" applyNumberFormat="1" applyFont="1" applyBorder="1" applyAlignment="1">
      <alignment vertical="center"/>
    </xf>
    <xf numFmtId="180" fontId="4" fillId="0" borderId="26" xfId="0" applyNumberFormat="1" applyFont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80" fontId="4" fillId="0" borderId="27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horizontal="left" vertical="center"/>
    </xf>
    <xf numFmtId="180" fontId="4" fillId="0" borderId="21" xfId="0" applyNumberFormat="1" applyFont="1" applyBorder="1" applyAlignment="1">
      <alignment vertical="center"/>
    </xf>
    <xf numFmtId="180" fontId="4" fillId="0" borderId="20" xfId="0" applyNumberFormat="1" applyFont="1" applyBorder="1" applyAlignment="1">
      <alignment vertical="center"/>
    </xf>
    <xf numFmtId="180" fontId="4" fillId="0" borderId="58" xfId="0" applyNumberFormat="1" applyFont="1" applyBorder="1" applyAlignment="1">
      <alignment horizontal="left" vertical="center"/>
    </xf>
    <xf numFmtId="180" fontId="4" fillId="0" borderId="56" xfId="1" applyNumberFormat="1" applyFont="1" applyFill="1" applyBorder="1" applyAlignment="1">
      <alignment horizontal="right" vertical="center"/>
    </xf>
    <xf numFmtId="180" fontId="4" fillId="0" borderId="6" xfId="0" applyNumberFormat="1" applyFont="1" applyBorder="1" applyAlignment="1">
      <alignment vertical="center"/>
    </xf>
    <xf numFmtId="180" fontId="4" fillId="0" borderId="30" xfId="0" applyNumberFormat="1" applyFont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80" fontId="4" fillId="0" borderId="44" xfId="0" applyNumberFormat="1" applyFont="1" applyFill="1" applyBorder="1" applyAlignment="1">
      <alignment vertical="center"/>
    </xf>
    <xf numFmtId="180" fontId="4" fillId="0" borderId="45" xfId="0" applyNumberFormat="1" applyFont="1" applyFill="1" applyBorder="1" applyAlignment="1">
      <alignment vertical="center"/>
    </xf>
    <xf numFmtId="180" fontId="4" fillId="0" borderId="36" xfId="1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vertical="center" textRotation="255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47" xfId="0" applyFont="1" applyFill="1" applyBorder="1" applyAlignment="1">
      <alignment vertical="center" wrapText="1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4" fillId="0" borderId="53" xfId="0" applyFont="1" applyFill="1" applyBorder="1" applyAlignment="1">
      <alignment vertical="center" wrapText="1"/>
    </xf>
    <xf numFmtId="0" fontId="0" fillId="0" borderId="5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80" fontId="4" fillId="0" borderId="11" xfId="0" applyNumberFormat="1" applyFont="1" applyFill="1" applyBorder="1" applyAlignment="1">
      <alignment horizontal="left" vertical="center"/>
    </xf>
    <xf numFmtId="180" fontId="4" fillId="0" borderId="8" xfId="0" applyNumberFormat="1" applyFont="1" applyFill="1" applyBorder="1" applyAlignment="1">
      <alignment horizontal="left" vertical="center"/>
    </xf>
    <xf numFmtId="180" fontId="4" fillId="0" borderId="9" xfId="0" applyNumberFormat="1" applyFont="1" applyFill="1" applyBorder="1" applyAlignment="1">
      <alignment horizontal="left" vertical="center"/>
    </xf>
    <xf numFmtId="180" fontId="4" fillId="0" borderId="22" xfId="0" applyNumberFormat="1" applyFont="1" applyFill="1" applyBorder="1" applyAlignment="1">
      <alignment horizontal="left" vertical="center"/>
    </xf>
    <xf numFmtId="180" fontId="4" fillId="0" borderId="18" xfId="0" applyNumberFormat="1" applyFont="1" applyFill="1" applyBorder="1" applyAlignment="1">
      <alignment horizontal="left" vertical="center"/>
    </xf>
    <xf numFmtId="180" fontId="4" fillId="0" borderId="19" xfId="0" applyNumberFormat="1" applyFont="1" applyFill="1" applyBorder="1" applyAlignment="1">
      <alignment horizontal="left" vertical="center"/>
    </xf>
    <xf numFmtId="180" fontId="4" fillId="0" borderId="46" xfId="0" applyNumberFormat="1" applyFont="1" applyFill="1" applyBorder="1" applyAlignment="1">
      <alignment horizontal="left" vertical="center"/>
    </xf>
    <xf numFmtId="180" fontId="4" fillId="0" borderId="31" xfId="0" applyNumberFormat="1" applyFont="1" applyFill="1" applyBorder="1" applyAlignment="1">
      <alignment horizontal="left" vertical="center"/>
    </xf>
    <xf numFmtId="180" fontId="4" fillId="0" borderId="32" xfId="0" applyNumberFormat="1" applyFont="1" applyFill="1" applyBorder="1" applyAlignment="1">
      <alignment horizontal="left" vertical="center"/>
    </xf>
    <xf numFmtId="180" fontId="4" fillId="0" borderId="17" xfId="0" applyNumberFormat="1" applyFont="1" applyFill="1" applyBorder="1" applyAlignment="1">
      <alignment horizontal="left" vertical="center"/>
    </xf>
    <xf numFmtId="180" fontId="4" fillId="0" borderId="7" xfId="0" applyNumberFormat="1" applyFont="1" applyFill="1" applyBorder="1" applyAlignment="1">
      <alignment horizontal="left" vertical="center"/>
    </xf>
    <xf numFmtId="180" fontId="4" fillId="0" borderId="13" xfId="0" applyNumberFormat="1" applyFont="1" applyFill="1" applyBorder="1" applyAlignment="1">
      <alignment horizontal="center" vertical="center" textRotation="255" wrapText="1"/>
    </xf>
    <xf numFmtId="180" fontId="4" fillId="0" borderId="16" xfId="0" applyNumberFormat="1" applyFont="1" applyFill="1" applyBorder="1" applyAlignment="1">
      <alignment horizontal="center" vertical="center" textRotation="255"/>
    </xf>
    <xf numFmtId="180" fontId="4" fillId="0" borderId="42" xfId="0" applyNumberFormat="1" applyFont="1" applyFill="1" applyBorder="1" applyAlignment="1">
      <alignment horizontal="center" vertical="center" textRotation="255"/>
    </xf>
    <xf numFmtId="180" fontId="4" fillId="0" borderId="43" xfId="0" applyNumberFormat="1" applyFont="1" applyFill="1" applyBorder="1" applyAlignment="1">
      <alignment horizontal="center" vertical="center" textRotation="255"/>
    </xf>
    <xf numFmtId="180" fontId="4" fillId="0" borderId="16" xfId="0" applyNumberFormat="1" applyFont="1" applyFill="1" applyBorder="1" applyAlignment="1">
      <alignment horizontal="left" vertical="center"/>
    </xf>
    <xf numFmtId="180" fontId="4" fillId="0" borderId="57" xfId="0" applyNumberFormat="1" applyFont="1" applyFill="1" applyBorder="1" applyAlignment="1">
      <alignment horizontal="left" vertical="center"/>
    </xf>
    <xf numFmtId="180" fontId="4" fillId="0" borderId="43" xfId="0" applyNumberFormat="1" applyFont="1" applyFill="1" applyBorder="1" applyAlignment="1">
      <alignment horizontal="left" vertical="center"/>
    </xf>
    <xf numFmtId="180" fontId="4" fillId="0" borderId="26" xfId="0" applyNumberFormat="1" applyFont="1" applyFill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horizontal="left" vertical="center"/>
    </xf>
    <xf numFmtId="180" fontId="4" fillId="0" borderId="9" xfId="0" applyNumberFormat="1" applyFont="1" applyBorder="1" applyAlignment="1">
      <alignment horizontal="left" vertical="center"/>
    </xf>
    <xf numFmtId="180" fontId="4" fillId="0" borderId="17" xfId="0" applyNumberFormat="1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4" fillId="0" borderId="25" xfId="0" applyNumberFormat="1" applyFont="1" applyBorder="1" applyAlignment="1">
      <alignment horizontal="center" vertical="center" wrapText="1"/>
    </xf>
    <xf numFmtId="180" fontId="4" fillId="0" borderId="21" xfId="0" applyNumberFormat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>
      <alignment vertical="center"/>
    </xf>
    <xf numFmtId="180" fontId="4" fillId="0" borderId="9" xfId="0" applyNumberFormat="1" applyFont="1" applyBorder="1">
      <alignment vertical="center"/>
    </xf>
    <xf numFmtId="180" fontId="4" fillId="0" borderId="7" xfId="0" applyNumberFormat="1" applyFont="1" applyBorder="1" applyAlignment="1">
      <alignment horizontal="left" vertical="center" shrinkToFit="1"/>
    </xf>
    <xf numFmtId="180" fontId="4" fillId="0" borderId="8" xfId="0" applyNumberFormat="1" applyFont="1" applyBorder="1" applyAlignment="1">
      <alignment horizontal="left" vertical="center" shrinkToFit="1"/>
    </xf>
    <xf numFmtId="180" fontId="4" fillId="0" borderId="9" xfId="0" applyNumberFormat="1" applyFont="1" applyBorder="1" applyAlignment="1">
      <alignment horizontal="left" vertical="center" shrinkToFit="1"/>
    </xf>
    <xf numFmtId="180" fontId="4" fillId="0" borderId="17" xfId="0" applyNumberFormat="1" applyFont="1" applyBorder="1" applyAlignment="1">
      <alignment horizontal="left" vertical="center"/>
    </xf>
    <xf numFmtId="180" fontId="4" fillId="0" borderId="18" xfId="0" applyNumberFormat="1" applyFont="1" applyBorder="1" applyAlignment="1">
      <alignment horizontal="left" vertical="center"/>
    </xf>
    <xf numFmtId="180" fontId="4" fillId="0" borderId="19" xfId="0" applyNumberFormat="1" applyFont="1" applyBorder="1" applyAlignment="1">
      <alignment horizontal="left" vertical="center"/>
    </xf>
    <xf numFmtId="180" fontId="4" fillId="0" borderId="22" xfId="0" applyNumberFormat="1" applyFont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 shrinkToFit="1"/>
    </xf>
    <xf numFmtId="180" fontId="4" fillId="0" borderId="11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 textRotation="255"/>
    </xf>
    <xf numFmtId="180" fontId="4" fillId="0" borderId="12" xfId="0" applyNumberFormat="1" applyFont="1" applyBorder="1" applyAlignment="1">
      <alignment horizontal="center" vertical="center" textRotation="255"/>
    </xf>
    <xf numFmtId="180" fontId="4" fillId="0" borderId="13" xfId="0" applyNumberFormat="1" applyFont="1" applyBorder="1" applyAlignment="1">
      <alignment horizontal="center" vertical="center" textRotation="255"/>
    </xf>
    <xf numFmtId="180" fontId="4" fillId="0" borderId="47" xfId="0" applyNumberFormat="1" applyFont="1" applyFill="1" applyBorder="1" applyAlignment="1">
      <alignment vertical="center" wrapText="1"/>
    </xf>
    <xf numFmtId="180" fontId="0" fillId="0" borderId="48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4" fillId="0" borderId="53" xfId="0" applyNumberFormat="1" applyFont="1" applyFill="1" applyBorder="1" applyAlignment="1">
      <alignment vertical="center" wrapText="1"/>
    </xf>
    <xf numFmtId="180" fontId="0" fillId="0" borderId="54" xfId="0" applyNumberFormat="1" applyFill="1" applyBorder="1" applyAlignment="1">
      <alignment vertical="center"/>
    </xf>
    <xf numFmtId="180" fontId="0" fillId="0" borderId="55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0" fillId="0" borderId="52" xfId="0" applyNumberFormat="1" applyFill="1" applyBorder="1" applyAlignment="1">
      <alignment vertical="center"/>
    </xf>
    <xf numFmtId="180" fontId="4" fillId="0" borderId="37" xfId="0" applyNumberFormat="1" applyFont="1" applyFill="1" applyBorder="1" applyAlignment="1">
      <alignment horizontal="center" vertical="center" textRotation="255"/>
    </xf>
    <xf numFmtId="180" fontId="4" fillId="0" borderId="12" xfId="0" applyNumberFormat="1" applyFont="1" applyFill="1" applyBorder="1" applyAlignment="1">
      <alignment horizontal="center" vertical="center" textRotation="255"/>
    </xf>
    <xf numFmtId="180" fontId="4" fillId="0" borderId="13" xfId="0" applyNumberFormat="1" applyFont="1" applyFill="1" applyBorder="1" applyAlignment="1">
      <alignment horizontal="center" vertical="center" textRotation="255"/>
    </xf>
    <xf numFmtId="180" fontId="4" fillId="0" borderId="38" xfId="0" applyNumberFormat="1" applyFont="1" applyFill="1" applyBorder="1" applyAlignment="1">
      <alignment horizontal="left" vertical="center"/>
    </xf>
    <xf numFmtId="180" fontId="4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zoomScaleNormal="100" workbookViewId="0">
      <selection activeCell="L35" sqref="L35"/>
    </sheetView>
  </sheetViews>
  <sheetFormatPr defaultColWidth="9.625" defaultRowHeight="9.9499999999999993" customHeight="1" x14ac:dyDescent="0.15"/>
  <cols>
    <col min="1" max="4" width="2.625" style="19" customWidth="1"/>
    <col min="5" max="5" width="14.625" style="19" customWidth="1"/>
    <col min="6" max="10" width="0" style="19" hidden="1" customWidth="1"/>
    <col min="11" max="33" width="9.625" style="19" customWidth="1"/>
    <col min="34" max="16384" width="9.625" style="19"/>
  </cols>
  <sheetData>
    <row r="1" spans="1:34" ht="9.9499999999999993" customHeight="1" x14ac:dyDescent="0.15">
      <c r="A1" s="111" t="s">
        <v>231</v>
      </c>
      <c r="B1" s="112"/>
      <c r="C1" s="112"/>
      <c r="D1" s="112"/>
      <c r="E1" s="113"/>
      <c r="F1" s="1"/>
      <c r="G1" s="1"/>
      <c r="H1" s="1"/>
      <c r="I1" s="1"/>
      <c r="J1" s="1"/>
      <c r="K1" s="2" t="s">
        <v>46</v>
      </c>
      <c r="L1" s="2" t="s">
        <v>50</v>
      </c>
      <c r="M1" s="2" t="s">
        <v>54</v>
      </c>
      <c r="N1" s="2" t="s">
        <v>58</v>
      </c>
      <c r="O1" s="2" t="s">
        <v>62</v>
      </c>
      <c r="P1" s="2" t="s">
        <v>66</v>
      </c>
      <c r="Q1" s="2" t="s">
        <v>70</v>
      </c>
      <c r="R1" s="2" t="s">
        <v>73</v>
      </c>
      <c r="S1" s="2" t="s">
        <v>77</v>
      </c>
      <c r="T1" s="2" t="s">
        <v>80</v>
      </c>
      <c r="U1" s="2" t="s">
        <v>84</v>
      </c>
      <c r="V1" s="2" t="s">
        <v>86</v>
      </c>
      <c r="W1" s="2" t="s">
        <v>90</v>
      </c>
      <c r="X1" s="2" t="s">
        <v>93</v>
      </c>
      <c r="Y1" s="2" t="s">
        <v>97</v>
      </c>
      <c r="Z1" s="2" t="s">
        <v>101</v>
      </c>
      <c r="AA1" s="2" t="s">
        <v>105</v>
      </c>
      <c r="AB1" s="2" t="s">
        <v>108</v>
      </c>
      <c r="AC1" s="2" t="s">
        <v>110</v>
      </c>
      <c r="AD1" s="2" t="s">
        <v>114</v>
      </c>
      <c r="AE1" s="2" t="s">
        <v>118</v>
      </c>
      <c r="AF1" s="2" t="s">
        <v>120</v>
      </c>
      <c r="AG1" s="2" t="s">
        <v>124</v>
      </c>
      <c r="AH1" s="2" t="s">
        <v>232</v>
      </c>
    </row>
    <row r="2" spans="1:34" ht="9.9499999999999993" customHeight="1" x14ac:dyDescent="0.15">
      <c r="A2" s="114"/>
      <c r="B2" s="115"/>
      <c r="C2" s="115"/>
      <c r="D2" s="115"/>
      <c r="E2" s="116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9.9499999999999993" customHeight="1" x14ac:dyDescent="0.15">
      <c r="A3" s="117"/>
      <c r="B3" s="118"/>
      <c r="C3" s="118"/>
      <c r="D3" s="118"/>
      <c r="E3" s="119"/>
      <c r="F3" s="3"/>
      <c r="G3" s="3"/>
      <c r="H3" s="3"/>
      <c r="I3" s="3"/>
      <c r="J3" s="3"/>
      <c r="K3" s="4" t="s">
        <v>237</v>
      </c>
      <c r="L3" s="4" t="s">
        <v>237</v>
      </c>
      <c r="M3" s="4" t="s">
        <v>237</v>
      </c>
      <c r="N3" s="4" t="s">
        <v>237</v>
      </c>
      <c r="O3" s="4" t="s">
        <v>237</v>
      </c>
      <c r="P3" s="4" t="s">
        <v>237</v>
      </c>
      <c r="Q3" s="4" t="s">
        <v>237</v>
      </c>
      <c r="R3" s="4" t="s">
        <v>237</v>
      </c>
      <c r="S3" s="4" t="s">
        <v>237</v>
      </c>
      <c r="T3" s="4" t="s">
        <v>237</v>
      </c>
      <c r="U3" s="4" t="s">
        <v>237</v>
      </c>
      <c r="V3" s="4" t="s">
        <v>237</v>
      </c>
      <c r="W3" s="4" t="s">
        <v>237</v>
      </c>
      <c r="X3" s="4" t="s">
        <v>237</v>
      </c>
      <c r="Y3" s="4" t="s">
        <v>237</v>
      </c>
      <c r="Z3" s="4" t="s">
        <v>237</v>
      </c>
      <c r="AA3" s="4" t="s">
        <v>237</v>
      </c>
      <c r="AB3" s="4" t="s">
        <v>237</v>
      </c>
      <c r="AC3" s="4" t="s">
        <v>237</v>
      </c>
      <c r="AD3" s="4" t="s">
        <v>237</v>
      </c>
      <c r="AE3" s="4" t="s">
        <v>237</v>
      </c>
      <c r="AF3" s="4" t="s">
        <v>237</v>
      </c>
      <c r="AG3" s="4" t="s">
        <v>237</v>
      </c>
      <c r="AH3" s="4" t="s">
        <v>233</v>
      </c>
    </row>
    <row r="4" spans="1:34" ht="9.9499999999999993" customHeight="1" x14ac:dyDescent="0.15">
      <c r="A4" s="120" t="s">
        <v>0</v>
      </c>
      <c r="B4" s="121"/>
      <c r="C4" s="121"/>
      <c r="D4" s="121"/>
      <c r="E4" s="122"/>
      <c r="F4" s="11"/>
      <c r="G4" s="11"/>
      <c r="H4" s="11"/>
      <c r="I4" s="11"/>
      <c r="J4" s="11"/>
      <c r="K4" s="5" t="s">
        <v>43</v>
      </c>
      <c r="L4" s="5" t="s">
        <v>47</v>
      </c>
      <c r="M4" s="5" t="s">
        <v>51</v>
      </c>
      <c r="N4" s="5" t="s">
        <v>55</v>
      </c>
      <c r="O4" s="5" t="s">
        <v>59</v>
      </c>
      <c r="P4" s="5" t="s">
        <v>63</v>
      </c>
      <c r="Q4" s="5" t="s">
        <v>67</v>
      </c>
      <c r="R4" s="5" t="s">
        <v>65</v>
      </c>
      <c r="S4" s="5" t="s">
        <v>74</v>
      </c>
      <c r="T4" s="5" t="s">
        <v>78</v>
      </c>
      <c r="U4" s="5" t="s">
        <v>81</v>
      </c>
      <c r="V4" s="5" t="s">
        <v>85</v>
      </c>
      <c r="W4" s="5" t="s">
        <v>87</v>
      </c>
      <c r="X4" s="5" t="s">
        <v>91</v>
      </c>
      <c r="Y4" s="5" t="s">
        <v>94</v>
      </c>
      <c r="Z4" s="5" t="s">
        <v>98</v>
      </c>
      <c r="AA4" s="5" t="s">
        <v>102</v>
      </c>
      <c r="AB4" s="5" t="s">
        <v>106</v>
      </c>
      <c r="AC4" s="5" t="s">
        <v>61</v>
      </c>
      <c r="AD4" s="5" t="s">
        <v>111</v>
      </c>
      <c r="AE4" s="5" t="s">
        <v>115</v>
      </c>
      <c r="AF4" s="5" t="s">
        <v>119</v>
      </c>
      <c r="AG4" s="5" t="s">
        <v>121</v>
      </c>
      <c r="AH4" s="5"/>
    </row>
    <row r="5" spans="1:34" ht="9.9499999999999993" customHeight="1" x14ac:dyDescent="0.15">
      <c r="A5" s="123" t="s">
        <v>1</v>
      </c>
      <c r="B5" s="124"/>
      <c r="C5" s="124"/>
      <c r="D5" s="124"/>
      <c r="E5" s="87"/>
      <c r="F5" s="11"/>
      <c r="G5" s="11"/>
      <c r="H5" s="11"/>
      <c r="I5" s="11"/>
      <c r="J5" s="11"/>
      <c r="K5" s="6" t="s">
        <v>44</v>
      </c>
      <c r="L5" s="6" t="s">
        <v>48</v>
      </c>
      <c r="M5" s="6" t="s">
        <v>52</v>
      </c>
      <c r="N5" s="6" t="s">
        <v>56</v>
      </c>
      <c r="O5" s="6" t="s">
        <v>60</v>
      </c>
      <c r="P5" s="6" t="s">
        <v>64</v>
      </c>
      <c r="Q5" s="6" t="s">
        <v>68</v>
      </c>
      <c r="R5" s="6" t="s">
        <v>71</v>
      </c>
      <c r="S5" s="6" t="s">
        <v>75</v>
      </c>
      <c r="T5" s="6" t="s">
        <v>79</v>
      </c>
      <c r="U5" s="6" t="s">
        <v>82</v>
      </c>
      <c r="V5" s="6" t="s">
        <v>43</v>
      </c>
      <c r="W5" s="6" t="s">
        <v>88</v>
      </c>
      <c r="X5" s="6" t="s">
        <v>92</v>
      </c>
      <c r="Y5" s="6" t="s">
        <v>95</v>
      </c>
      <c r="Z5" s="6" t="s">
        <v>99</v>
      </c>
      <c r="AA5" s="6" t="s">
        <v>103</v>
      </c>
      <c r="AB5" s="6" t="s">
        <v>107</v>
      </c>
      <c r="AC5" s="6" t="s">
        <v>109</v>
      </c>
      <c r="AD5" s="6" t="s">
        <v>112</v>
      </c>
      <c r="AE5" s="6" t="s">
        <v>116</v>
      </c>
      <c r="AF5" s="6" t="s">
        <v>53</v>
      </c>
      <c r="AG5" s="6" t="s">
        <v>122</v>
      </c>
      <c r="AH5" s="6"/>
    </row>
    <row r="6" spans="1:34" ht="9.9499999999999993" customHeight="1" x14ac:dyDescent="0.15">
      <c r="A6" s="123" t="s">
        <v>2</v>
      </c>
      <c r="B6" s="124"/>
      <c r="C6" s="124"/>
      <c r="D6" s="124"/>
      <c r="E6" s="87"/>
      <c r="F6" s="11"/>
      <c r="G6" s="11"/>
      <c r="H6" s="11"/>
      <c r="I6" s="11"/>
      <c r="J6" s="11"/>
      <c r="K6" s="6" t="s">
        <v>45</v>
      </c>
      <c r="L6" s="6" t="s">
        <v>49</v>
      </c>
      <c r="M6" s="6" t="s">
        <v>53</v>
      </c>
      <c r="N6" s="6" t="s">
        <v>57</v>
      </c>
      <c r="O6" s="6" t="s">
        <v>61</v>
      </c>
      <c r="P6" s="6" t="s">
        <v>65</v>
      </c>
      <c r="Q6" s="6" t="s">
        <v>69</v>
      </c>
      <c r="R6" s="6" t="s">
        <v>72</v>
      </c>
      <c r="S6" s="6" t="s">
        <v>76</v>
      </c>
      <c r="T6" s="6" t="s">
        <v>45</v>
      </c>
      <c r="U6" s="6" t="s">
        <v>83</v>
      </c>
      <c r="V6" s="6" t="s">
        <v>85</v>
      </c>
      <c r="W6" s="6" t="s">
        <v>89</v>
      </c>
      <c r="X6" s="6" t="s">
        <v>65</v>
      </c>
      <c r="Y6" s="6" t="s">
        <v>96</v>
      </c>
      <c r="Z6" s="6" t="s">
        <v>100</v>
      </c>
      <c r="AA6" s="6" t="s">
        <v>104</v>
      </c>
      <c r="AB6" s="6" t="s">
        <v>43</v>
      </c>
      <c r="AC6" s="6" t="s">
        <v>61</v>
      </c>
      <c r="AD6" s="6" t="s">
        <v>113</v>
      </c>
      <c r="AE6" s="6" t="s">
        <v>117</v>
      </c>
      <c r="AF6" s="6" t="s">
        <v>83</v>
      </c>
      <c r="AG6" s="6" t="s">
        <v>123</v>
      </c>
      <c r="AH6" s="6"/>
    </row>
    <row r="7" spans="1:34" ht="9.9499999999999993" customHeight="1" x14ac:dyDescent="0.15">
      <c r="A7" s="101" t="s">
        <v>3</v>
      </c>
      <c r="B7" s="125" t="s">
        <v>4</v>
      </c>
      <c r="C7" s="124"/>
      <c r="D7" s="86"/>
      <c r="E7" s="87"/>
      <c r="F7" s="7"/>
      <c r="G7" s="7"/>
      <c r="H7" s="7"/>
      <c r="I7" s="7"/>
      <c r="J7" s="7"/>
      <c r="K7" s="8">
        <v>349388</v>
      </c>
      <c r="L7" s="8">
        <v>200866</v>
      </c>
      <c r="M7" s="8">
        <v>65741</v>
      </c>
      <c r="N7" s="8">
        <v>114748</v>
      </c>
      <c r="O7" s="8">
        <v>79617</v>
      </c>
      <c r="P7" s="8">
        <v>119194</v>
      </c>
      <c r="Q7" s="8">
        <v>145406</v>
      </c>
      <c r="R7" s="8">
        <v>154396</v>
      </c>
      <c r="S7" s="8">
        <v>62747</v>
      </c>
      <c r="T7" s="8">
        <v>52999</v>
      </c>
      <c r="U7" s="8">
        <v>70373</v>
      </c>
      <c r="V7" s="8">
        <v>51651</v>
      </c>
      <c r="W7" s="8">
        <v>35146</v>
      </c>
      <c r="X7" s="8">
        <v>12229</v>
      </c>
      <c r="Y7" s="8">
        <v>17765</v>
      </c>
      <c r="Z7" s="8">
        <v>31998</v>
      </c>
      <c r="AA7" s="8">
        <v>20310</v>
      </c>
      <c r="AB7" s="8">
        <v>14434</v>
      </c>
      <c r="AC7" s="8">
        <v>11533</v>
      </c>
      <c r="AD7" s="8">
        <v>31459</v>
      </c>
      <c r="AE7" s="8">
        <v>35083</v>
      </c>
      <c r="AF7" s="8">
        <v>33435</v>
      </c>
      <c r="AG7" s="8">
        <v>30507</v>
      </c>
      <c r="AH7" s="8">
        <f>SUM($F$7:$AG$7)</f>
        <v>1741025</v>
      </c>
    </row>
    <row r="8" spans="1:34" ht="9.9499999999999993" customHeight="1" x14ac:dyDescent="0.15">
      <c r="A8" s="96"/>
      <c r="B8" s="85" t="s">
        <v>5</v>
      </c>
      <c r="C8" s="86"/>
      <c r="D8" s="86"/>
      <c r="E8" s="87"/>
      <c r="F8" s="7"/>
      <c r="G8" s="7"/>
      <c r="H8" s="7"/>
      <c r="I8" s="7"/>
      <c r="J8" s="7"/>
      <c r="K8" s="8">
        <v>271189</v>
      </c>
      <c r="L8" s="8">
        <v>123087</v>
      </c>
      <c r="M8" s="8">
        <v>28909</v>
      </c>
      <c r="N8" s="8">
        <v>54584</v>
      </c>
      <c r="O8" s="8">
        <v>45427</v>
      </c>
      <c r="P8" s="8">
        <v>92566</v>
      </c>
      <c r="Q8" s="8">
        <v>75571</v>
      </c>
      <c r="R8" s="8">
        <v>99181</v>
      </c>
      <c r="S8" s="8">
        <v>42610</v>
      </c>
      <c r="T8" s="8">
        <v>31210</v>
      </c>
      <c r="U8" s="8">
        <v>0</v>
      </c>
      <c r="V8" s="8">
        <v>35644</v>
      </c>
      <c r="W8" s="8">
        <v>20047</v>
      </c>
      <c r="X8" s="8">
        <v>0</v>
      </c>
      <c r="Y8" s="8">
        <v>9761</v>
      </c>
      <c r="Z8" s="8">
        <v>19201</v>
      </c>
      <c r="AA8" s="8">
        <v>3834</v>
      </c>
      <c r="AB8" s="8">
        <v>9223</v>
      </c>
      <c r="AC8" s="8">
        <v>0</v>
      </c>
      <c r="AD8" s="8">
        <v>0</v>
      </c>
      <c r="AE8" s="8">
        <v>0</v>
      </c>
      <c r="AF8" s="8">
        <v>23163</v>
      </c>
      <c r="AG8" s="8">
        <v>20731</v>
      </c>
      <c r="AH8" s="8">
        <f>SUM($F$8:$AG$8)</f>
        <v>1005938</v>
      </c>
    </row>
    <row r="9" spans="1:34" ht="9.9499999999999993" customHeight="1" x14ac:dyDescent="0.15">
      <c r="A9" s="96"/>
      <c r="B9" s="85" t="s">
        <v>6</v>
      </c>
      <c r="C9" s="86"/>
      <c r="D9" s="86"/>
      <c r="E9" s="87"/>
      <c r="F9" s="7"/>
      <c r="G9" s="7"/>
      <c r="H9" s="7"/>
      <c r="I9" s="7"/>
      <c r="J9" s="7"/>
      <c r="K9" s="8">
        <v>3850</v>
      </c>
      <c r="L9" s="8">
        <v>13780</v>
      </c>
      <c r="M9" s="8">
        <v>10405</v>
      </c>
      <c r="N9" s="8">
        <v>17370</v>
      </c>
      <c r="O9" s="8">
        <v>8890</v>
      </c>
      <c r="P9" s="8">
        <v>5660</v>
      </c>
      <c r="Q9" s="8">
        <v>34630</v>
      </c>
      <c r="R9" s="8">
        <v>20590</v>
      </c>
      <c r="S9" s="8">
        <v>14112</v>
      </c>
      <c r="T9" s="8">
        <v>10420</v>
      </c>
      <c r="U9" s="8">
        <v>680</v>
      </c>
      <c r="V9" s="8">
        <v>2370</v>
      </c>
      <c r="W9" s="8">
        <v>810</v>
      </c>
      <c r="X9" s="8">
        <v>2315</v>
      </c>
      <c r="Y9" s="8">
        <v>2030</v>
      </c>
      <c r="Z9" s="8">
        <v>3000</v>
      </c>
      <c r="AA9" s="8">
        <v>6644</v>
      </c>
      <c r="AB9" s="8">
        <v>890</v>
      </c>
      <c r="AC9" s="8">
        <v>5017</v>
      </c>
      <c r="AD9" s="8">
        <v>450</v>
      </c>
      <c r="AE9" s="8">
        <v>5282</v>
      </c>
      <c r="AF9" s="8">
        <v>1350</v>
      </c>
      <c r="AG9" s="8">
        <v>210</v>
      </c>
      <c r="AH9" s="8">
        <f>SUM($F$9:$AG$9)</f>
        <v>170755</v>
      </c>
    </row>
    <row r="10" spans="1:34" ht="9.9499999999999993" customHeight="1" x14ac:dyDescent="0.15">
      <c r="A10" s="96"/>
      <c r="B10" s="85" t="s">
        <v>7</v>
      </c>
      <c r="C10" s="86"/>
      <c r="D10" s="86"/>
      <c r="E10" s="87"/>
      <c r="F10" s="7"/>
      <c r="G10" s="7"/>
      <c r="H10" s="7"/>
      <c r="I10" s="7"/>
      <c r="J10" s="7"/>
      <c r="K10" s="8">
        <v>2476</v>
      </c>
      <c r="L10" s="8">
        <v>9998</v>
      </c>
      <c r="M10" s="8">
        <v>2168</v>
      </c>
      <c r="N10" s="8">
        <v>13607</v>
      </c>
      <c r="O10" s="8">
        <v>2203</v>
      </c>
      <c r="P10" s="8">
        <v>3052</v>
      </c>
      <c r="Q10" s="8">
        <v>23985</v>
      </c>
      <c r="R10" s="8">
        <v>13071</v>
      </c>
      <c r="S10" s="8">
        <v>3989</v>
      </c>
      <c r="T10" s="8">
        <v>444</v>
      </c>
      <c r="U10" s="8">
        <v>528</v>
      </c>
      <c r="V10" s="8">
        <v>1534</v>
      </c>
      <c r="W10" s="8">
        <v>544</v>
      </c>
      <c r="X10" s="8">
        <v>1450</v>
      </c>
      <c r="Y10" s="8">
        <v>1604</v>
      </c>
      <c r="Z10" s="8">
        <v>1831</v>
      </c>
      <c r="AA10" s="8">
        <v>5671</v>
      </c>
      <c r="AB10" s="8">
        <v>842</v>
      </c>
      <c r="AC10" s="8">
        <v>5549</v>
      </c>
      <c r="AD10" s="8">
        <v>255</v>
      </c>
      <c r="AE10" s="8">
        <v>2414</v>
      </c>
      <c r="AF10" s="8">
        <v>948</v>
      </c>
      <c r="AG10" s="8">
        <v>146</v>
      </c>
      <c r="AH10" s="8">
        <f>SUM($F$10:$AG$10)</f>
        <v>98309</v>
      </c>
    </row>
    <row r="11" spans="1:34" ht="9.9499999999999993" customHeight="1" x14ac:dyDescent="0.15">
      <c r="A11" s="96"/>
      <c r="B11" s="85" t="s">
        <v>8</v>
      </c>
      <c r="C11" s="86"/>
      <c r="D11" s="86"/>
      <c r="E11" s="87"/>
      <c r="F11" s="7"/>
      <c r="G11" s="7"/>
      <c r="H11" s="7"/>
      <c r="I11" s="7"/>
      <c r="J11" s="7"/>
      <c r="K11" s="8">
        <v>2476</v>
      </c>
      <c r="L11" s="8">
        <v>9998</v>
      </c>
      <c r="M11" s="8">
        <v>2168</v>
      </c>
      <c r="N11" s="8">
        <v>13607</v>
      </c>
      <c r="O11" s="8">
        <v>2203</v>
      </c>
      <c r="P11" s="8">
        <v>3052</v>
      </c>
      <c r="Q11" s="8">
        <v>23985</v>
      </c>
      <c r="R11" s="8">
        <v>13071</v>
      </c>
      <c r="S11" s="8">
        <v>3989</v>
      </c>
      <c r="T11" s="8">
        <v>444</v>
      </c>
      <c r="U11" s="8">
        <v>528</v>
      </c>
      <c r="V11" s="8">
        <v>1534</v>
      </c>
      <c r="W11" s="8">
        <v>544</v>
      </c>
      <c r="X11" s="8">
        <v>1450</v>
      </c>
      <c r="Y11" s="8">
        <v>1604</v>
      </c>
      <c r="Z11" s="8">
        <v>1831</v>
      </c>
      <c r="AA11" s="8">
        <v>5671</v>
      </c>
      <c r="AB11" s="8">
        <v>842</v>
      </c>
      <c r="AC11" s="8">
        <v>5549</v>
      </c>
      <c r="AD11" s="8">
        <v>255</v>
      </c>
      <c r="AE11" s="8">
        <v>2414</v>
      </c>
      <c r="AF11" s="8">
        <v>948</v>
      </c>
      <c r="AG11" s="8">
        <v>146</v>
      </c>
      <c r="AH11" s="8">
        <f>SUM($F$11:$AG$11)</f>
        <v>98309</v>
      </c>
    </row>
    <row r="12" spans="1:34" ht="9.9499999999999993" customHeight="1" x14ac:dyDescent="0.15">
      <c r="A12" s="96"/>
      <c r="B12" s="85" t="s">
        <v>9</v>
      </c>
      <c r="C12" s="86"/>
      <c r="D12" s="86"/>
      <c r="E12" s="87"/>
      <c r="F12" s="7"/>
      <c r="G12" s="7"/>
      <c r="H12" s="7"/>
      <c r="I12" s="7"/>
      <c r="J12" s="7"/>
      <c r="K12" s="8">
        <v>1927</v>
      </c>
      <c r="L12" s="8">
        <v>8283</v>
      </c>
      <c r="M12" s="8">
        <v>1533</v>
      </c>
      <c r="N12" s="8">
        <v>9559</v>
      </c>
      <c r="O12" s="8">
        <v>1736</v>
      </c>
      <c r="P12" s="8">
        <v>2745</v>
      </c>
      <c r="Q12" s="8">
        <v>20840</v>
      </c>
      <c r="R12" s="8">
        <v>10740</v>
      </c>
      <c r="S12" s="8">
        <v>3136</v>
      </c>
      <c r="T12" s="8">
        <v>399</v>
      </c>
      <c r="U12" s="8">
        <v>324</v>
      </c>
      <c r="V12" s="8">
        <v>1312</v>
      </c>
      <c r="W12" s="8">
        <v>540</v>
      </c>
      <c r="X12" s="8">
        <v>1450</v>
      </c>
      <c r="Y12" s="8">
        <v>1365</v>
      </c>
      <c r="Z12" s="8">
        <v>1530</v>
      </c>
      <c r="AA12" s="8">
        <v>5296</v>
      </c>
      <c r="AB12" s="8">
        <v>708</v>
      </c>
      <c r="AC12" s="8">
        <v>3741</v>
      </c>
      <c r="AD12" s="8">
        <v>174</v>
      </c>
      <c r="AE12" s="8">
        <v>2051</v>
      </c>
      <c r="AF12" s="8">
        <v>771</v>
      </c>
      <c r="AG12" s="8">
        <v>123</v>
      </c>
      <c r="AH12" s="8">
        <f>SUM($F$12:$AG$12)</f>
        <v>80283</v>
      </c>
    </row>
    <row r="13" spans="1:34" ht="9.9499999999999993" customHeight="1" x14ac:dyDescent="0.15">
      <c r="A13" s="96"/>
      <c r="B13" s="85" t="s">
        <v>10</v>
      </c>
      <c r="C13" s="86"/>
      <c r="D13" s="86"/>
      <c r="E13" s="87"/>
      <c r="F13" s="9"/>
      <c r="G13" s="9"/>
      <c r="H13" s="9"/>
      <c r="I13" s="9"/>
      <c r="J13" s="9"/>
      <c r="K13" s="10">
        <v>0.7</v>
      </c>
      <c r="L13" s="10">
        <v>5</v>
      </c>
      <c r="M13" s="10">
        <v>3.3</v>
      </c>
      <c r="N13" s="10">
        <v>11.9</v>
      </c>
      <c r="O13" s="10">
        <v>2.8</v>
      </c>
      <c r="P13" s="10">
        <v>2.6</v>
      </c>
      <c r="Q13" s="10">
        <v>16.5</v>
      </c>
      <c r="R13" s="10">
        <v>8.5</v>
      </c>
      <c r="S13" s="10">
        <v>6.4</v>
      </c>
      <c r="T13" s="10">
        <v>0.8</v>
      </c>
      <c r="U13" s="10">
        <v>0.8</v>
      </c>
      <c r="V13" s="10">
        <v>3</v>
      </c>
      <c r="W13" s="10">
        <v>1.5</v>
      </c>
      <c r="X13" s="10">
        <v>11.9</v>
      </c>
      <c r="Y13" s="10">
        <v>9</v>
      </c>
      <c r="Z13" s="10">
        <v>5.7</v>
      </c>
      <c r="AA13" s="10">
        <v>27.9</v>
      </c>
      <c r="AB13" s="10">
        <v>5.8</v>
      </c>
      <c r="AC13" s="10">
        <v>48.1</v>
      </c>
      <c r="AD13" s="10">
        <v>0.8</v>
      </c>
      <c r="AE13" s="10">
        <v>6.9</v>
      </c>
      <c r="AF13" s="10">
        <v>2.8</v>
      </c>
      <c r="AG13" s="10">
        <v>0.5</v>
      </c>
      <c r="AH13" s="10">
        <f>AH11/AH7*100</f>
        <v>5.6466162174581065</v>
      </c>
    </row>
    <row r="14" spans="1:34" ht="9.9499999999999993" customHeight="1" x14ac:dyDescent="0.15">
      <c r="A14" s="96"/>
      <c r="B14" s="85" t="s">
        <v>11</v>
      </c>
      <c r="C14" s="86"/>
      <c r="D14" s="86"/>
      <c r="E14" s="87"/>
      <c r="F14" s="9"/>
      <c r="G14" s="9"/>
      <c r="H14" s="9"/>
      <c r="I14" s="9"/>
      <c r="J14" s="9"/>
      <c r="K14" s="10">
        <v>77.8</v>
      </c>
      <c r="L14" s="10">
        <v>82.8</v>
      </c>
      <c r="M14" s="10">
        <v>70.7</v>
      </c>
      <c r="N14" s="10">
        <v>70.3</v>
      </c>
      <c r="O14" s="10">
        <v>78.8</v>
      </c>
      <c r="P14" s="10">
        <v>89.9</v>
      </c>
      <c r="Q14" s="10">
        <v>86.9</v>
      </c>
      <c r="R14" s="10">
        <v>82.2</v>
      </c>
      <c r="S14" s="10">
        <v>78.599999999999994</v>
      </c>
      <c r="T14" s="10">
        <v>89.9</v>
      </c>
      <c r="U14" s="10">
        <v>61.4</v>
      </c>
      <c r="V14" s="10">
        <v>85.5</v>
      </c>
      <c r="W14" s="10">
        <v>99.3</v>
      </c>
      <c r="X14" s="10">
        <v>100</v>
      </c>
      <c r="Y14" s="10">
        <v>85.1</v>
      </c>
      <c r="Z14" s="10">
        <v>83.6</v>
      </c>
      <c r="AA14" s="10">
        <v>93.4</v>
      </c>
      <c r="AB14" s="10">
        <v>84.1</v>
      </c>
      <c r="AC14" s="10">
        <v>67.400000000000006</v>
      </c>
      <c r="AD14" s="10">
        <v>68.2</v>
      </c>
      <c r="AE14" s="10">
        <v>85</v>
      </c>
      <c r="AF14" s="10">
        <v>81.3</v>
      </c>
      <c r="AG14" s="10">
        <v>84.2</v>
      </c>
      <c r="AH14" s="10">
        <f>AH12/AH11*100</f>
        <v>81.66393717767447</v>
      </c>
    </row>
    <row r="15" spans="1:34" ht="9.9499999999999993" customHeight="1" x14ac:dyDescent="0.15">
      <c r="A15" s="96"/>
      <c r="B15" s="85" t="s">
        <v>12</v>
      </c>
      <c r="C15" s="86"/>
      <c r="D15" s="86"/>
      <c r="E15" s="87"/>
      <c r="F15" s="9"/>
      <c r="G15" s="9"/>
      <c r="H15" s="9"/>
      <c r="I15" s="9"/>
      <c r="J15" s="9"/>
      <c r="K15" s="8">
        <v>10913</v>
      </c>
      <c r="L15" s="8">
        <v>15982</v>
      </c>
      <c r="M15" s="8">
        <v>57783</v>
      </c>
      <c r="N15" s="8">
        <v>13330</v>
      </c>
      <c r="O15" s="8">
        <v>8969</v>
      </c>
      <c r="P15" s="8">
        <v>6744</v>
      </c>
      <c r="Q15" s="8">
        <v>13837</v>
      </c>
      <c r="R15" s="8">
        <v>8240</v>
      </c>
      <c r="S15" s="8">
        <v>2728</v>
      </c>
      <c r="T15" s="8">
        <v>3395</v>
      </c>
      <c r="U15" s="8">
        <v>3162</v>
      </c>
      <c r="V15" s="8">
        <v>2488</v>
      </c>
      <c r="W15" s="8">
        <v>3407</v>
      </c>
      <c r="X15" s="8">
        <v>4039</v>
      </c>
      <c r="Y15" s="8">
        <v>2968</v>
      </c>
      <c r="Z15" s="8">
        <v>6045</v>
      </c>
      <c r="AA15" s="8">
        <v>3863</v>
      </c>
      <c r="AB15" s="8">
        <v>2571</v>
      </c>
      <c r="AC15" s="8">
        <v>3341</v>
      </c>
      <c r="AD15" s="8">
        <v>2921</v>
      </c>
      <c r="AE15" s="8">
        <v>6417</v>
      </c>
      <c r="AF15" s="8">
        <v>1595</v>
      </c>
      <c r="AG15" s="8">
        <v>1620</v>
      </c>
      <c r="AH15" s="8">
        <f>SUM($F$15:$AG$15)</f>
        <v>186358</v>
      </c>
    </row>
    <row r="16" spans="1:34" ht="9.9499999999999993" customHeight="1" x14ac:dyDescent="0.15">
      <c r="A16" s="96"/>
      <c r="B16" s="85" t="s">
        <v>13</v>
      </c>
      <c r="C16" s="86"/>
      <c r="D16" s="86"/>
      <c r="E16" s="87"/>
      <c r="F16" s="9"/>
      <c r="G16" s="9"/>
      <c r="H16" s="9"/>
      <c r="I16" s="9"/>
      <c r="J16" s="9"/>
      <c r="K16" s="8">
        <v>3218</v>
      </c>
      <c r="L16" s="8">
        <v>2606</v>
      </c>
      <c r="M16" s="8">
        <v>789</v>
      </c>
      <c r="N16" s="8">
        <v>1397</v>
      </c>
      <c r="O16" s="8">
        <v>836</v>
      </c>
      <c r="P16" s="8">
        <v>1530</v>
      </c>
      <c r="Q16" s="8">
        <v>1879</v>
      </c>
      <c r="R16" s="8">
        <v>1333</v>
      </c>
      <c r="S16" s="8">
        <v>634</v>
      </c>
      <c r="T16" s="8">
        <v>411</v>
      </c>
      <c r="U16" s="8">
        <v>0</v>
      </c>
      <c r="V16" s="8">
        <v>545</v>
      </c>
      <c r="W16" s="8">
        <v>363</v>
      </c>
      <c r="X16" s="8">
        <v>0</v>
      </c>
      <c r="Y16" s="8">
        <v>243</v>
      </c>
      <c r="Z16" s="8">
        <v>553</v>
      </c>
      <c r="AA16" s="8">
        <v>162</v>
      </c>
      <c r="AB16" s="8">
        <v>120</v>
      </c>
      <c r="AC16" s="8">
        <v>0</v>
      </c>
      <c r="AD16" s="8">
        <v>0</v>
      </c>
      <c r="AE16" s="8">
        <v>0</v>
      </c>
      <c r="AF16" s="8">
        <v>345</v>
      </c>
      <c r="AG16" s="8">
        <v>261</v>
      </c>
      <c r="AH16" s="8">
        <f>SUM($F$16:$AG$16)</f>
        <v>17225</v>
      </c>
    </row>
    <row r="17" spans="1:34" ht="9.9499999999999993" customHeight="1" x14ac:dyDescent="0.15">
      <c r="A17" s="96"/>
      <c r="B17" s="85" t="s">
        <v>14</v>
      </c>
      <c r="C17" s="86"/>
      <c r="D17" s="86"/>
      <c r="E17" s="87"/>
      <c r="F17" s="9"/>
      <c r="G17" s="9"/>
      <c r="H17" s="9"/>
      <c r="I17" s="9"/>
      <c r="J17" s="9"/>
      <c r="K17" s="8">
        <v>67</v>
      </c>
      <c r="L17" s="8">
        <v>471</v>
      </c>
      <c r="M17" s="8">
        <v>735</v>
      </c>
      <c r="N17" s="8">
        <v>1043</v>
      </c>
      <c r="O17" s="8">
        <v>339</v>
      </c>
      <c r="P17" s="8">
        <v>328</v>
      </c>
      <c r="Q17" s="8">
        <v>3474</v>
      </c>
      <c r="R17" s="8">
        <v>1728</v>
      </c>
      <c r="S17" s="8">
        <v>424</v>
      </c>
      <c r="T17" s="8">
        <v>864</v>
      </c>
      <c r="U17" s="8">
        <v>21</v>
      </c>
      <c r="V17" s="8">
        <v>396</v>
      </c>
      <c r="W17" s="8">
        <v>24</v>
      </c>
      <c r="X17" s="8">
        <v>124</v>
      </c>
      <c r="Y17" s="8">
        <v>64</v>
      </c>
      <c r="Z17" s="8">
        <v>373</v>
      </c>
      <c r="AA17" s="8">
        <v>876</v>
      </c>
      <c r="AB17" s="8">
        <v>24</v>
      </c>
      <c r="AC17" s="8">
        <v>519</v>
      </c>
      <c r="AD17" s="8">
        <v>12</v>
      </c>
      <c r="AE17" s="8">
        <v>85</v>
      </c>
      <c r="AF17" s="8">
        <v>140</v>
      </c>
      <c r="AG17" s="8">
        <v>4</v>
      </c>
      <c r="AH17" s="8">
        <f>SUM($F$17:$AG$17)</f>
        <v>12135</v>
      </c>
    </row>
    <row r="18" spans="1:34" ht="9.9499999999999993" customHeight="1" x14ac:dyDescent="0.15">
      <c r="A18" s="96"/>
      <c r="B18" s="85" t="s">
        <v>15</v>
      </c>
      <c r="C18" s="86"/>
      <c r="D18" s="86"/>
      <c r="E18" s="87"/>
      <c r="F18" s="9"/>
      <c r="G18" s="9"/>
      <c r="H18" s="9"/>
      <c r="I18" s="9"/>
      <c r="J18" s="9"/>
      <c r="K18" s="8">
        <v>67</v>
      </c>
      <c r="L18" s="8">
        <v>471</v>
      </c>
      <c r="M18" s="8">
        <v>63</v>
      </c>
      <c r="N18" s="8">
        <v>1043</v>
      </c>
      <c r="O18" s="8">
        <v>121</v>
      </c>
      <c r="P18" s="8">
        <v>197</v>
      </c>
      <c r="Q18" s="8">
        <v>3246</v>
      </c>
      <c r="R18" s="8">
        <v>1728</v>
      </c>
      <c r="S18" s="8">
        <v>131</v>
      </c>
      <c r="T18" s="8">
        <v>42</v>
      </c>
      <c r="U18" s="8">
        <v>21</v>
      </c>
      <c r="V18" s="8">
        <v>61</v>
      </c>
      <c r="W18" s="8">
        <v>24</v>
      </c>
      <c r="X18" s="8">
        <v>124</v>
      </c>
      <c r="Y18" s="8">
        <v>64</v>
      </c>
      <c r="Z18" s="8">
        <v>302</v>
      </c>
      <c r="AA18" s="8">
        <v>773</v>
      </c>
      <c r="AB18" s="8">
        <v>24</v>
      </c>
      <c r="AC18" s="8">
        <v>282</v>
      </c>
      <c r="AD18" s="8">
        <v>12</v>
      </c>
      <c r="AE18" s="8">
        <v>85</v>
      </c>
      <c r="AF18" s="8">
        <v>140</v>
      </c>
      <c r="AG18" s="8">
        <v>4</v>
      </c>
      <c r="AH18" s="8">
        <f>SUM($F$18:$AG$18)</f>
        <v>9025</v>
      </c>
    </row>
    <row r="19" spans="1:34" ht="9.9499999999999993" customHeight="1" x14ac:dyDescent="0.15">
      <c r="A19" s="97"/>
      <c r="B19" s="85" t="s">
        <v>16</v>
      </c>
      <c r="C19" s="86"/>
      <c r="D19" s="86"/>
      <c r="E19" s="87"/>
      <c r="F19" s="9"/>
      <c r="G19" s="9"/>
      <c r="H19" s="9"/>
      <c r="I19" s="9"/>
      <c r="J19" s="9"/>
      <c r="K19" s="8">
        <v>67</v>
      </c>
      <c r="L19" s="8">
        <v>471</v>
      </c>
      <c r="M19" s="8">
        <v>63</v>
      </c>
      <c r="N19" s="8">
        <v>1043</v>
      </c>
      <c r="O19" s="8">
        <v>121</v>
      </c>
      <c r="P19" s="8">
        <v>197</v>
      </c>
      <c r="Q19" s="8">
        <v>3246</v>
      </c>
      <c r="R19" s="8">
        <v>1728</v>
      </c>
      <c r="S19" s="8">
        <v>131</v>
      </c>
      <c r="T19" s="8">
        <v>42</v>
      </c>
      <c r="U19" s="8">
        <v>21</v>
      </c>
      <c r="V19" s="8">
        <v>61</v>
      </c>
      <c r="W19" s="8">
        <v>24</v>
      </c>
      <c r="X19" s="8">
        <v>124</v>
      </c>
      <c r="Y19" s="8">
        <v>64</v>
      </c>
      <c r="Z19" s="8">
        <v>302</v>
      </c>
      <c r="AA19" s="8">
        <v>773</v>
      </c>
      <c r="AB19" s="8">
        <v>24</v>
      </c>
      <c r="AC19" s="8">
        <v>282</v>
      </c>
      <c r="AD19" s="8">
        <v>12</v>
      </c>
      <c r="AE19" s="8">
        <v>85</v>
      </c>
      <c r="AF19" s="8">
        <v>140</v>
      </c>
      <c r="AG19" s="8">
        <v>4</v>
      </c>
      <c r="AH19" s="8">
        <f>SUM($F$19:$AG$19)</f>
        <v>9025</v>
      </c>
    </row>
    <row r="20" spans="1:34" ht="9.9499999999999993" customHeight="1" x14ac:dyDescent="0.15">
      <c r="A20" s="89" t="s">
        <v>19</v>
      </c>
      <c r="B20" s="90"/>
      <c r="C20" s="90"/>
      <c r="D20" s="90"/>
      <c r="E20" s="91"/>
      <c r="F20" s="9"/>
      <c r="G20" s="9"/>
      <c r="H20" s="9"/>
      <c r="I20" s="9"/>
      <c r="J20" s="9"/>
      <c r="K20" s="8">
        <v>26</v>
      </c>
      <c r="L20" s="8">
        <v>121</v>
      </c>
      <c r="M20" s="8">
        <v>27</v>
      </c>
      <c r="N20" s="8">
        <v>161</v>
      </c>
      <c r="O20" s="8">
        <v>27</v>
      </c>
      <c r="P20" s="8">
        <v>34</v>
      </c>
      <c r="Q20" s="8">
        <v>301</v>
      </c>
      <c r="R20" s="8">
        <v>137</v>
      </c>
      <c r="S20" s="8">
        <v>37</v>
      </c>
      <c r="T20" s="8">
        <v>4</v>
      </c>
      <c r="U20" s="8">
        <v>6</v>
      </c>
      <c r="V20" s="8">
        <v>18</v>
      </c>
      <c r="W20" s="8">
        <v>7</v>
      </c>
      <c r="X20" s="8">
        <v>17</v>
      </c>
      <c r="Y20" s="8">
        <v>26</v>
      </c>
      <c r="Z20" s="8">
        <v>24</v>
      </c>
      <c r="AA20" s="8">
        <v>93</v>
      </c>
      <c r="AB20" s="8">
        <v>16</v>
      </c>
      <c r="AC20" s="8">
        <v>69</v>
      </c>
      <c r="AD20" s="8">
        <v>3</v>
      </c>
      <c r="AE20" s="8">
        <v>38</v>
      </c>
      <c r="AF20" s="8">
        <v>10</v>
      </c>
      <c r="AG20" s="8">
        <v>2</v>
      </c>
      <c r="AH20" s="8">
        <f>SUM($F$20:$AG$20)</f>
        <v>1204</v>
      </c>
    </row>
    <row r="21" spans="1:34" ht="9.9499999999999993" customHeight="1" x14ac:dyDescent="0.15">
      <c r="A21" s="12"/>
      <c r="B21" s="108" t="s">
        <v>20</v>
      </c>
      <c r="C21" s="85" t="s">
        <v>21</v>
      </c>
      <c r="D21" s="86"/>
      <c r="E21" s="87"/>
      <c r="F21" s="11"/>
      <c r="G21" s="11"/>
      <c r="H21" s="11"/>
      <c r="I21" s="11"/>
      <c r="J21" s="11"/>
      <c r="K21" s="8">
        <v>26</v>
      </c>
      <c r="L21" s="8">
        <v>121</v>
      </c>
      <c r="M21" s="8">
        <v>27</v>
      </c>
      <c r="N21" s="8">
        <v>161</v>
      </c>
      <c r="O21" s="8">
        <v>27</v>
      </c>
      <c r="P21" s="8">
        <v>34</v>
      </c>
      <c r="Q21" s="8">
        <v>301</v>
      </c>
      <c r="R21" s="8">
        <v>137</v>
      </c>
      <c r="S21" s="8">
        <v>37</v>
      </c>
      <c r="T21" s="8">
        <v>4</v>
      </c>
      <c r="U21" s="8">
        <v>6</v>
      </c>
      <c r="V21" s="8">
        <v>18</v>
      </c>
      <c r="W21" s="8">
        <v>7</v>
      </c>
      <c r="X21" s="8">
        <v>17</v>
      </c>
      <c r="Y21" s="8">
        <v>26</v>
      </c>
      <c r="Z21" s="8">
        <v>24</v>
      </c>
      <c r="AA21" s="8">
        <v>93</v>
      </c>
      <c r="AB21" s="8">
        <v>16</v>
      </c>
      <c r="AC21" s="8">
        <v>69</v>
      </c>
      <c r="AD21" s="8">
        <v>3</v>
      </c>
      <c r="AE21" s="8">
        <v>38</v>
      </c>
      <c r="AF21" s="8">
        <v>10</v>
      </c>
      <c r="AG21" s="8">
        <v>2</v>
      </c>
      <c r="AH21" s="8">
        <f>SUM($F$21:$AG$21)</f>
        <v>1204</v>
      </c>
    </row>
    <row r="22" spans="1:34" ht="9.9499999999999993" customHeight="1" x14ac:dyDescent="0.15">
      <c r="A22" s="12"/>
      <c r="B22" s="109"/>
      <c r="C22" s="85" t="s">
        <v>22</v>
      </c>
      <c r="D22" s="86"/>
      <c r="E22" s="87"/>
      <c r="F22" s="11"/>
      <c r="G22" s="11"/>
      <c r="H22" s="11"/>
      <c r="I22" s="11"/>
      <c r="J22" s="11"/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f>SUM($F$22:$AG$22)</f>
        <v>0</v>
      </c>
    </row>
    <row r="23" spans="1:34" ht="9.9499999999999993" customHeight="1" x14ac:dyDescent="0.15">
      <c r="A23" s="12"/>
      <c r="B23" s="110"/>
      <c r="C23" s="85" t="s">
        <v>23</v>
      </c>
      <c r="D23" s="86"/>
      <c r="E23" s="87"/>
      <c r="F23" s="11"/>
      <c r="G23" s="11"/>
      <c r="H23" s="11"/>
      <c r="I23" s="11"/>
      <c r="J23" s="11"/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f>SUM($F$23:$AG$23)</f>
        <v>0</v>
      </c>
    </row>
    <row r="24" spans="1:34" ht="9.9499999999999993" customHeight="1" x14ac:dyDescent="0.15">
      <c r="A24" s="12"/>
      <c r="B24" s="108" t="s">
        <v>24</v>
      </c>
      <c r="C24" s="85" t="s">
        <v>21</v>
      </c>
      <c r="D24" s="86"/>
      <c r="E24" s="87"/>
      <c r="F24" s="11"/>
      <c r="G24" s="11"/>
      <c r="H24" s="11"/>
      <c r="I24" s="11"/>
      <c r="J24" s="11"/>
      <c r="K24" s="8">
        <v>0</v>
      </c>
      <c r="L24" s="8">
        <v>0</v>
      </c>
      <c r="M24" s="8">
        <v>0</v>
      </c>
      <c r="N24" s="8">
        <v>0</v>
      </c>
      <c r="O24" s="8">
        <v>5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f>SUM($F$24:$AG$24)</f>
        <v>5</v>
      </c>
    </row>
    <row r="25" spans="1:34" ht="9.9499999999999993" customHeight="1" x14ac:dyDescent="0.15">
      <c r="A25" s="12"/>
      <c r="B25" s="109"/>
      <c r="C25" s="85" t="s">
        <v>22</v>
      </c>
      <c r="D25" s="86"/>
      <c r="E25" s="87"/>
      <c r="F25" s="11"/>
      <c r="G25" s="11"/>
      <c r="H25" s="11"/>
      <c r="I25" s="11"/>
      <c r="J25" s="11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f>SUM($F$25:$AG$25)</f>
        <v>0</v>
      </c>
    </row>
    <row r="26" spans="1:34" ht="9.9499999999999993" customHeight="1" x14ac:dyDescent="0.15">
      <c r="A26" s="13"/>
      <c r="B26" s="110"/>
      <c r="C26" s="85" t="s">
        <v>23</v>
      </c>
      <c r="D26" s="86"/>
      <c r="E26" s="87"/>
      <c r="F26" s="11"/>
      <c r="G26" s="11"/>
      <c r="H26" s="11"/>
      <c r="I26" s="11"/>
      <c r="J26" s="11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f>SUM($F$26:$AG$26)</f>
        <v>0</v>
      </c>
    </row>
    <row r="27" spans="1:34" ht="9.9499999999999993" customHeight="1" x14ac:dyDescent="0.15">
      <c r="A27" s="101" t="s">
        <v>25</v>
      </c>
      <c r="B27" s="102" t="s">
        <v>26</v>
      </c>
      <c r="C27" s="90"/>
      <c r="D27" s="90"/>
      <c r="E27" s="91"/>
      <c r="F27" s="11"/>
      <c r="G27" s="11"/>
      <c r="H27" s="11"/>
      <c r="I27" s="11"/>
      <c r="J27" s="11"/>
      <c r="K27" s="8">
        <v>2</v>
      </c>
      <c r="L27" s="8">
        <v>17</v>
      </c>
      <c r="M27" s="8">
        <v>3</v>
      </c>
      <c r="N27" s="8">
        <v>16</v>
      </c>
      <c r="O27" s="8">
        <v>5</v>
      </c>
      <c r="P27" s="8">
        <v>4</v>
      </c>
      <c r="Q27" s="8">
        <v>27</v>
      </c>
      <c r="R27" s="8">
        <v>18</v>
      </c>
      <c r="S27" s="8">
        <v>4</v>
      </c>
      <c r="T27" s="8">
        <v>1</v>
      </c>
      <c r="U27" s="8">
        <v>1</v>
      </c>
      <c r="V27" s="8">
        <v>2</v>
      </c>
      <c r="W27" s="8">
        <v>2</v>
      </c>
      <c r="X27" s="8">
        <v>7</v>
      </c>
      <c r="Y27" s="8">
        <v>4</v>
      </c>
      <c r="Z27" s="8">
        <v>3</v>
      </c>
      <c r="AA27" s="8">
        <v>6</v>
      </c>
      <c r="AB27" s="8">
        <v>1</v>
      </c>
      <c r="AC27" s="8">
        <v>7</v>
      </c>
      <c r="AD27" s="8">
        <v>1</v>
      </c>
      <c r="AE27" s="8">
        <v>3</v>
      </c>
      <c r="AF27" s="8">
        <v>1</v>
      </c>
      <c r="AG27" s="8">
        <v>1</v>
      </c>
      <c r="AH27" s="8">
        <f>SUM($F$27:$AG$27)</f>
        <v>136</v>
      </c>
    </row>
    <row r="28" spans="1:34" ht="9.9499999999999993" customHeight="1" x14ac:dyDescent="0.15">
      <c r="A28" s="96"/>
      <c r="B28" s="85" t="s">
        <v>27</v>
      </c>
      <c r="C28" s="86"/>
      <c r="D28" s="86"/>
      <c r="E28" s="87"/>
      <c r="F28" s="9"/>
      <c r="G28" s="9"/>
      <c r="H28" s="9"/>
      <c r="I28" s="9"/>
      <c r="J28" s="9"/>
      <c r="K28" s="8">
        <v>1270</v>
      </c>
      <c r="L28" s="8">
        <v>3732</v>
      </c>
      <c r="M28" s="8">
        <v>831</v>
      </c>
      <c r="N28" s="8">
        <v>4797</v>
      </c>
      <c r="O28" s="8">
        <v>882</v>
      </c>
      <c r="P28" s="8">
        <v>1868</v>
      </c>
      <c r="Q28" s="8">
        <v>10240</v>
      </c>
      <c r="R28" s="8">
        <v>5570</v>
      </c>
      <c r="S28" s="8">
        <v>1386</v>
      </c>
      <c r="T28" s="8">
        <v>235</v>
      </c>
      <c r="U28" s="8">
        <v>184</v>
      </c>
      <c r="V28" s="8">
        <v>641</v>
      </c>
      <c r="W28" s="8">
        <v>220</v>
      </c>
      <c r="X28" s="8">
        <v>636</v>
      </c>
      <c r="Y28" s="8">
        <v>801</v>
      </c>
      <c r="Z28" s="8">
        <v>740</v>
      </c>
      <c r="AA28" s="8">
        <v>2152</v>
      </c>
      <c r="AB28" s="8">
        <v>241</v>
      </c>
      <c r="AC28" s="8">
        <v>2519</v>
      </c>
      <c r="AD28" s="8">
        <v>127</v>
      </c>
      <c r="AE28" s="8">
        <v>1228</v>
      </c>
      <c r="AF28" s="8">
        <v>365</v>
      </c>
      <c r="AG28" s="8">
        <v>57</v>
      </c>
      <c r="AH28" s="8"/>
    </row>
    <row r="29" spans="1:34" ht="9.9499999999999993" customHeight="1" x14ac:dyDescent="0.15">
      <c r="A29" s="96"/>
      <c r="B29" s="92" t="s">
        <v>28</v>
      </c>
      <c r="C29" s="103"/>
      <c r="D29" s="104"/>
      <c r="E29" s="16" t="s">
        <v>29</v>
      </c>
      <c r="F29" s="9"/>
      <c r="G29" s="9"/>
      <c r="H29" s="9"/>
      <c r="I29" s="9"/>
      <c r="J29" s="9"/>
      <c r="K29" s="8">
        <v>1270</v>
      </c>
      <c r="L29" s="8">
        <v>3732</v>
      </c>
      <c r="M29" s="8">
        <v>831</v>
      </c>
      <c r="N29" s="8">
        <v>4797</v>
      </c>
      <c r="O29" s="8">
        <v>882</v>
      </c>
      <c r="P29" s="8">
        <v>1007</v>
      </c>
      <c r="Q29" s="8">
        <v>10240</v>
      </c>
      <c r="R29" s="8">
        <v>5570</v>
      </c>
      <c r="S29" s="8">
        <v>1386</v>
      </c>
      <c r="T29" s="8">
        <v>235</v>
      </c>
      <c r="U29" s="8">
        <v>88</v>
      </c>
      <c r="V29" s="8">
        <v>641</v>
      </c>
      <c r="W29" s="8">
        <v>137</v>
      </c>
      <c r="X29" s="8">
        <v>636</v>
      </c>
      <c r="Y29" s="8">
        <v>801</v>
      </c>
      <c r="Z29" s="8">
        <v>740</v>
      </c>
      <c r="AA29" s="8">
        <v>2152</v>
      </c>
      <c r="AB29" s="8">
        <v>241</v>
      </c>
      <c r="AC29" s="8">
        <v>2519</v>
      </c>
      <c r="AD29" s="8">
        <v>127</v>
      </c>
      <c r="AE29" s="8">
        <v>1228</v>
      </c>
      <c r="AF29" s="8">
        <v>365</v>
      </c>
      <c r="AG29" s="8">
        <v>57</v>
      </c>
      <c r="AH29" s="8"/>
    </row>
    <row r="30" spans="1:34" ht="9.9499999999999993" customHeight="1" x14ac:dyDescent="0.15">
      <c r="A30" s="96"/>
      <c r="B30" s="105"/>
      <c r="C30" s="106"/>
      <c r="D30" s="107"/>
      <c r="E30" s="16" t="s">
        <v>30</v>
      </c>
      <c r="F30" s="9"/>
      <c r="G30" s="9"/>
      <c r="H30" s="9"/>
      <c r="I30" s="9"/>
      <c r="J30" s="9"/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/>
    </row>
    <row r="31" spans="1:34" ht="9.9499999999999993" customHeight="1" x14ac:dyDescent="0.15">
      <c r="A31" s="96"/>
      <c r="B31" s="102" t="s">
        <v>31</v>
      </c>
      <c r="C31" s="90"/>
      <c r="D31" s="90"/>
      <c r="E31" s="91"/>
      <c r="F31" s="9"/>
      <c r="G31" s="9"/>
      <c r="H31" s="9"/>
      <c r="I31" s="9"/>
      <c r="J31" s="9"/>
      <c r="K31" s="8">
        <v>199435</v>
      </c>
      <c r="L31" s="8">
        <v>873341</v>
      </c>
      <c r="M31" s="8">
        <v>140429</v>
      </c>
      <c r="N31" s="8">
        <v>889598</v>
      </c>
      <c r="O31" s="8">
        <v>190008</v>
      </c>
      <c r="P31" s="8">
        <v>305357</v>
      </c>
      <c r="Q31" s="8">
        <v>2516483</v>
      </c>
      <c r="R31" s="8">
        <v>1213725</v>
      </c>
      <c r="S31" s="8">
        <v>310265</v>
      </c>
      <c r="T31" s="8">
        <v>38715</v>
      </c>
      <c r="U31" s="8">
        <v>31965</v>
      </c>
      <c r="V31" s="8">
        <v>130684</v>
      </c>
      <c r="W31" s="8">
        <v>50260</v>
      </c>
      <c r="X31" s="8">
        <v>160619</v>
      </c>
      <c r="Y31" s="8">
        <v>186020</v>
      </c>
      <c r="Z31" s="8">
        <v>161453</v>
      </c>
      <c r="AA31" s="8">
        <v>373873</v>
      </c>
      <c r="AB31" s="8">
        <v>72485</v>
      </c>
      <c r="AC31" s="8">
        <v>367753</v>
      </c>
      <c r="AD31" s="8">
        <v>16851</v>
      </c>
      <c r="AE31" s="8">
        <v>183197</v>
      </c>
      <c r="AF31" s="8">
        <v>75796</v>
      </c>
      <c r="AG31" s="8">
        <v>12438</v>
      </c>
      <c r="AH31" s="8">
        <f>SUM($F$31:$AG$31)</f>
        <v>8500750</v>
      </c>
    </row>
    <row r="32" spans="1:34" ht="9.9499999999999993" customHeight="1" x14ac:dyDescent="0.15">
      <c r="A32" s="96"/>
      <c r="B32" s="14"/>
      <c r="C32" s="85" t="s">
        <v>32</v>
      </c>
      <c r="D32" s="86"/>
      <c r="E32" s="87"/>
      <c r="F32" s="11"/>
      <c r="G32" s="11"/>
      <c r="H32" s="11"/>
      <c r="I32" s="11"/>
      <c r="J32" s="11"/>
      <c r="K32" s="8">
        <v>199435</v>
      </c>
      <c r="L32" s="8">
        <v>873341</v>
      </c>
      <c r="M32" s="8">
        <v>140429</v>
      </c>
      <c r="N32" s="8">
        <v>889598</v>
      </c>
      <c r="O32" s="8">
        <v>190008</v>
      </c>
      <c r="P32" s="8">
        <v>305357</v>
      </c>
      <c r="Q32" s="8">
        <v>2516483</v>
      </c>
      <c r="R32" s="8">
        <v>1213725</v>
      </c>
      <c r="S32" s="8">
        <v>310265</v>
      </c>
      <c r="T32" s="8">
        <v>38715</v>
      </c>
      <c r="U32" s="8">
        <v>31965</v>
      </c>
      <c r="V32" s="8">
        <v>130684</v>
      </c>
      <c r="W32" s="8">
        <v>50260</v>
      </c>
      <c r="X32" s="8">
        <v>160619</v>
      </c>
      <c r="Y32" s="8">
        <v>186020</v>
      </c>
      <c r="Z32" s="8">
        <v>161453</v>
      </c>
      <c r="AA32" s="8">
        <v>373873</v>
      </c>
      <c r="AB32" s="8">
        <v>72485</v>
      </c>
      <c r="AC32" s="8">
        <v>367753</v>
      </c>
      <c r="AD32" s="8">
        <v>16851</v>
      </c>
      <c r="AE32" s="8">
        <v>183197</v>
      </c>
      <c r="AF32" s="8">
        <v>75796</v>
      </c>
      <c r="AG32" s="8">
        <v>12438</v>
      </c>
      <c r="AH32" s="8">
        <f>SUM($F$32:$AG$32)</f>
        <v>8500750</v>
      </c>
    </row>
    <row r="33" spans="1:34" ht="9.9499999999999993" customHeight="1" x14ac:dyDescent="0.15">
      <c r="A33" s="96"/>
      <c r="B33" s="15"/>
      <c r="C33" s="85" t="s">
        <v>33</v>
      </c>
      <c r="D33" s="86"/>
      <c r="E33" s="87"/>
      <c r="F33" s="11"/>
      <c r="G33" s="11"/>
      <c r="H33" s="11"/>
      <c r="I33" s="11"/>
      <c r="J33" s="11"/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f>SUM($F$33:$AG$33)</f>
        <v>0</v>
      </c>
    </row>
    <row r="34" spans="1:34" ht="9.9499999999999993" customHeight="1" x14ac:dyDescent="0.15">
      <c r="A34" s="96"/>
      <c r="B34" s="98" t="s">
        <v>34</v>
      </c>
      <c r="C34" s="99"/>
      <c r="D34" s="99"/>
      <c r="E34" s="100"/>
      <c r="F34" s="9"/>
      <c r="G34" s="9"/>
      <c r="H34" s="9"/>
      <c r="I34" s="9"/>
      <c r="J34" s="9"/>
      <c r="K34" s="8">
        <v>199435</v>
      </c>
      <c r="L34" s="8">
        <v>873341</v>
      </c>
      <c r="M34" s="8">
        <v>140429</v>
      </c>
      <c r="N34" s="8">
        <v>861831</v>
      </c>
      <c r="O34" s="8">
        <v>190008</v>
      </c>
      <c r="P34" s="8">
        <v>271689</v>
      </c>
      <c r="Q34" s="8">
        <v>2516483</v>
      </c>
      <c r="R34" s="8">
        <v>1213725</v>
      </c>
      <c r="S34" s="8">
        <v>310265</v>
      </c>
      <c r="T34" s="8">
        <v>38715</v>
      </c>
      <c r="U34" s="8">
        <v>31965</v>
      </c>
      <c r="V34" s="8">
        <v>130684</v>
      </c>
      <c r="W34" s="8">
        <v>44845</v>
      </c>
      <c r="X34" s="8">
        <v>120440</v>
      </c>
      <c r="Y34" s="8">
        <v>176719</v>
      </c>
      <c r="Z34" s="8">
        <v>151063</v>
      </c>
      <c r="AA34" s="8">
        <v>373873</v>
      </c>
      <c r="AB34" s="8">
        <v>65325</v>
      </c>
      <c r="AC34" s="8">
        <v>367753</v>
      </c>
      <c r="AD34" s="8">
        <v>16851</v>
      </c>
      <c r="AE34" s="8">
        <v>183197</v>
      </c>
      <c r="AF34" s="8">
        <v>75796</v>
      </c>
      <c r="AG34" s="8">
        <v>12438</v>
      </c>
      <c r="AH34" s="8">
        <f>SUM($F$34:$AG$34)</f>
        <v>8366870</v>
      </c>
    </row>
    <row r="35" spans="1:34" ht="9.9499999999999993" customHeight="1" x14ac:dyDescent="0.15">
      <c r="A35" s="89" t="s">
        <v>35</v>
      </c>
      <c r="B35" s="90"/>
      <c r="C35" s="90"/>
      <c r="D35" s="90"/>
      <c r="E35" s="91"/>
      <c r="F35" s="11"/>
      <c r="G35" s="11"/>
      <c r="H35" s="11"/>
      <c r="I35" s="11"/>
      <c r="J35" s="11"/>
      <c r="K35" s="8">
        <v>19</v>
      </c>
      <c r="L35" s="8">
        <v>0</v>
      </c>
      <c r="M35" s="8">
        <v>18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4</v>
      </c>
      <c r="V35" s="8">
        <v>0</v>
      </c>
      <c r="W35" s="8">
        <v>8</v>
      </c>
      <c r="X35" s="8">
        <v>23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2</v>
      </c>
      <c r="AE35" s="8">
        <v>0</v>
      </c>
      <c r="AF35" s="8">
        <v>0</v>
      </c>
      <c r="AG35" s="8">
        <v>0</v>
      </c>
      <c r="AH35" s="8">
        <f>SUM($F$35:$AG$35)</f>
        <v>74</v>
      </c>
    </row>
    <row r="36" spans="1:34" ht="9.9499999999999993" customHeight="1" x14ac:dyDescent="0.15">
      <c r="A36" s="12"/>
      <c r="B36" s="92" t="s">
        <v>36</v>
      </c>
      <c r="C36" s="93"/>
      <c r="D36" s="85" t="s">
        <v>29</v>
      </c>
      <c r="E36" s="87"/>
      <c r="F36" s="9"/>
      <c r="G36" s="9"/>
      <c r="H36" s="9"/>
      <c r="I36" s="9"/>
      <c r="J36" s="9"/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19</v>
      </c>
      <c r="V36" s="8">
        <v>0</v>
      </c>
      <c r="W36" s="8">
        <v>137</v>
      </c>
      <c r="X36" s="8">
        <v>636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610</v>
      </c>
      <c r="AE36" s="8">
        <v>0</v>
      </c>
      <c r="AF36" s="8">
        <v>0</v>
      </c>
      <c r="AG36" s="8">
        <v>0</v>
      </c>
      <c r="AH36" s="8"/>
    </row>
    <row r="37" spans="1:34" ht="9.9499999999999993" customHeight="1" x14ac:dyDescent="0.15">
      <c r="A37" s="13"/>
      <c r="B37" s="94"/>
      <c r="C37" s="95"/>
      <c r="D37" s="85" t="s">
        <v>30</v>
      </c>
      <c r="E37" s="87"/>
      <c r="F37" s="9"/>
      <c r="G37" s="9"/>
      <c r="H37" s="9"/>
      <c r="I37" s="9"/>
      <c r="J37" s="9"/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/>
    </row>
    <row r="38" spans="1:34" ht="9.9499999999999993" customHeight="1" x14ac:dyDescent="0.15">
      <c r="A38" s="96" t="s">
        <v>37</v>
      </c>
      <c r="B38" s="98" t="s">
        <v>38</v>
      </c>
      <c r="C38" s="99"/>
      <c r="D38" s="99"/>
      <c r="E38" s="100"/>
      <c r="F38" s="7"/>
      <c r="G38" s="7"/>
      <c r="H38" s="7"/>
      <c r="I38" s="7"/>
      <c r="J38" s="7"/>
      <c r="K38" s="8">
        <v>3</v>
      </c>
      <c r="L38" s="8">
        <v>4</v>
      </c>
      <c r="M38" s="8">
        <v>1</v>
      </c>
      <c r="N38" s="8">
        <v>5</v>
      </c>
      <c r="O38" s="8">
        <v>1</v>
      </c>
      <c r="P38" s="8">
        <v>1</v>
      </c>
      <c r="Q38" s="8">
        <v>7</v>
      </c>
      <c r="R38" s="8">
        <v>3</v>
      </c>
      <c r="S38" s="8">
        <v>1</v>
      </c>
      <c r="T38" s="8">
        <v>1</v>
      </c>
      <c r="U38" s="8">
        <v>1</v>
      </c>
      <c r="V38" s="8">
        <v>1</v>
      </c>
      <c r="W38" s="8">
        <v>0</v>
      </c>
      <c r="X38" s="8">
        <v>0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>
        <v>0</v>
      </c>
      <c r="AE38" s="8">
        <v>2</v>
      </c>
      <c r="AF38" s="8">
        <v>1</v>
      </c>
      <c r="AG38" s="8">
        <v>1</v>
      </c>
      <c r="AH38" s="8">
        <f>SUM($F$38:$AG$38)</f>
        <v>38</v>
      </c>
    </row>
    <row r="39" spans="1:34" ht="9.9499999999999993" customHeight="1" x14ac:dyDescent="0.15">
      <c r="A39" s="96"/>
      <c r="B39" s="85" t="s">
        <v>39</v>
      </c>
      <c r="C39" s="86"/>
      <c r="D39" s="86"/>
      <c r="E39" s="87"/>
      <c r="F39" s="7"/>
      <c r="G39" s="7"/>
      <c r="H39" s="7"/>
      <c r="I39" s="7"/>
      <c r="J39" s="7"/>
      <c r="K39" s="8">
        <v>0</v>
      </c>
      <c r="L39" s="8">
        <v>0</v>
      </c>
      <c r="M39" s="8">
        <v>0</v>
      </c>
      <c r="N39" s="8">
        <v>0</v>
      </c>
      <c r="O39" s="8">
        <v>2</v>
      </c>
      <c r="P39" s="8">
        <v>0</v>
      </c>
      <c r="Q39" s="8">
        <v>2</v>
      </c>
      <c r="R39" s="8">
        <v>0</v>
      </c>
      <c r="S39" s="8">
        <v>1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2</v>
      </c>
      <c r="AB39" s="8">
        <v>0</v>
      </c>
      <c r="AC39" s="8">
        <v>1</v>
      </c>
      <c r="AD39" s="8">
        <v>0</v>
      </c>
      <c r="AE39" s="8">
        <v>0</v>
      </c>
      <c r="AF39" s="8">
        <v>0</v>
      </c>
      <c r="AG39" s="8">
        <v>0</v>
      </c>
      <c r="AH39" s="8">
        <f>SUM($F$39:$AG$39)</f>
        <v>8</v>
      </c>
    </row>
    <row r="40" spans="1:34" ht="9.9499999999999993" customHeight="1" x14ac:dyDescent="0.15">
      <c r="A40" s="97"/>
      <c r="B40" s="85" t="s">
        <v>40</v>
      </c>
      <c r="C40" s="86"/>
      <c r="D40" s="86"/>
      <c r="E40" s="87"/>
      <c r="F40" s="11"/>
      <c r="G40" s="11"/>
      <c r="H40" s="11"/>
      <c r="I40" s="11"/>
      <c r="J40" s="11"/>
      <c r="K40" s="8">
        <v>3</v>
      </c>
      <c r="L40" s="8">
        <v>4</v>
      </c>
      <c r="M40" s="8">
        <v>1</v>
      </c>
      <c r="N40" s="8">
        <v>5</v>
      </c>
      <c r="O40" s="8">
        <v>3</v>
      </c>
      <c r="P40" s="8">
        <v>1</v>
      </c>
      <c r="Q40" s="8">
        <v>9</v>
      </c>
      <c r="R40" s="8">
        <v>3</v>
      </c>
      <c r="S40" s="8">
        <v>2</v>
      </c>
      <c r="T40" s="8">
        <v>1</v>
      </c>
      <c r="U40" s="8">
        <v>1</v>
      </c>
      <c r="V40" s="8">
        <v>1</v>
      </c>
      <c r="W40" s="8">
        <v>0</v>
      </c>
      <c r="X40" s="8">
        <v>0</v>
      </c>
      <c r="Y40" s="8">
        <v>1</v>
      </c>
      <c r="Z40" s="8">
        <v>1</v>
      </c>
      <c r="AA40" s="8">
        <v>3</v>
      </c>
      <c r="AB40" s="8">
        <v>1</v>
      </c>
      <c r="AC40" s="8">
        <v>2</v>
      </c>
      <c r="AD40" s="8">
        <v>0</v>
      </c>
      <c r="AE40" s="8">
        <v>2</v>
      </c>
      <c r="AF40" s="8">
        <v>1</v>
      </c>
      <c r="AG40" s="8">
        <v>1</v>
      </c>
      <c r="AH40" s="8">
        <f>SUM($F$40:$AG$40)</f>
        <v>46</v>
      </c>
    </row>
    <row r="41" spans="1:34" ht="9.9499999999999993" customHeight="1" x14ac:dyDescent="0.15">
      <c r="A41" s="88" t="s">
        <v>41</v>
      </c>
      <c r="B41" s="86"/>
      <c r="C41" s="86"/>
      <c r="D41" s="86"/>
      <c r="E41" s="87"/>
      <c r="F41" s="17"/>
      <c r="G41" s="17"/>
      <c r="H41" s="17"/>
      <c r="I41" s="17"/>
      <c r="J41" s="17"/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f>AH23/AH20</f>
        <v>0</v>
      </c>
    </row>
    <row r="42" spans="1:34" ht="9.9499999999999993" customHeight="1" x14ac:dyDescent="0.15">
      <c r="A42" s="88" t="s">
        <v>42</v>
      </c>
      <c r="B42" s="86"/>
      <c r="C42" s="86"/>
      <c r="D42" s="86"/>
      <c r="E42" s="87"/>
      <c r="F42" s="28"/>
      <c r="G42" s="28"/>
      <c r="H42" s="28"/>
      <c r="I42" s="28"/>
      <c r="J42" s="28"/>
      <c r="K42" s="29">
        <v>37</v>
      </c>
      <c r="L42" s="29">
        <v>21.2</v>
      </c>
      <c r="M42" s="29">
        <v>34.4</v>
      </c>
      <c r="N42" s="29">
        <v>13</v>
      </c>
      <c r="O42" s="29">
        <v>18.2</v>
      </c>
      <c r="P42" s="29">
        <v>15.5</v>
      </c>
      <c r="Q42" s="29">
        <v>7.4</v>
      </c>
      <c r="R42" s="29">
        <v>7.6</v>
      </c>
      <c r="S42" s="29">
        <v>30.5</v>
      </c>
      <c r="T42" s="29">
        <v>10.6</v>
      </c>
      <c r="U42" s="29">
        <v>25.1</v>
      </c>
      <c r="V42" s="29">
        <v>25.1</v>
      </c>
      <c r="W42" s="29">
        <v>22.7</v>
      </c>
      <c r="X42" s="29">
        <v>11.7</v>
      </c>
      <c r="Y42" s="29">
        <v>25.1</v>
      </c>
      <c r="Z42" s="29">
        <v>6.1</v>
      </c>
      <c r="AA42" s="29">
        <v>7.3</v>
      </c>
      <c r="AB42" s="29">
        <v>35.1</v>
      </c>
      <c r="AC42" s="29">
        <v>19.7</v>
      </c>
      <c r="AD42" s="29">
        <v>21.3</v>
      </c>
      <c r="AE42" s="29">
        <v>28.4</v>
      </c>
      <c r="AF42" s="29">
        <v>6.8</v>
      </c>
      <c r="AG42" s="29">
        <v>36.5</v>
      </c>
      <c r="AH42" s="29">
        <f>ROUND(AH11/AH19,1)</f>
        <v>10.9</v>
      </c>
    </row>
    <row r="43" spans="1:34" ht="9.9499999999999993" customHeight="1" x14ac:dyDescent="0.15">
      <c r="A43" s="63" t="s">
        <v>235</v>
      </c>
      <c r="B43" s="78" t="s">
        <v>199</v>
      </c>
      <c r="C43" s="79"/>
      <c r="D43" s="82" t="s">
        <v>200</v>
      </c>
      <c r="E43" s="82"/>
      <c r="F43" s="83"/>
      <c r="G43" s="25"/>
      <c r="H43" s="25"/>
      <c r="I43" s="25"/>
      <c r="J43" s="25"/>
      <c r="K43" s="26" t="s">
        <v>221</v>
      </c>
      <c r="L43" s="26" t="s">
        <v>221</v>
      </c>
      <c r="M43" s="26" t="s">
        <v>221</v>
      </c>
      <c r="N43" s="26" t="s">
        <v>222</v>
      </c>
      <c r="O43" s="26" t="s">
        <v>221</v>
      </c>
      <c r="P43" s="26" t="s">
        <v>221</v>
      </c>
      <c r="Q43" s="26" t="s">
        <v>221</v>
      </c>
      <c r="R43" s="26" t="s">
        <v>221</v>
      </c>
      <c r="S43" s="26" t="s">
        <v>221</v>
      </c>
      <c r="T43" s="26" t="s">
        <v>221</v>
      </c>
      <c r="U43" s="26" t="s">
        <v>221</v>
      </c>
      <c r="V43" s="26" t="s">
        <v>221</v>
      </c>
      <c r="W43" s="26" t="s">
        <v>221</v>
      </c>
      <c r="X43" s="26" t="s">
        <v>221</v>
      </c>
      <c r="Y43" s="26" t="s">
        <v>221</v>
      </c>
      <c r="Z43" s="26" t="s">
        <v>222</v>
      </c>
      <c r="AA43" s="26" t="s">
        <v>221</v>
      </c>
      <c r="AB43" s="26" t="s">
        <v>221</v>
      </c>
      <c r="AC43" s="26" t="s">
        <v>221</v>
      </c>
      <c r="AD43" s="26" t="s">
        <v>221</v>
      </c>
      <c r="AE43" s="26" t="s">
        <v>222</v>
      </c>
      <c r="AF43" s="26" t="s">
        <v>221</v>
      </c>
      <c r="AG43" s="26" t="s">
        <v>221</v>
      </c>
      <c r="AH43" s="27">
        <f>COUNTIF($F$43:$AG$43,"○")</f>
        <v>3</v>
      </c>
    </row>
    <row r="44" spans="1:34" ht="9.9499999999999993" customHeight="1" x14ac:dyDescent="0.15">
      <c r="A44" s="63"/>
      <c r="B44" s="78"/>
      <c r="C44" s="79"/>
      <c r="D44" s="65" t="s">
        <v>201</v>
      </c>
      <c r="E44" s="65"/>
      <c r="F44" s="66"/>
      <c r="G44" s="21"/>
      <c r="H44" s="21"/>
      <c r="I44" s="21"/>
      <c r="J44" s="21"/>
      <c r="K44" s="22" t="s">
        <v>222</v>
      </c>
      <c r="L44" s="22" t="s">
        <v>222</v>
      </c>
      <c r="M44" s="22" t="s">
        <v>221</v>
      </c>
      <c r="N44" s="22" t="s">
        <v>222</v>
      </c>
      <c r="O44" s="22" t="s">
        <v>222</v>
      </c>
      <c r="P44" s="22" t="s">
        <v>222</v>
      </c>
      <c r="Q44" s="22" t="s">
        <v>222</v>
      </c>
      <c r="R44" s="22" t="s">
        <v>222</v>
      </c>
      <c r="S44" s="22" t="s">
        <v>222</v>
      </c>
      <c r="T44" s="22" t="s">
        <v>222</v>
      </c>
      <c r="U44" s="22" t="s">
        <v>222</v>
      </c>
      <c r="V44" s="22" t="s">
        <v>222</v>
      </c>
      <c r="W44" s="22" t="s">
        <v>222</v>
      </c>
      <c r="X44" s="22" t="s">
        <v>222</v>
      </c>
      <c r="Y44" s="22" t="s">
        <v>221</v>
      </c>
      <c r="Z44" s="22" t="s">
        <v>222</v>
      </c>
      <c r="AA44" s="22" t="s">
        <v>222</v>
      </c>
      <c r="AB44" s="22" t="s">
        <v>222</v>
      </c>
      <c r="AC44" s="22" t="s">
        <v>221</v>
      </c>
      <c r="AD44" s="22" t="s">
        <v>222</v>
      </c>
      <c r="AE44" s="22" t="s">
        <v>222</v>
      </c>
      <c r="AF44" s="22" t="s">
        <v>222</v>
      </c>
      <c r="AG44" s="22" t="s">
        <v>222</v>
      </c>
      <c r="AH44" s="23">
        <f>COUNTIF($F$44:$AG$44,"○")</f>
        <v>20</v>
      </c>
    </row>
    <row r="45" spans="1:34" ht="9.9499999999999993" customHeight="1" x14ac:dyDescent="0.15">
      <c r="A45" s="63"/>
      <c r="B45" s="78"/>
      <c r="C45" s="79"/>
      <c r="D45" s="65" t="s">
        <v>202</v>
      </c>
      <c r="E45" s="65"/>
      <c r="F45" s="66"/>
      <c r="G45" s="21"/>
      <c r="H45" s="21"/>
      <c r="I45" s="21"/>
      <c r="J45" s="21"/>
      <c r="K45" s="22" t="s">
        <v>222</v>
      </c>
      <c r="L45" s="22" t="s">
        <v>222</v>
      </c>
      <c r="M45" s="22" t="s">
        <v>222</v>
      </c>
      <c r="N45" s="22" t="s">
        <v>222</v>
      </c>
      <c r="O45" s="22" t="s">
        <v>222</v>
      </c>
      <c r="P45" s="22" t="s">
        <v>222</v>
      </c>
      <c r="Q45" s="22" t="s">
        <v>222</v>
      </c>
      <c r="R45" s="22" t="s">
        <v>222</v>
      </c>
      <c r="S45" s="22" t="s">
        <v>222</v>
      </c>
      <c r="T45" s="22" t="s">
        <v>222</v>
      </c>
      <c r="U45" s="22" t="s">
        <v>222</v>
      </c>
      <c r="V45" s="22" t="s">
        <v>222</v>
      </c>
      <c r="W45" s="22" t="s">
        <v>222</v>
      </c>
      <c r="X45" s="22" t="s">
        <v>222</v>
      </c>
      <c r="Y45" s="22" t="s">
        <v>222</v>
      </c>
      <c r="Z45" s="22" t="s">
        <v>222</v>
      </c>
      <c r="AA45" s="22" t="s">
        <v>222</v>
      </c>
      <c r="AB45" s="22" t="s">
        <v>222</v>
      </c>
      <c r="AC45" s="22" t="s">
        <v>222</v>
      </c>
      <c r="AD45" s="22" t="s">
        <v>222</v>
      </c>
      <c r="AE45" s="22" t="s">
        <v>222</v>
      </c>
      <c r="AF45" s="22" t="s">
        <v>222</v>
      </c>
      <c r="AG45" s="22" t="s">
        <v>222</v>
      </c>
      <c r="AH45" s="23">
        <f>COUNTIF($F$45:$AG$45,"○")</f>
        <v>23</v>
      </c>
    </row>
    <row r="46" spans="1:34" ht="9.9499999999999993" customHeight="1" x14ac:dyDescent="0.15">
      <c r="A46" s="63"/>
      <c r="B46" s="78"/>
      <c r="C46" s="79"/>
      <c r="D46" s="70" t="s">
        <v>203</v>
      </c>
      <c r="E46" s="84"/>
      <c r="F46" s="71"/>
      <c r="G46" s="21"/>
      <c r="H46" s="21"/>
      <c r="I46" s="21"/>
      <c r="J46" s="21"/>
      <c r="K46" s="22" t="s">
        <v>221</v>
      </c>
      <c r="L46" s="22" t="s">
        <v>221</v>
      </c>
      <c r="M46" s="22" t="s">
        <v>221</v>
      </c>
      <c r="N46" s="22" t="s">
        <v>222</v>
      </c>
      <c r="O46" s="22" t="s">
        <v>222</v>
      </c>
      <c r="P46" s="22" t="s">
        <v>222</v>
      </c>
      <c r="Q46" s="22" t="s">
        <v>221</v>
      </c>
      <c r="R46" s="22" t="s">
        <v>222</v>
      </c>
      <c r="S46" s="22" t="s">
        <v>221</v>
      </c>
      <c r="T46" s="22" t="s">
        <v>221</v>
      </c>
      <c r="U46" s="22" t="s">
        <v>221</v>
      </c>
      <c r="V46" s="22" t="s">
        <v>221</v>
      </c>
      <c r="W46" s="22" t="s">
        <v>221</v>
      </c>
      <c r="X46" s="22" t="s">
        <v>221</v>
      </c>
      <c r="Y46" s="22" t="s">
        <v>221</v>
      </c>
      <c r="Z46" s="22" t="s">
        <v>221</v>
      </c>
      <c r="AA46" s="22" t="s">
        <v>222</v>
      </c>
      <c r="AB46" s="22" t="s">
        <v>222</v>
      </c>
      <c r="AC46" s="22" t="s">
        <v>221</v>
      </c>
      <c r="AD46" s="22" t="s">
        <v>221</v>
      </c>
      <c r="AE46" s="22" t="s">
        <v>221</v>
      </c>
      <c r="AF46" s="22" t="s">
        <v>222</v>
      </c>
      <c r="AG46" s="22" t="s">
        <v>221</v>
      </c>
      <c r="AH46" s="23">
        <f>COUNTIF($F$46:$AG$46,"○")</f>
        <v>7</v>
      </c>
    </row>
    <row r="47" spans="1:34" ht="9.9499999999999993" customHeight="1" x14ac:dyDescent="0.15">
      <c r="A47" s="63"/>
      <c r="B47" s="80"/>
      <c r="C47" s="81"/>
      <c r="D47" s="70" t="s">
        <v>204</v>
      </c>
      <c r="E47" s="84"/>
      <c r="F47" s="71"/>
      <c r="G47" s="21"/>
      <c r="H47" s="21"/>
      <c r="I47" s="21"/>
      <c r="J47" s="21"/>
      <c r="K47" s="22" t="s">
        <v>221</v>
      </c>
      <c r="L47" s="22" t="s">
        <v>221</v>
      </c>
      <c r="M47" s="22" t="s">
        <v>221</v>
      </c>
      <c r="N47" s="22" t="s">
        <v>221</v>
      </c>
      <c r="O47" s="22" t="s">
        <v>221</v>
      </c>
      <c r="P47" s="22" t="s">
        <v>221</v>
      </c>
      <c r="Q47" s="22" t="s">
        <v>221</v>
      </c>
      <c r="R47" s="22" t="s">
        <v>221</v>
      </c>
      <c r="S47" s="22" t="s">
        <v>221</v>
      </c>
      <c r="T47" s="22" t="s">
        <v>221</v>
      </c>
      <c r="U47" s="22" t="s">
        <v>221</v>
      </c>
      <c r="V47" s="22" t="s">
        <v>221</v>
      </c>
      <c r="W47" s="22" t="s">
        <v>221</v>
      </c>
      <c r="X47" s="22" t="s">
        <v>221</v>
      </c>
      <c r="Y47" s="22" t="s">
        <v>221</v>
      </c>
      <c r="Z47" s="22" t="s">
        <v>221</v>
      </c>
      <c r="AA47" s="22" t="s">
        <v>221</v>
      </c>
      <c r="AB47" s="22" t="s">
        <v>221</v>
      </c>
      <c r="AC47" s="22" t="s">
        <v>221</v>
      </c>
      <c r="AD47" s="22" t="s">
        <v>221</v>
      </c>
      <c r="AE47" s="22" t="s">
        <v>221</v>
      </c>
      <c r="AF47" s="22" t="s">
        <v>221</v>
      </c>
      <c r="AG47" s="22" t="s">
        <v>221</v>
      </c>
      <c r="AH47" s="23">
        <f>COUNTIF($F$47:$AG$47,"○")</f>
        <v>0</v>
      </c>
    </row>
    <row r="48" spans="1:34" ht="9.9499999999999993" customHeight="1" x14ac:dyDescent="0.15">
      <c r="A48" s="63"/>
      <c r="B48" s="65" t="s">
        <v>205</v>
      </c>
      <c r="C48" s="65"/>
      <c r="D48" s="65"/>
      <c r="E48" s="65"/>
      <c r="F48" s="66"/>
      <c r="G48" s="21"/>
      <c r="H48" s="21"/>
      <c r="I48" s="21"/>
      <c r="J48" s="21"/>
      <c r="K48" s="6" t="s">
        <v>44</v>
      </c>
      <c r="L48" s="6" t="s">
        <v>53</v>
      </c>
      <c r="M48" s="6" t="s">
        <v>44</v>
      </c>
      <c r="N48" s="6" t="s">
        <v>223</v>
      </c>
      <c r="O48" s="6" t="s">
        <v>224</v>
      </c>
      <c r="P48" s="6" t="s">
        <v>225</v>
      </c>
      <c r="Q48" s="6" t="s">
        <v>226</v>
      </c>
      <c r="R48" s="6" t="s">
        <v>227</v>
      </c>
      <c r="S48" s="6" t="s">
        <v>75</v>
      </c>
      <c r="T48" s="6" t="s">
        <v>79</v>
      </c>
      <c r="U48" s="6" t="s">
        <v>228</v>
      </c>
      <c r="V48" s="6" t="s">
        <v>43</v>
      </c>
      <c r="W48" s="6" t="s">
        <v>88</v>
      </c>
      <c r="X48" s="6" t="s">
        <v>64</v>
      </c>
      <c r="Y48" s="6" t="s">
        <v>95</v>
      </c>
      <c r="Z48" s="6" t="s">
        <v>75</v>
      </c>
      <c r="AA48" s="6" t="s">
        <v>53</v>
      </c>
      <c r="AB48" s="6" t="s">
        <v>107</v>
      </c>
      <c r="AC48" s="6" t="s">
        <v>61</v>
      </c>
      <c r="AD48" s="6" t="s">
        <v>229</v>
      </c>
      <c r="AE48" s="6" t="s">
        <v>230</v>
      </c>
      <c r="AF48" s="6" t="s">
        <v>53</v>
      </c>
      <c r="AG48" s="6" t="s">
        <v>122</v>
      </c>
      <c r="AH48" s="6"/>
    </row>
    <row r="49" spans="1:34" ht="9.9499999999999993" customHeight="1" x14ac:dyDescent="0.15">
      <c r="A49" s="63"/>
      <c r="B49" s="67" t="s">
        <v>206</v>
      </c>
      <c r="C49" s="68" t="s">
        <v>207</v>
      </c>
      <c r="D49" s="69"/>
      <c r="E49" s="70" t="s">
        <v>208</v>
      </c>
      <c r="F49" s="71"/>
      <c r="G49" s="20"/>
      <c r="H49" s="20"/>
      <c r="I49" s="20"/>
      <c r="J49" s="20"/>
      <c r="K49" s="8">
        <v>2829</v>
      </c>
      <c r="L49" s="8">
        <v>4100</v>
      </c>
      <c r="M49" s="8">
        <v>3360</v>
      </c>
      <c r="N49" s="8">
        <v>3702</v>
      </c>
      <c r="O49" s="8">
        <v>3294</v>
      </c>
      <c r="P49" s="8">
        <v>2970</v>
      </c>
      <c r="Q49" s="8">
        <v>3178</v>
      </c>
      <c r="R49" s="8">
        <v>3650</v>
      </c>
      <c r="S49" s="8">
        <v>3780</v>
      </c>
      <c r="T49" s="8">
        <v>3045</v>
      </c>
      <c r="U49" s="8">
        <v>3360</v>
      </c>
      <c r="V49" s="8">
        <v>3132</v>
      </c>
      <c r="W49" s="8">
        <v>1890</v>
      </c>
      <c r="X49" s="8">
        <v>1750</v>
      </c>
      <c r="Y49" s="8">
        <v>3456</v>
      </c>
      <c r="Z49" s="8">
        <v>3137</v>
      </c>
      <c r="AA49" s="8">
        <v>2106</v>
      </c>
      <c r="AB49" s="8">
        <v>1837</v>
      </c>
      <c r="AC49" s="8">
        <v>3673</v>
      </c>
      <c r="AD49" s="8">
        <v>3295</v>
      </c>
      <c r="AE49" s="8">
        <v>3358</v>
      </c>
      <c r="AF49" s="8">
        <v>2984</v>
      </c>
      <c r="AG49" s="8">
        <v>3780</v>
      </c>
      <c r="AH49" s="8"/>
    </row>
    <row r="50" spans="1:34" ht="9.9499999999999993" customHeight="1" x14ac:dyDescent="0.15">
      <c r="A50" s="63"/>
      <c r="B50" s="67"/>
      <c r="C50" s="72" t="s">
        <v>209</v>
      </c>
      <c r="D50" s="73"/>
      <c r="E50" s="70" t="s">
        <v>210</v>
      </c>
      <c r="F50" s="71"/>
      <c r="G50" s="20"/>
      <c r="H50" s="20"/>
      <c r="I50" s="20"/>
      <c r="J50" s="20"/>
      <c r="K50" s="8">
        <v>9499</v>
      </c>
      <c r="L50" s="8">
        <v>0</v>
      </c>
      <c r="M50" s="8">
        <v>3780</v>
      </c>
      <c r="N50" s="8">
        <v>9462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11502</v>
      </c>
      <c r="X50" s="8">
        <v>10650</v>
      </c>
      <c r="Y50" s="8">
        <v>0</v>
      </c>
      <c r="Z50" s="8">
        <v>3085</v>
      </c>
      <c r="AA50" s="8">
        <v>15282</v>
      </c>
      <c r="AB50" s="8">
        <v>11182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/>
    </row>
    <row r="51" spans="1:34" ht="9.9499999999999993" customHeight="1" x14ac:dyDescent="0.15">
      <c r="A51" s="63"/>
      <c r="B51" s="67"/>
      <c r="C51" s="74"/>
      <c r="D51" s="75"/>
      <c r="E51" s="70" t="s">
        <v>211</v>
      </c>
      <c r="F51" s="71"/>
      <c r="G51" s="20"/>
      <c r="H51" s="20"/>
      <c r="I51" s="20"/>
      <c r="J51" s="20"/>
      <c r="K51" s="8">
        <v>44223</v>
      </c>
      <c r="L51" s="8">
        <v>0</v>
      </c>
      <c r="M51" s="8">
        <v>8820</v>
      </c>
      <c r="N51" s="8">
        <v>38262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63342</v>
      </c>
      <c r="X51" s="8">
        <v>58650</v>
      </c>
      <c r="Y51" s="8">
        <v>0</v>
      </c>
      <c r="Z51" s="8">
        <v>0</v>
      </c>
      <c r="AA51" s="8">
        <v>91962</v>
      </c>
      <c r="AB51" s="8">
        <v>76282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/>
    </row>
    <row r="52" spans="1:34" ht="9.9499999999999993" customHeight="1" x14ac:dyDescent="0.15">
      <c r="A52" s="63"/>
      <c r="B52" s="67"/>
      <c r="C52" s="74"/>
      <c r="D52" s="75"/>
      <c r="E52" s="70" t="s">
        <v>212</v>
      </c>
      <c r="F52" s="71"/>
      <c r="G52" s="20"/>
      <c r="H52" s="20"/>
      <c r="I52" s="20"/>
      <c r="J52" s="20"/>
      <c r="K52" s="8">
        <v>83258</v>
      </c>
      <c r="L52" s="8">
        <v>0</v>
      </c>
      <c r="M52" s="8">
        <v>14700</v>
      </c>
      <c r="N52" s="8">
        <v>74262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128142</v>
      </c>
      <c r="X52" s="8">
        <v>118650</v>
      </c>
      <c r="Y52" s="8">
        <v>0</v>
      </c>
      <c r="Z52" s="8">
        <v>0</v>
      </c>
      <c r="AA52" s="8">
        <v>194562</v>
      </c>
      <c r="AB52" s="8">
        <v>170782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/>
    </row>
    <row r="53" spans="1:34" ht="9.9499999999999993" customHeight="1" x14ac:dyDescent="0.15">
      <c r="A53" s="63"/>
      <c r="B53" s="67"/>
      <c r="C53" s="74"/>
      <c r="D53" s="75"/>
      <c r="E53" s="70" t="s">
        <v>213</v>
      </c>
      <c r="F53" s="71"/>
      <c r="G53" s="20"/>
      <c r="H53" s="20"/>
      <c r="I53" s="20"/>
      <c r="J53" s="20"/>
      <c r="K53" s="8">
        <v>395362</v>
      </c>
      <c r="L53" s="8">
        <v>0</v>
      </c>
      <c r="M53" s="8">
        <v>65100</v>
      </c>
      <c r="N53" s="8">
        <v>362262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646542</v>
      </c>
      <c r="X53" s="8">
        <v>598650</v>
      </c>
      <c r="Y53" s="8">
        <v>0</v>
      </c>
      <c r="Z53" s="8">
        <v>0</v>
      </c>
      <c r="AA53" s="8">
        <v>1036962</v>
      </c>
      <c r="AB53" s="8">
        <v>1010782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/>
    </row>
    <row r="54" spans="1:34" ht="9.9499999999999993" customHeight="1" x14ac:dyDescent="0.15">
      <c r="A54" s="63"/>
      <c r="B54" s="67"/>
      <c r="C54" s="76"/>
      <c r="D54" s="77"/>
      <c r="E54" s="70" t="s">
        <v>214</v>
      </c>
      <c r="F54" s="71"/>
      <c r="G54" s="20"/>
      <c r="H54" s="20"/>
      <c r="I54" s="20"/>
      <c r="J54" s="20"/>
      <c r="K54" s="8">
        <v>785535</v>
      </c>
      <c r="L54" s="8">
        <v>0</v>
      </c>
      <c r="M54" s="8">
        <v>128100</v>
      </c>
      <c r="N54" s="8">
        <v>722262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1294542</v>
      </c>
      <c r="X54" s="8">
        <v>1198650</v>
      </c>
      <c r="Y54" s="8">
        <v>0</v>
      </c>
      <c r="Z54" s="8">
        <v>0</v>
      </c>
      <c r="AA54" s="8">
        <v>2089962</v>
      </c>
      <c r="AB54" s="8">
        <v>2060782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/>
    </row>
    <row r="55" spans="1:34" ht="9.9499999999999993" customHeight="1" x14ac:dyDescent="0.15">
      <c r="A55" s="63"/>
      <c r="B55" s="65" t="s">
        <v>215</v>
      </c>
      <c r="C55" s="65"/>
      <c r="D55" s="65"/>
      <c r="E55" s="65"/>
      <c r="F55" s="66"/>
      <c r="G55" s="20"/>
      <c r="H55" s="20"/>
      <c r="I55" s="20"/>
      <c r="J55" s="20"/>
      <c r="K55" s="8">
        <v>21403</v>
      </c>
      <c r="L55" s="8">
        <v>135940</v>
      </c>
      <c r="M55" s="8">
        <v>23286</v>
      </c>
      <c r="N55" s="8">
        <v>138273</v>
      </c>
      <c r="O55" s="8">
        <v>24046</v>
      </c>
      <c r="P55" s="8">
        <v>33937</v>
      </c>
      <c r="Q55" s="8">
        <v>231602</v>
      </c>
      <c r="R55" s="8">
        <v>164671</v>
      </c>
      <c r="S55" s="8">
        <v>45839</v>
      </c>
      <c r="T55" s="8">
        <v>4617</v>
      </c>
      <c r="U55" s="8">
        <v>4291</v>
      </c>
      <c r="V55" s="8">
        <v>16115</v>
      </c>
      <c r="W55" s="8">
        <v>4462</v>
      </c>
      <c r="X55" s="8">
        <v>11543</v>
      </c>
      <c r="Y55" s="8">
        <v>18192</v>
      </c>
      <c r="Z55" s="8">
        <v>19765</v>
      </c>
      <c r="AA55" s="8">
        <v>49544</v>
      </c>
      <c r="AB55" s="8">
        <v>6735</v>
      </c>
      <c r="AC55" s="8">
        <v>54390</v>
      </c>
      <c r="AD55" s="8">
        <v>2373</v>
      </c>
      <c r="AE55" s="8">
        <v>26453</v>
      </c>
      <c r="AF55" s="8">
        <v>9171</v>
      </c>
      <c r="AG55" s="8">
        <v>1819</v>
      </c>
      <c r="AH55" s="8">
        <f>SUM($F$55:$AG$55)</f>
        <v>1048467</v>
      </c>
    </row>
    <row r="56" spans="1:34" ht="9.9499999999999993" customHeight="1" x14ac:dyDescent="0.15">
      <c r="A56" s="63"/>
      <c r="B56" s="65" t="s">
        <v>216</v>
      </c>
      <c r="C56" s="65"/>
      <c r="D56" s="65"/>
      <c r="E56" s="65"/>
      <c r="F56" s="66"/>
      <c r="G56" s="20"/>
      <c r="H56" s="20"/>
      <c r="I56" s="20"/>
      <c r="J56" s="20"/>
      <c r="K56" s="8">
        <v>56719</v>
      </c>
      <c r="L56" s="8">
        <v>204014</v>
      </c>
      <c r="M56" s="8">
        <v>27678</v>
      </c>
      <c r="N56" s="8">
        <v>254001</v>
      </c>
      <c r="O56" s="8">
        <v>43997</v>
      </c>
      <c r="P56" s="8">
        <v>47544</v>
      </c>
      <c r="Q56" s="8">
        <v>377593</v>
      </c>
      <c r="R56" s="8">
        <v>253400</v>
      </c>
      <c r="S56" s="8">
        <v>64880</v>
      </c>
      <c r="T56" s="8">
        <v>35951</v>
      </c>
      <c r="U56" s="8">
        <v>19255</v>
      </c>
      <c r="V56" s="8">
        <v>77741</v>
      </c>
      <c r="W56" s="8">
        <v>8185</v>
      </c>
      <c r="X56" s="8">
        <v>39599</v>
      </c>
      <c r="Y56" s="8">
        <v>30229</v>
      </c>
      <c r="Z56" s="8">
        <v>39701</v>
      </c>
      <c r="AA56" s="8">
        <v>102719</v>
      </c>
      <c r="AB56" s="8">
        <v>10052</v>
      </c>
      <c r="AC56" s="8">
        <v>63947</v>
      </c>
      <c r="AD56" s="8">
        <v>6183</v>
      </c>
      <c r="AE56" s="8">
        <v>52821</v>
      </c>
      <c r="AF56" s="8">
        <v>17180</v>
      </c>
      <c r="AG56" s="8">
        <v>6584</v>
      </c>
      <c r="AH56" s="8">
        <f>SUM($F$56:$AG$56)</f>
        <v>1839973</v>
      </c>
    </row>
    <row r="57" spans="1:34" ht="9.9499999999999993" customHeight="1" x14ac:dyDescent="0.15">
      <c r="A57" s="63"/>
      <c r="B57" s="65" t="s">
        <v>217</v>
      </c>
      <c r="C57" s="65"/>
      <c r="D57" s="65"/>
      <c r="E57" s="65"/>
      <c r="F57" s="66"/>
      <c r="G57" s="21"/>
      <c r="H57" s="21"/>
      <c r="I57" s="21"/>
      <c r="J57" s="21"/>
      <c r="K57" s="10">
        <v>107.30000000000001</v>
      </c>
      <c r="L57" s="10">
        <v>155.70000000000002</v>
      </c>
      <c r="M57" s="10">
        <v>165.8</v>
      </c>
      <c r="N57" s="10">
        <v>160.39999999999998</v>
      </c>
      <c r="O57" s="10">
        <v>126.6</v>
      </c>
      <c r="P57" s="10">
        <v>124.89999999999999</v>
      </c>
      <c r="Q57" s="10">
        <v>92</v>
      </c>
      <c r="R57" s="10">
        <v>135.69999999999999</v>
      </c>
      <c r="S57" s="10">
        <v>147.69999999999999</v>
      </c>
      <c r="T57" s="10">
        <v>119.3</v>
      </c>
      <c r="U57" s="10">
        <v>134.20000000000002</v>
      </c>
      <c r="V57" s="10">
        <v>123.30000000000001</v>
      </c>
      <c r="W57" s="10">
        <v>99.5</v>
      </c>
      <c r="X57" s="10">
        <v>95.8</v>
      </c>
      <c r="Y57" s="10">
        <v>102.9</v>
      </c>
      <c r="Z57" s="10">
        <v>130.80000000000001</v>
      </c>
      <c r="AA57" s="10">
        <v>132.5</v>
      </c>
      <c r="AB57" s="10">
        <v>103.1</v>
      </c>
      <c r="AC57" s="10">
        <v>147.9</v>
      </c>
      <c r="AD57" s="10">
        <v>140.80000000000001</v>
      </c>
      <c r="AE57" s="10">
        <v>144.4</v>
      </c>
      <c r="AF57" s="10">
        <v>121</v>
      </c>
      <c r="AG57" s="10">
        <v>146.19999999999999</v>
      </c>
      <c r="AH57" s="10">
        <f>ROUND(AH55/AH34*1000,1)</f>
        <v>125.3</v>
      </c>
    </row>
    <row r="58" spans="1:34" ht="9.9499999999999993" customHeight="1" x14ac:dyDescent="0.15">
      <c r="A58" s="63"/>
      <c r="B58" s="65" t="s">
        <v>218</v>
      </c>
      <c r="C58" s="65"/>
      <c r="D58" s="65"/>
      <c r="E58" s="65"/>
      <c r="F58" s="66"/>
      <c r="G58" s="21"/>
      <c r="H58" s="21"/>
      <c r="I58" s="21"/>
      <c r="J58" s="21"/>
      <c r="K58" s="10">
        <v>284.39999999999998</v>
      </c>
      <c r="L58" s="10">
        <v>233.6</v>
      </c>
      <c r="M58" s="10">
        <v>197.1</v>
      </c>
      <c r="N58" s="10">
        <v>294.70000000000005</v>
      </c>
      <c r="O58" s="10">
        <v>231.6</v>
      </c>
      <c r="P58" s="10">
        <v>175</v>
      </c>
      <c r="Q58" s="10">
        <v>150</v>
      </c>
      <c r="R58" s="10">
        <v>208.8</v>
      </c>
      <c r="S58" s="10">
        <v>209.1</v>
      </c>
      <c r="T58" s="10">
        <v>928.6</v>
      </c>
      <c r="U58" s="10">
        <v>602.40000000000009</v>
      </c>
      <c r="V58" s="10">
        <v>594.9</v>
      </c>
      <c r="W58" s="10">
        <v>182.5</v>
      </c>
      <c r="X58" s="10">
        <v>328.79999999999995</v>
      </c>
      <c r="Y58" s="10">
        <v>171.1</v>
      </c>
      <c r="Z58" s="10">
        <v>262.79999999999995</v>
      </c>
      <c r="AA58" s="10">
        <v>274.7</v>
      </c>
      <c r="AB58" s="10">
        <v>153.9</v>
      </c>
      <c r="AC58" s="10">
        <v>173.9</v>
      </c>
      <c r="AD58" s="10">
        <v>366.9</v>
      </c>
      <c r="AE58" s="10">
        <v>288.3</v>
      </c>
      <c r="AF58" s="10">
        <v>226.70000000000002</v>
      </c>
      <c r="AG58" s="10">
        <v>529.29999999999995</v>
      </c>
      <c r="AH58" s="10">
        <f>ROUND(AH56/AH34*1000,1)</f>
        <v>219.9</v>
      </c>
    </row>
    <row r="59" spans="1:34" ht="9.9499999999999993" customHeight="1" x14ac:dyDescent="0.15">
      <c r="A59" s="63"/>
      <c r="B59" s="65" t="s">
        <v>219</v>
      </c>
      <c r="C59" s="65"/>
      <c r="D59" s="65"/>
      <c r="E59" s="65"/>
      <c r="F59" s="66"/>
      <c r="G59" s="21"/>
      <c r="H59" s="21"/>
      <c r="I59" s="21"/>
      <c r="J59" s="21"/>
      <c r="K59" s="10">
        <v>37.700000000000003</v>
      </c>
      <c r="L59" s="10">
        <v>66.7</v>
      </c>
      <c r="M59" s="10">
        <v>84.1</v>
      </c>
      <c r="N59" s="10">
        <v>54.4</v>
      </c>
      <c r="O59" s="10">
        <v>54.7</v>
      </c>
      <c r="P59" s="10">
        <v>71.400000000000006</v>
      </c>
      <c r="Q59" s="10">
        <v>61.3</v>
      </c>
      <c r="R59" s="10">
        <v>65</v>
      </c>
      <c r="S59" s="10">
        <v>70.599999999999994</v>
      </c>
      <c r="T59" s="10">
        <v>12.8</v>
      </c>
      <c r="U59" s="10">
        <v>22.3</v>
      </c>
      <c r="V59" s="10">
        <v>20.7</v>
      </c>
      <c r="W59" s="10">
        <v>54.5</v>
      </c>
      <c r="X59" s="10">
        <v>29.1</v>
      </c>
      <c r="Y59" s="10">
        <v>60.1</v>
      </c>
      <c r="Z59" s="10">
        <v>49.8</v>
      </c>
      <c r="AA59" s="10">
        <v>48.2</v>
      </c>
      <c r="AB59" s="10">
        <v>67</v>
      </c>
      <c r="AC59" s="10">
        <v>85</v>
      </c>
      <c r="AD59" s="10">
        <v>38.4</v>
      </c>
      <c r="AE59" s="10">
        <v>50.1</v>
      </c>
      <c r="AF59" s="10">
        <v>53.4</v>
      </c>
      <c r="AG59" s="10">
        <v>27.6</v>
      </c>
      <c r="AH59" s="10">
        <f>ROUND(AH57/AH58*100,1)</f>
        <v>57</v>
      </c>
    </row>
    <row r="60" spans="1:34" ht="9.9499999999999993" customHeight="1" x14ac:dyDescent="0.15">
      <c r="A60" s="64"/>
      <c r="B60" s="61" t="s">
        <v>220</v>
      </c>
      <c r="C60" s="61"/>
      <c r="D60" s="61"/>
      <c r="E60" s="61"/>
      <c r="F60" s="62"/>
      <c r="G60" s="21"/>
      <c r="H60" s="21"/>
      <c r="I60" s="21"/>
      <c r="J60" s="21"/>
      <c r="K60" s="24">
        <f>K58-K57</f>
        <v>177.09999999999997</v>
      </c>
      <c r="L60" s="24">
        <f t="shared" ref="L60:AG60" si="0">L58-L57</f>
        <v>77.899999999999977</v>
      </c>
      <c r="M60" s="24">
        <f t="shared" si="0"/>
        <v>31.299999999999983</v>
      </c>
      <c r="N60" s="24">
        <f t="shared" si="0"/>
        <v>134.30000000000007</v>
      </c>
      <c r="O60" s="24">
        <f t="shared" si="0"/>
        <v>105</v>
      </c>
      <c r="P60" s="24">
        <f t="shared" si="0"/>
        <v>50.100000000000009</v>
      </c>
      <c r="Q60" s="24">
        <f t="shared" si="0"/>
        <v>58</v>
      </c>
      <c r="R60" s="24">
        <f t="shared" si="0"/>
        <v>73.100000000000023</v>
      </c>
      <c r="S60" s="24">
        <f t="shared" si="0"/>
        <v>61.400000000000006</v>
      </c>
      <c r="T60" s="24">
        <f t="shared" si="0"/>
        <v>809.30000000000007</v>
      </c>
      <c r="U60" s="24">
        <f t="shared" si="0"/>
        <v>468.20000000000005</v>
      </c>
      <c r="V60" s="24">
        <f t="shared" si="0"/>
        <v>471.59999999999997</v>
      </c>
      <c r="W60" s="24">
        <f t="shared" si="0"/>
        <v>83</v>
      </c>
      <c r="X60" s="24">
        <f t="shared" si="0"/>
        <v>232.99999999999994</v>
      </c>
      <c r="Y60" s="24">
        <f t="shared" si="0"/>
        <v>68.199999999999989</v>
      </c>
      <c r="Z60" s="24">
        <f t="shared" si="0"/>
        <v>131.99999999999994</v>
      </c>
      <c r="AA60" s="24">
        <f t="shared" si="0"/>
        <v>142.19999999999999</v>
      </c>
      <c r="AB60" s="24">
        <f t="shared" si="0"/>
        <v>50.800000000000011</v>
      </c>
      <c r="AC60" s="24">
        <f t="shared" si="0"/>
        <v>26</v>
      </c>
      <c r="AD60" s="24">
        <f t="shared" si="0"/>
        <v>226.09999999999997</v>
      </c>
      <c r="AE60" s="24">
        <f t="shared" si="0"/>
        <v>143.9</v>
      </c>
      <c r="AF60" s="24">
        <f t="shared" si="0"/>
        <v>105.70000000000002</v>
      </c>
      <c r="AG60" s="24">
        <f t="shared" si="0"/>
        <v>383.09999999999997</v>
      </c>
      <c r="AH60" s="24">
        <f>AH58-AH57</f>
        <v>94.600000000000009</v>
      </c>
    </row>
  </sheetData>
  <mergeCells count="68">
    <mergeCell ref="B17:E17"/>
    <mergeCell ref="A4:E4"/>
    <mergeCell ref="A5:E5"/>
    <mergeCell ref="A6:E6"/>
    <mergeCell ref="A7:A19"/>
    <mergeCell ref="B7:E7"/>
    <mergeCell ref="B8:E8"/>
    <mergeCell ref="B9:E9"/>
    <mergeCell ref="B10:E10"/>
    <mergeCell ref="B11:E11"/>
    <mergeCell ref="B16:E16"/>
    <mergeCell ref="B18:E18"/>
    <mergeCell ref="B19:E19"/>
    <mergeCell ref="A1:E3"/>
    <mergeCell ref="B12:E12"/>
    <mergeCell ref="B13:E13"/>
    <mergeCell ref="B14:E14"/>
    <mergeCell ref="B15:E15"/>
    <mergeCell ref="B24:B26"/>
    <mergeCell ref="C24:E24"/>
    <mergeCell ref="C25:E25"/>
    <mergeCell ref="C26:E26"/>
    <mergeCell ref="A20:E20"/>
    <mergeCell ref="B21:B23"/>
    <mergeCell ref="C21:E21"/>
    <mergeCell ref="C22:E22"/>
    <mergeCell ref="C23:E23"/>
    <mergeCell ref="A27:A34"/>
    <mergeCell ref="B27:E27"/>
    <mergeCell ref="B28:E28"/>
    <mergeCell ref="B29:D30"/>
    <mergeCell ref="B31:E31"/>
    <mergeCell ref="C32:E32"/>
    <mergeCell ref="C33:E33"/>
    <mergeCell ref="B34:E34"/>
    <mergeCell ref="B39:E39"/>
    <mergeCell ref="B40:E40"/>
    <mergeCell ref="A41:E41"/>
    <mergeCell ref="A42:E42"/>
    <mergeCell ref="A35:E35"/>
    <mergeCell ref="B36:C37"/>
    <mergeCell ref="D36:E36"/>
    <mergeCell ref="D37:E37"/>
    <mergeCell ref="A38:A40"/>
    <mergeCell ref="B38:E38"/>
    <mergeCell ref="E54:F54"/>
    <mergeCell ref="B43:C47"/>
    <mergeCell ref="D43:F43"/>
    <mergeCell ref="D44:F44"/>
    <mergeCell ref="D45:F45"/>
    <mergeCell ref="D46:F46"/>
    <mergeCell ref="D47:F47"/>
    <mergeCell ref="B60:F60"/>
    <mergeCell ref="A43:A60"/>
    <mergeCell ref="B55:F55"/>
    <mergeCell ref="B56:F56"/>
    <mergeCell ref="B57:F57"/>
    <mergeCell ref="B58:F58"/>
    <mergeCell ref="B59:F59"/>
    <mergeCell ref="B48:F48"/>
    <mergeCell ref="B49:B54"/>
    <mergeCell ref="C49:D49"/>
    <mergeCell ref="E49:F49"/>
    <mergeCell ref="C50:D54"/>
    <mergeCell ref="E50:F50"/>
    <mergeCell ref="E51:F51"/>
    <mergeCell ref="E52:F52"/>
    <mergeCell ref="E53:F53"/>
  </mergeCells>
  <phoneticPr fontId="2"/>
  <conditionalFormatting sqref="K4:AH42 K48:AH60">
    <cfRule type="cellIs" dxfId="26" priority="48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89" orientation="portrait" useFirstPageNumber="1" r:id="rId1"/>
  <headerFooter scaleWithDoc="0">
    <oddHeader>&amp;L&amp;"ＭＳ ゴシック,標準"&amp;12Ⅳ　平成26年度地方公営企業事業別決算状況
　２　法非適用事業
　　（１）下水道事業（農集）&amp;R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opLeftCell="A43" zoomScaleNormal="100" workbookViewId="0">
      <selection activeCell="D65" sqref="D65:E65"/>
    </sheetView>
  </sheetViews>
  <sheetFormatPr defaultColWidth="9.625" defaultRowHeight="9.9499999999999993" customHeight="1" x14ac:dyDescent="0.15"/>
  <cols>
    <col min="1" max="4" width="1.625" style="19" customWidth="1"/>
    <col min="5" max="5" width="15.625" style="19" customWidth="1"/>
    <col min="6" max="6" width="13.75" style="19" hidden="1" customWidth="1"/>
    <col min="7" max="7" width="19.375" style="19" hidden="1" customWidth="1"/>
    <col min="8" max="30" width="9.625" style="19" customWidth="1"/>
    <col min="31" max="16384" width="9.625" style="19"/>
  </cols>
  <sheetData>
    <row r="1" spans="1:31" ht="9.9499999999999993" customHeight="1" x14ac:dyDescent="0.15">
      <c r="A1" s="171" t="s">
        <v>231</v>
      </c>
      <c r="B1" s="172"/>
      <c r="C1" s="172"/>
      <c r="D1" s="172"/>
      <c r="E1" s="173"/>
      <c r="F1" s="32"/>
      <c r="G1" s="32"/>
      <c r="H1" s="33" t="s">
        <v>172</v>
      </c>
      <c r="I1" s="33" t="s">
        <v>173</v>
      </c>
      <c r="J1" s="33" t="s">
        <v>174</v>
      </c>
      <c r="K1" s="33" t="s">
        <v>175</v>
      </c>
      <c r="L1" s="33" t="s">
        <v>176</v>
      </c>
      <c r="M1" s="33" t="s">
        <v>177</v>
      </c>
      <c r="N1" s="33" t="s">
        <v>178</v>
      </c>
      <c r="O1" s="33" t="s">
        <v>179</v>
      </c>
      <c r="P1" s="33" t="s">
        <v>180</v>
      </c>
      <c r="Q1" s="33" t="s">
        <v>181</v>
      </c>
      <c r="R1" s="33" t="s">
        <v>182</v>
      </c>
      <c r="S1" s="33" t="s">
        <v>183</v>
      </c>
      <c r="T1" s="33" t="s">
        <v>184</v>
      </c>
      <c r="U1" s="33" t="s">
        <v>185</v>
      </c>
      <c r="V1" s="33" t="s">
        <v>186</v>
      </c>
      <c r="W1" s="33" t="s">
        <v>187</v>
      </c>
      <c r="X1" s="33" t="s">
        <v>105</v>
      </c>
      <c r="Y1" s="33" t="s">
        <v>108</v>
      </c>
      <c r="Z1" s="33" t="s">
        <v>188</v>
      </c>
      <c r="AA1" s="33" t="s">
        <v>189</v>
      </c>
      <c r="AB1" s="33" t="s">
        <v>190</v>
      </c>
      <c r="AC1" s="33" t="s">
        <v>191</v>
      </c>
      <c r="AD1" s="33" t="s">
        <v>192</v>
      </c>
      <c r="AE1" s="33" t="s">
        <v>232</v>
      </c>
    </row>
    <row r="2" spans="1:31" ht="9.75" customHeight="1" x14ac:dyDescent="0.15">
      <c r="A2" s="174"/>
      <c r="B2" s="175"/>
      <c r="C2" s="175"/>
      <c r="D2" s="175"/>
      <c r="E2" s="176"/>
      <c r="F2" s="32"/>
      <c r="G2" s="32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ht="9.9499999999999993" customHeight="1" x14ac:dyDescent="0.15">
      <c r="A3" s="177"/>
      <c r="B3" s="178"/>
      <c r="C3" s="178"/>
      <c r="D3" s="178"/>
      <c r="E3" s="179"/>
      <c r="F3" s="35"/>
      <c r="G3" s="35"/>
      <c r="H3" s="36" t="s">
        <v>237</v>
      </c>
      <c r="I3" s="36" t="s">
        <v>237</v>
      </c>
      <c r="J3" s="36" t="s">
        <v>237</v>
      </c>
      <c r="K3" s="36" t="s">
        <v>237</v>
      </c>
      <c r="L3" s="36" t="s">
        <v>237</v>
      </c>
      <c r="M3" s="36" t="s">
        <v>237</v>
      </c>
      <c r="N3" s="36" t="s">
        <v>237</v>
      </c>
      <c r="O3" s="36" t="s">
        <v>237</v>
      </c>
      <c r="P3" s="36" t="s">
        <v>237</v>
      </c>
      <c r="Q3" s="36" t="s">
        <v>237</v>
      </c>
      <c r="R3" s="36" t="s">
        <v>237</v>
      </c>
      <c r="S3" s="36" t="s">
        <v>237</v>
      </c>
      <c r="T3" s="36" t="s">
        <v>237</v>
      </c>
      <c r="U3" s="36" t="s">
        <v>237</v>
      </c>
      <c r="V3" s="36" t="s">
        <v>237</v>
      </c>
      <c r="W3" s="36" t="s">
        <v>237</v>
      </c>
      <c r="X3" s="36" t="s">
        <v>237</v>
      </c>
      <c r="Y3" s="36" t="s">
        <v>237</v>
      </c>
      <c r="Z3" s="36" t="s">
        <v>237</v>
      </c>
      <c r="AA3" s="36" t="s">
        <v>237</v>
      </c>
      <c r="AB3" s="36" t="s">
        <v>237</v>
      </c>
      <c r="AC3" s="36" t="s">
        <v>237</v>
      </c>
      <c r="AD3" s="36" t="s">
        <v>237</v>
      </c>
      <c r="AE3" s="36" t="s">
        <v>234</v>
      </c>
    </row>
    <row r="4" spans="1:31" ht="9.9499999999999993" customHeight="1" x14ac:dyDescent="0.15">
      <c r="A4" s="180" t="s">
        <v>125</v>
      </c>
      <c r="B4" s="183" t="s">
        <v>126</v>
      </c>
      <c r="C4" s="183"/>
      <c r="D4" s="183"/>
      <c r="E4" s="184"/>
      <c r="F4" s="37"/>
      <c r="G4" s="37"/>
      <c r="H4" s="31">
        <v>59745</v>
      </c>
      <c r="I4" s="31">
        <v>269836</v>
      </c>
      <c r="J4" s="31">
        <v>75366</v>
      </c>
      <c r="K4" s="31">
        <v>469741</v>
      </c>
      <c r="L4" s="31">
        <v>92293</v>
      </c>
      <c r="M4" s="31">
        <v>97757</v>
      </c>
      <c r="N4" s="31">
        <v>645172</v>
      </c>
      <c r="O4" s="31">
        <v>524655</v>
      </c>
      <c r="P4" s="31">
        <v>158080</v>
      </c>
      <c r="Q4" s="31">
        <v>52553</v>
      </c>
      <c r="R4" s="31">
        <v>33443</v>
      </c>
      <c r="S4" s="31">
        <v>49726</v>
      </c>
      <c r="T4" s="31">
        <v>19965</v>
      </c>
      <c r="U4" s="31">
        <v>39043</v>
      </c>
      <c r="V4" s="31">
        <v>44061</v>
      </c>
      <c r="W4" s="31">
        <v>55012</v>
      </c>
      <c r="X4" s="31">
        <v>118994</v>
      </c>
      <c r="Y4" s="31">
        <v>32835</v>
      </c>
      <c r="Z4" s="31">
        <v>116556</v>
      </c>
      <c r="AA4" s="31">
        <v>12005</v>
      </c>
      <c r="AB4" s="31">
        <v>87014</v>
      </c>
      <c r="AC4" s="31">
        <v>37282</v>
      </c>
      <c r="AD4" s="31">
        <v>11068</v>
      </c>
      <c r="AE4" s="31">
        <f>SUM($F$4:$AD$4)</f>
        <v>3102202</v>
      </c>
    </row>
    <row r="5" spans="1:31" ht="9.9499999999999993" customHeight="1" x14ac:dyDescent="0.15">
      <c r="A5" s="181"/>
      <c r="B5" s="38"/>
      <c r="C5" s="129" t="s">
        <v>127</v>
      </c>
      <c r="D5" s="130"/>
      <c r="E5" s="164"/>
      <c r="F5" s="39"/>
      <c r="G5" s="39"/>
      <c r="H5" s="31">
        <v>21403</v>
      </c>
      <c r="I5" s="31">
        <v>135940</v>
      </c>
      <c r="J5" s="31">
        <v>23286</v>
      </c>
      <c r="K5" s="31">
        <v>138331</v>
      </c>
      <c r="L5" s="31">
        <v>24046</v>
      </c>
      <c r="M5" s="31">
        <v>33937</v>
      </c>
      <c r="N5" s="31">
        <v>231602</v>
      </c>
      <c r="O5" s="31">
        <v>164671</v>
      </c>
      <c r="P5" s="31">
        <v>45839</v>
      </c>
      <c r="Q5" s="31">
        <v>4619</v>
      </c>
      <c r="R5" s="31">
        <v>4441</v>
      </c>
      <c r="S5" s="31">
        <v>16121</v>
      </c>
      <c r="T5" s="31">
        <v>4462</v>
      </c>
      <c r="U5" s="31">
        <v>11543</v>
      </c>
      <c r="V5" s="31">
        <v>18192</v>
      </c>
      <c r="W5" s="31">
        <v>19765</v>
      </c>
      <c r="X5" s="31">
        <v>49544</v>
      </c>
      <c r="Y5" s="31">
        <v>6735</v>
      </c>
      <c r="Z5" s="31">
        <v>54390</v>
      </c>
      <c r="AA5" s="31">
        <v>2373</v>
      </c>
      <c r="AB5" s="31">
        <v>26453</v>
      </c>
      <c r="AC5" s="31">
        <v>9171</v>
      </c>
      <c r="AD5" s="31">
        <v>1819</v>
      </c>
      <c r="AE5" s="31">
        <f>SUM($F$5:$AD$5)</f>
        <v>1048683</v>
      </c>
    </row>
    <row r="6" spans="1:31" ht="9.9499999999999993" customHeight="1" x14ac:dyDescent="0.15">
      <c r="A6" s="181"/>
      <c r="B6" s="40"/>
      <c r="C6" s="41"/>
      <c r="D6" s="126" t="s">
        <v>128</v>
      </c>
      <c r="E6" s="150"/>
      <c r="F6" s="39"/>
      <c r="G6" s="39"/>
      <c r="H6" s="31">
        <v>21403</v>
      </c>
      <c r="I6" s="31">
        <v>135940</v>
      </c>
      <c r="J6" s="31">
        <v>23286</v>
      </c>
      <c r="K6" s="31">
        <v>138273</v>
      </c>
      <c r="L6" s="31">
        <v>24046</v>
      </c>
      <c r="M6" s="31">
        <v>33937</v>
      </c>
      <c r="N6" s="31">
        <v>231602</v>
      </c>
      <c r="O6" s="31">
        <v>164671</v>
      </c>
      <c r="P6" s="31">
        <v>45839</v>
      </c>
      <c r="Q6" s="31">
        <v>4617</v>
      </c>
      <c r="R6" s="31">
        <v>4291</v>
      </c>
      <c r="S6" s="31">
        <v>16115</v>
      </c>
      <c r="T6" s="31">
        <v>4462</v>
      </c>
      <c r="U6" s="31">
        <v>11543</v>
      </c>
      <c r="V6" s="31">
        <v>18192</v>
      </c>
      <c r="W6" s="31">
        <v>19765</v>
      </c>
      <c r="X6" s="31">
        <v>49544</v>
      </c>
      <c r="Y6" s="31">
        <v>6735</v>
      </c>
      <c r="Z6" s="31">
        <v>54390</v>
      </c>
      <c r="AA6" s="31">
        <v>2373</v>
      </c>
      <c r="AB6" s="31">
        <v>26453</v>
      </c>
      <c r="AC6" s="31">
        <v>9171</v>
      </c>
      <c r="AD6" s="31">
        <v>1819</v>
      </c>
      <c r="AE6" s="31">
        <f>SUM($F$6:$AD$6)</f>
        <v>1048467</v>
      </c>
    </row>
    <row r="7" spans="1:31" ht="9.9499999999999993" customHeight="1" x14ac:dyDescent="0.15">
      <c r="A7" s="181"/>
      <c r="B7" s="40"/>
      <c r="C7" s="41"/>
      <c r="D7" s="126" t="s">
        <v>129</v>
      </c>
      <c r="E7" s="150"/>
      <c r="F7" s="39"/>
      <c r="G7" s="39"/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f>SUM($F$7:$AD$7)</f>
        <v>0</v>
      </c>
    </row>
    <row r="8" spans="1:31" ht="9.9499999999999993" customHeight="1" x14ac:dyDescent="0.15">
      <c r="A8" s="181"/>
      <c r="B8" s="40"/>
      <c r="C8" s="41"/>
      <c r="D8" s="126" t="s">
        <v>130</v>
      </c>
      <c r="E8" s="150"/>
      <c r="F8" s="39"/>
      <c r="G8" s="39"/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f>SUM($F$8:$AD$8)</f>
        <v>0</v>
      </c>
    </row>
    <row r="9" spans="1:31" ht="9.9499999999999993" customHeight="1" x14ac:dyDescent="0.15">
      <c r="A9" s="181"/>
      <c r="B9" s="40"/>
      <c r="C9" s="42"/>
      <c r="D9" s="126" t="s">
        <v>18</v>
      </c>
      <c r="E9" s="150"/>
      <c r="F9" s="39"/>
      <c r="G9" s="39"/>
      <c r="H9" s="31">
        <v>0</v>
      </c>
      <c r="I9" s="31">
        <v>0</v>
      </c>
      <c r="J9" s="31">
        <v>0</v>
      </c>
      <c r="K9" s="31">
        <v>58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2</v>
      </c>
      <c r="R9" s="31">
        <v>150</v>
      </c>
      <c r="S9" s="31">
        <v>6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f>SUM($F$9:$AD$9)</f>
        <v>216</v>
      </c>
    </row>
    <row r="10" spans="1:31" ht="9.9499999999999993" customHeight="1" x14ac:dyDescent="0.15">
      <c r="A10" s="181"/>
      <c r="B10" s="43"/>
      <c r="C10" s="165" t="s">
        <v>131</v>
      </c>
      <c r="D10" s="163"/>
      <c r="E10" s="164"/>
      <c r="F10" s="39"/>
      <c r="G10" s="39"/>
      <c r="H10" s="31">
        <v>38342</v>
      </c>
      <c r="I10" s="31">
        <v>133896</v>
      </c>
      <c r="J10" s="31">
        <v>52080</v>
      </c>
      <c r="K10" s="31">
        <v>331410</v>
      </c>
      <c r="L10" s="31">
        <v>68247</v>
      </c>
      <c r="M10" s="31">
        <v>63820</v>
      </c>
      <c r="N10" s="31">
        <v>413570</v>
      </c>
      <c r="O10" s="31">
        <v>359984</v>
      </c>
      <c r="P10" s="31">
        <v>112241</v>
      </c>
      <c r="Q10" s="31">
        <v>47934</v>
      </c>
      <c r="R10" s="31">
        <v>29002</v>
      </c>
      <c r="S10" s="31">
        <v>33605</v>
      </c>
      <c r="T10" s="31">
        <v>15503</v>
      </c>
      <c r="U10" s="31">
        <v>27500</v>
      </c>
      <c r="V10" s="31">
        <v>25869</v>
      </c>
      <c r="W10" s="31">
        <v>35247</v>
      </c>
      <c r="X10" s="31">
        <v>69450</v>
      </c>
      <c r="Y10" s="31">
        <v>26100</v>
      </c>
      <c r="Z10" s="31">
        <v>62166</v>
      </c>
      <c r="AA10" s="31">
        <v>9632</v>
      </c>
      <c r="AB10" s="31">
        <v>60561</v>
      </c>
      <c r="AC10" s="31">
        <v>28111</v>
      </c>
      <c r="AD10" s="31">
        <v>9249</v>
      </c>
      <c r="AE10" s="31">
        <f>SUM($F$10:$AD$10)</f>
        <v>2053519</v>
      </c>
    </row>
    <row r="11" spans="1:31" ht="9.9499999999999993" customHeight="1" x14ac:dyDescent="0.15">
      <c r="A11" s="181"/>
      <c r="B11" s="43"/>
      <c r="C11" s="44"/>
      <c r="D11" s="145" t="s">
        <v>17</v>
      </c>
      <c r="E11" s="150"/>
      <c r="F11" s="39"/>
      <c r="G11" s="39"/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f>SUM($F$11:$AD$11)</f>
        <v>0</v>
      </c>
    </row>
    <row r="12" spans="1:31" ht="9.9499999999999993" customHeight="1" x14ac:dyDescent="0.15">
      <c r="A12" s="181"/>
      <c r="B12" s="43"/>
      <c r="C12" s="44"/>
      <c r="D12" s="145" t="s">
        <v>132</v>
      </c>
      <c r="E12" s="150"/>
      <c r="F12" s="39"/>
      <c r="G12" s="39"/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4756</v>
      </c>
      <c r="AC12" s="31">
        <v>0</v>
      </c>
      <c r="AD12" s="31">
        <v>0</v>
      </c>
      <c r="AE12" s="31">
        <f>SUM($F$12:$AD$12)</f>
        <v>4756</v>
      </c>
    </row>
    <row r="13" spans="1:31" ht="9.9499999999999993" customHeight="1" x14ac:dyDescent="0.15">
      <c r="A13" s="181"/>
      <c r="B13" s="43"/>
      <c r="C13" s="44"/>
      <c r="D13" s="145" t="s">
        <v>133</v>
      </c>
      <c r="E13" s="150"/>
      <c r="F13" s="39"/>
      <c r="G13" s="39"/>
      <c r="H13" s="31">
        <v>38337</v>
      </c>
      <c r="I13" s="31">
        <v>129933</v>
      </c>
      <c r="J13" s="31">
        <v>52080</v>
      </c>
      <c r="K13" s="31">
        <v>330771</v>
      </c>
      <c r="L13" s="31">
        <v>62786</v>
      </c>
      <c r="M13" s="31">
        <v>63812</v>
      </c>
      <c r="N13" s="31">
        <v>406032</v>
      </c>
      <c r="O13" s="31">
        <v>359943</v>
      </c>
      <c r="P13" s="31">
        <v>112208</v>
      </c>
      <c r="Q13" s="31">
        <v>47934</v>
      </c>
      <c r="R13" s="31">
        <v>29000</v>
      </c>
      <c r="S13" s="31">
        <v>33604</v>
      </c>
      <c r="T13" s="31">
        <v>15503</v>
      </c>
      <c r="U13" s="31">
        <v>27500</v>
      </c>
      <c r="V13" s="31">
        <v>25869</v>
      </c>
      <c r="W13" s="31">
        <v>35247</v>
      </c>
      <c r="X13" s="31">
        <v>66573</v>
      </c>
      <c r="Y13" s="31">
        <v>26100</v>
      </c>
      <c r="Z13" s="31">
        <v>62162</v>
      </c>
      <c r="AA13" s="31">
        <v>9632</v>
      </c>
      <c r="AB13" s="31">
        <v>55805</v>
      </c>
      <c r="AC13" s="31">
        <v>28109</v>
      </c>
      <c r="AD13" s="31">
        <v>9249</v>
      </c>
      <c r="AE13" s="31">
        <f>SUM($F$13:$AD$13)</f>
        <v>2028189</v>
      </c>
    </row>
    <row r="14" spans="1:31" ht="9.9499999999999993" customHeight="1" x14ac:dyDescent="0.15">
      <c r="A14" s="181"/>
      <c r="B14" s="43"/>
      <c r="C14" s="44"/>
      <c r="D14" s="165" t="s">
        <v>18</v>
      </c>
      <c r="E14" s="164"/>
      <c r="F14" s="39"/>
      <c r="G14" s="39"/>
      <c r="H14" s="31">
        <v>5</v>
      </c>
      <c r="I14" s="31">
        <v>3963</v>
      </c>
      <c r="J14" s="31">
        <v>0</v>
      </c>
      <c r="K14" s="31">
        <v>639</v>
      </c>
      <c r="L14" s="31">
        <v>5461</v>
      </c>
      <c r="M14" s="31">
        <v>8</v>
      </c>
      <c r="N14" s="31">
        <v>7538</v>
      </c>
      <c r="O14" s="31">
        <v>41</v>
      </c>
      <c r="P14" s="31">
        <v>33</v>
      </c>
      <c r="Q14" s="31">
        <v>0</v>
      </c>
      <c r="R14" s="31">
        <v>2</v>
      </c>
      <c r="S14" s="31">
        <v>1</v>
      </c>
      <c r="T14" s="31">
        <v>0</v>
      </c>
      <c r="U14" s="31">
        <v>0</v>
      </c>
      <c r="V14" s="31">
        <v>0</v>
      </c>
      <c r="W14" s="31">
        <v>0</v>
      </c>
      <c r="X14" s="31">
        <v>2877</v>
      </c>
      <c r="Y14" s="31">
        <v>0</v>
      </c>
      <c r="Z14" s="31">
        <v>4</v>
      </c>
      <c r="AA14" s="31">
        <v>0</v>
      </c>
      <c r="AB14" s="31">
        <v>0</v>
      </c>
      <c r="AC14" s="31">
        <v>2</v>
      </c>
      <c r="AD14" s="31">
        <v>0</v>
      </c>
      <c r="AE14" s="31">
        <f>SUM($F$14:$AD$14)</f>
        <v>20574</v>
      </c>
    </row>
    <row r="15" spans="1:31" ht="9.9499999999999993" customHeight="1" x14ac:dyDescent="0.15">
      <c r="A15" s="181"/>
      <c r="B15" s="163" t="s">
        <v>134</v>
      </c>
      <c r="C15" s="163"/>
      <c r="D15" s="163"/>
      <c r="E15" s="164"/>
      <c r="F15" s="39"/>
      <c r="G15" s="39"/>
      <c r="H15" s="31">
        <v>79161</v>
      </c>
      <c r="I15" s="31">
        <v>249016</v>
      </c>
      <c r="J15" s="31">
        <v>52080</v>
      </c>
      <c r="K15" s="31">
        <v>364275</v>
      </c>
      <c r="L15" s="31">
        <v>60514</v>
      </c>
      <c r="M15" s="31">
        <v>64801</v>
      </c>
      <c r="N15" s="31">
        <v>471721</v>
      </c>
      <c r="O15" s="31">
        <v>360139</v>
      </c>
      <c r="P15" s="31">
        <v>89829</v>
      </c>
      <c r="Q15" s="31">
        <v>40709</v>
      </c>
      <c r="R15" s="31">
        <v>23052</v>
      </c>
      <c r="S15" s="31">
        <v>48753</v>
      </c>
      <c r="T15" s="31">
        <v>12390</v>
      </c>
      <c r="U15" s="31">
        <v>35099</v>
      </c>
      <c r="V15" s="31">
        <v>44061</v>
      </c>
      <c r="W15" s="31">
        <v>50990</v>
      </c>
      <c r="X15" s="31">
        <v>118994</v>
      </c>
      <c r="Y15" s="31">
        <v>16710</v>
      </c>
      <c r="Z15" s="31">
        <v>111451</v>
      </c>
      <c r="AA15" s="31">
        <v>7661</v>
      </c>
      <c r="AB15" s="31">
        <v>67245</v>
      </c>
      <c r="AC15" s="31">
        <v>25320</v>
      </c>
      <c r="AD15" s="31">
        <v>7842</v>
      </c>
      <c r="AE15" s="31">
        <f>SUM($F$15:$AD$15)</f>
        <v>2401813</v>
      </c>
    </row>
    <row r="16" spans="1:31" ht="9.9499999999999993" customHeight="1" x14ac:dyDescent="0.15">
      <c r="A16" s="181"/>
      <c r="B16" s="45"/>
      <c r="C16" s="165" t="s">
        <v>135</v>
      </c>
      <c r="D16" s="163"/>
      <c r="E16" s="164"/>
      <c r="F16" s="39"/>
      <c r="G16" s="39"/>
      <c r="H16" s="31">
        <v>56865</v>
      </c>
      <c r="I16" s="31">
        <v>200739</v>
      </c>
      <c r="J16" s="31">
        <v>36678</v>
      </c>
      <c r="K16" s="31">
        <v>255114</v>
      </c>
      <c r="L16" s="31">
        <v>43997</v>
      </c>
      <c r="M16" s="31">
        <v>49441</v>
      </c>
      <c r="N16" s="31">
        <v>343207</v>
      </c>
      <c r="O16" s="31">
        <v>255047</v>
      </c>
      <c r="P16" s="31">
        <v>60365</v>
      </c>
      <c r="Q16" s="31">
        <v>35951</v>
      </c>
      <c r="R16" s="31">
        <v>19405</v>
      </c>
      <c r="S16" s="31">
        <v>35529</v>
      </c>
      <c r="T16" s="31">
        <v>8185</v>
      </c>
      <c r="U16" s="31">
        <v>35042</v>
      </c>
      <c r="V16" s="31">
        <v>31820</v>
      </c>
      <c r="W16" s="31">
        <v>39701</v>
      </c>
      <c r="X16" s="31">
        <v>78323</v>
      </c>
      <c r="Y16" s="31">
        <v>10122</v>
      </c>
      <c r="Z16" s="31">
        <v>63086</v>
      </c>
      <c r="AA16" s="31">
        <v>6183</v>
      </c>
      <c r="AB16" s="31">
        <v>52821</v>
      </c>
      <c r="AC16" s="31">
        <v>17180</v>
      </c>
      <c r="AD16" s="31">
        <v>6584</v>
      </c>
      <c r="AE16" s="31">
        <f>SUM($F$16:$AD$16)</f>
        <v>1741385</v>
      </c>
    </row>
    <row r="17" spans="1:31" ht="9.9499999999999993" customHeight="1" x14ac:dyDescent="0.15">
      <c r="A17" s="181"/>
      <c r="B17" s="43"/>
      <c r="C17" s="44"/>
      <c r="D17" s="145" t="s">
        <v>136</v>
      </c>
      <c r="E17" s="150"/>
      <c r="F17" s="39"/>
      <c r="G17" s="39"/>
      <c r="H17" s="31">
        <v>25754</v>
      </c>
      <c r="I17" s="31">
        <v>28835</v>
      </c>
      <c r="J17" s="31">
        <v>8001</v>
      </c>
      <c r="K17" s="31">
        <v>37544</v>
      </c>
      <c r="L17" s="31">
        <v>8828</v>
      </c>
      <c r="M17" s="31">
        <v>4893</v>
      </c>
      <c r="N17" s="31">
        <v>62819</v>
      </c>
      <c r="O17" s="31">
        <v>20509</v>
      </c>
      <c r="P17" s="31">
        <v>4380</v>
      </c>
      <c r="Q17" s="31">
        <v>20184</v>
      </c>
      <c r="R17" s="31">
        <v>7717</v>
      </c>
      <c r="S17" s="31">
        <v>7388</v>
      </c>
      <c r="T17" s="31">
        <v>0</v>
      </c>
      <c r="U17" s="31">
        <v>0</v>
      </c>
      <c r="V17" s="31">
        <v>3330</v>
      </c>
      <c r="W17" s="31">
        <v>4927</v>
      </c>
      <c r="X17" s="31">
        <v>3202</v>
      </c>
      <c r="Y17" s="31">
        <v>0</v>
      </c>
      <c r="Z17" s="31">
        <v>9401</v>
      </c>
      <c r="AA17" s="31">
        <v>0</v>
      </c>
      <c r="AB17" s="31">
        <v>11717</v>
      </c>
      <c r="AC17" s="31">
        <v>8059</v>
      </c>
      <c r="AD17" s="31">
        <v>4275</v>
      </c>
      <c r="AE17" s="31">
        <f>SUM($F$17:$AD$17)</f>
        <v>281763</v>
      </c>
    </row>
    <row r="18" spans="1:31" ht="9.9499999999999993" customHeight="1" x14ac:dyDescent="0.15">
      <c r="A18" s="181"/>
      <c r="B18" s="43"/>
      <c r="C18" s="44"/>
      <c r="D18" s="145" t="s">
        <v>137</v>
      </c>
      <c r="E18" s="150"/>
      <c r="F18" s="39"/>
      <c r="G18" s="39"/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>SUM($F$18:$AD$18)</f>
        <v>0</v>
      </c>
    </row>
    <row r="19" spans="1:31" ht="9.9499999999999993" customHeight="1" x14ac:dyDescent="0.15">
      <c r="A19" s="181"/>
      <c r="B19" s="43"/>
      <c r="C19" s="46"/>
      <c r="D19" s="145" t="s">
        <v>18</v>
      </c>
      <c r="E19" s="150"/>
      <c r="F19" s="39"/>
      <c r="G19" s="39"/>
      <c r="H19" s="31">
        <v>31111</v>
      </c>
      <c r="I19" s="31">
        <v>171904</v>
      </c>
      <c r="J19" s="31">
        <v>28677</v>
      </c>
      <c r="K19" s="31">
        <v>217570</v>
      </c>
      <c r="L19" s="31">
        <v>35169</v>
      </c>
      <c r="M19" s="31">
        <v>44548</v>
      </c>
      <c r="N19" s="31">
        <v>280388</v>
      </c>
      <c r="O19" s="31">
        <v>234538</v>
      </c>
      <c r="P19" s="31">
        <v>55985</v>
      </c>
      <c r="Q19" s="31">
        <v>15767</v>
      </c>
      <c r="R19" s="31">
        <v>11688</v>
      </c>
      <c r="S19" s="31">
        <v>28141</v>
      </c>
      <c r="T19" s="31">
        <v>8185</v>
      </c>
      <c r="U19" s="31">
        <v>35042</v>
      </c>
      <c r="V19" s="31">
        <v>28490</v>
      </c>
      <c r="W19" s="31">
        <v>34774</v>
      </c>
      <c r="X19" s="31">
        <v>75121</v>
      </c>
      <c r="Y19" s="31">
        <v>10122</v>
      </c>
      <c r="Z19" s="31">
        <v>53685</v>
      </c>
      <c r="AA19" s="31">
        <v>6183</v>
      </c>
      <c r="AB19" s="31">
        <v>41104</v>
      </c>
      <c r="AC19" s="31">
        <v>9121</v>
      </c>
      <c r="AD19" s="31">
        <v>2309</v>
      </c>
      <c r="AE19" s="31">
        <f>SUM($F$19:$AD$19)</f>
        <v>1459622</v>
      </c>
    </row>
    <row r="20" spans="1:31" ht="9.9499999999999993" customHeight="1" x14ac:dyDescent="0.15">
      <c r="A20" s="181"/>
      <c r="B20" s="43"/>
      <c r="C20" s="165" t="s">
        <v>138</v>
      </c>
      <c r="D20" s="163"/>
      <c r="E20" s="164"/>
      <c r="F20" s="39"/>
      <c r="G20" s="39"/>
      <c r="H20" s="31">
        <v>22296</v>
      </c>
      <c r="I20" s="31">
        <v>48277</v>
      </c>
      <c r="J20" s="31">
        <v>15402</v>
      </c>
      <c r="K20" s="31">
        <v>109161</v>
      </c>
      <c r="L20" s="31">
        <v>16517</v>
      </c>
      <c r="M20" s="31">
        <v>15360</v>
      </c>
      <c r="N20" s="31">
        <v>128514</v>
      </c>
      <c r="O20" s="31">
        <v>105092</v>
      </c>
      <c r="P20" s="31">
        <v>29464</v>
      </c>
      <c r="Q20" s="31">
        <v>4758</v>
      </c>
      <c r="R20" s="31">
        <v>3647</v>
      </c>
      <c r="S20" s="31">
        <v>13224</v>
      </c>
      <c r="T20" s="31">
        <v>4205</v>
      </c>
      <c r="U20" s="31">
        <v>57</v>
      </c>
      <c r="V20" s="31">
        <v>12241</v>
      </c>
      <c r="W20" s="31">
        <v>11289</v>
      </c>
      <c r="X20" s="31">
        <v>40671</v>
      </c>
      <c r="Y20" s="31">
        <v>6588</v>
      </c>
      <c r="Z20" s="31">
        <v>48365</v>
      </c>
      <c r="AA20" s="31">
        <v>1478</v>
      </c>
      <c r="AB20" s="31">
        <v>14424</v>
      </c>
      <c r="AC20" s="31">
        <v>8140</v>
      </c>
      <c r="AD20" s="31">
        <v>1258</v>
      </c>
      <c r="AE20" s="31">
        <f>SUM($F$20:$AD$20)</f>
        <v>660428</v>
      </c>
    </row>
    <row r="21" spans="1:31" ht="9.9499999999999993" customHeight="1" x14ac:dyDescent="0.15">
      <c r="A21" s="181"/>
      <c r="B21" s="43"/>
      <c r="C21" s="44"/>
      <c r="D21" s="165" t="s">
        <v>139</v>
      </c>
      <c r="E21" s="164"/>
      <c r="F21" s="39"/>
      <c r="G21" s="39"/>
      <c r="H21" s="31">
        <v>22296</v>
      </c>
      <c r="I21" s="31">
        <v>45002</v>
      </c>
      <c r="J21" s="31">
        <v>15402</v>
      </c>
      <c r="K21" s="31">
        <v>109161</v>
      </c>
      <c r="L21" s="31">
        <v>16517</v>
      </c>
      <c r="M21" s="31">
        <v>15360</v>
      </c>
      <c r="N21" s="31">
        <v>128514</v>
      </c>
      <c r="O21" s="31">
        <v>105092</v>
      </c>
      <c r="P21" s="31">
        <v>29464</v>
      </c>
      <c r="Q21" s="31">
        <v>4758</v>
      </c>
      <c r="R21" s="31">
        <v>3647</v>
      </c>
      <c r="S21" s="31">
        <v>13224</v>
      </c>
      <c r="T21" s="31">
        <v>4205</v>
      </c>
      <c r="U21" s="31">
        <v>23</v>
      </c>
      <c r="V21" s="31">
        <v>12241</v>
      </c>
      <c r="W21" s="31">
        <v>11289</v>
      </c>
      <c r="X21" s="31">
        <v>40671</v>
      </c>
      <c r="Y21" s="31">
        <v>6588</v>
      </c>
      <c r="Z21" s="31">
        <v>47504</v>
      </c>
      <c r="AA21" s="31">
        <v>1478</v>
      </c>
      <c r="AB21" s="31">
        <v>14424</v>
      </c>
      <c r="AC21" s="31">
        <v>8140</v>
      </c>
      <c r="AD21" s="31">
        <v>1258</v>
      </c>
      <c r="AE21" s="31">
        <f>SUM($F$21:$AD$21)</f>
        <v>656258</v>
      </c>
    </row>
    <row r="22" spans="1:31" ht="9.9499999999999993" customHeight="1" x14ac:dyDescent="0.15">
      <c r="A22" s="181"/>
      <c r="B22" s="43"/>
      <c r="C22" s="44"/>
      <c r="D22" s="44"/>
      <c r="E22" s="47" t="s">
        <v>140</v>
      </c>
      <c r="F22" s="48"/>
      <c r="G22" s="48"/>
      <c r="H22" s="31">
        <v>22296</v>
      </c>
      <c r="I22" s="31">
        <v>45002</v>
      </c>
      <c r="J22" s="31">
        <v>15402</v>
      </c>
      <c r="K22" s="31">
        <v>109161</v>
      </c>
      <c r="L22" s="31">
        <v>16517</v>
      </c>
      <c r="M22" s="31">
        <v>15360</v>
      </c>
      <c r="N22" s="31">
        <v>128514</v>
      </c>
      <c r="O22" s="31">
        <v>105092</v>
      </c>
      <c r="P22" s="31">
        <v>29464</v>
      </c>
      <c r="Q22" s="31">
        <v>4758</v>
      </c>
      <c r="R22" s="31">
        <v>3647</v>
      </c>
      <c r="S22" s="31">
        <v>13224</v>
      </c>
      <c r="T22" s="31">
        <v>4205</v>
      </c>
      <c r="U22" s="31">
        <v>23</v>
      </c>
      <c r="V22" s="31">
        <v>12241</v>
      </c>
      <c r="W22" s="31">
        <v>11289</v>
      </c>
      <c r="X22" s="31">
        <v>40671</v>
      </c>
      <c r="Y22" s="31">
        <v>6588</v>
      </c>
      <c r="Z22" s="31">
        <v>47504</v>
      </c>
      <c r="AA22" s="31">
        <v>1478</v>
      </c>
      <c r="AB22" s="31">
        <v>14424</v>
      </c>
      <c r="AC22" s="31">
        <v>8140</v>
      </c>
      <c r="AD22" s="31">
        <v>1258</v>
      </c>
      <c r="AE22" s="31">
        <f>SUM($F$22:$AD$22)</f>
        <v>656258</v>
      </c>
    </row>
    <row r="23" spans="1:31" ht="9.9499999999999993" customHeight="1" x14ac:dyDescent="0.15">
      <c r="A23" s="181"/>
      <c r="B23" s="43"/>
      <c r="C23" s="44"/>
      <c r="D23" s="46"/>
      <c r="E23" s="47" t="s">
        <v>238</v>
      </c>
      <c r="F23" s="48"/>
      <c r="G23" s="48"/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f>SUM($F$23:$AD$23)</f>
        <v>0</v>
      </c>
    </row>
    <row r="24" spans="1:31" ht="9.9499999999999993" customHeight="1" x14ac:dyDescent="0.15">
      <c r="A24" s="181"/>
      <c r="B24" s="49"/>
      <c r="C24" s="46"/>
      <c r="D24" s="145" t="s">
        <v>18</v>
      </c>
      <c r="E24" s="150"/>
      <c r="F24" s="39"/>
      <c r="G24" s="39"/>
      <c r="H24" s="31">
        <v>0</v>
      </c>
      <c r="I24" s="31">
        <v>3275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34</v>
      </c>
      <c r="V24" s="31">
        <v>0</v>
      </c>
      <c r="W24" s="31">
        <v>0</v>
      </c>
      <c r="X24" s="31">
        <v>0</v>
      </c>
      <c r="Y24" s="31">
        <v>0</v>
      </c>
      <c r="Z24" s="31">
        <v>861</v>
      </c>
      <c r="AA24" s="31">
        <v>0</v>
      </c>
      <c r="AB24" s="31">
        <v>0</v>
      </c>
      <c r="AC24" s="31">
        <v>0</v>
      </c>
      <c r="AD24" s="31">
        <v>0</v>
      </c>
      <c r="AE24" s="31">
        <f>SUM($F$24:$AD$24)</f>
        <v>4170</v>
      </c>
    </row>
    <row r="25" spans="1:31" ht="9.9499999999999993" customHeight="1" x14ac:dyDescent="0.15">
      <c r="A25" s="182"/>
      <c r="B25" s="145" t="s">
        <v>141</v>
      </c>
      <c r="C25" s="149"/>
      <c r="D25" s="149"/>
      <c r="E25" s="150"/>
      <c r="F25" s="39"/>
      <c r="G25" s="39"/>
      <c r="H25" s="31">
        <v>-19416</v>
      </c>
      <c r="I25" s="31">
        <v>20820</v>
      </c>
      <c r="J25" s="31">
        <v>23286</v>
      </c>
      <c r="K25" s="31">
        <v>105466</v>
      </c>
      <c r="L25" s="31">
        <v>31779</v>
      </c>
      <c r="M25" s="31">
        <v>32956</v>
      </c>
      <c r="N25" s="31">
        <v>173451</v>
      </c>
      <c r="O25" s="31">
        <v>164516</v>
      </c>
      <c r="P25" s="31">
        <v>68251</v>
      </c>
      <c r="Q25" s="31">
        <v>11844</v>
      </c>
      <c r="R25" s="31">
        <v>10391</v>
      </c>
      <c r="S25" s="31">
        <v>973</v>
      </c>
      <c r="T25" s="31">
        <v>7575</v>
      </c>
      <c r="U25" s="31">
        <v>3944</v>
      </c>
      <c r="V25" s="31">
        <v>0</v>
      </c>
      <c r="W25" s="31">
        <v>4022</v>
      </c>
      <c r="X25" s="31">
        <v>0</v>
      </c>
      <c r="Y25" s="31">
        <v>16125</v>
      </c>
      <c r="Z25" s="31">
        <v>5105</v>
      </c>
      <c r="AA25" s="31">
        <v>4344</v>
      </c>
      <c r="AB25" s="31">
        <v>19769</v>
      </c>
      <c r="AC25" s="31">
        <v>11962</v>
      </c>
      <c r="AD25" s="31">
        <v>3226</v>
      </c>
      <c r="AE25" s="31">
        <f>SUM($F$25:$AD$25)</f>
        <v>700389</v>
      </c>
    </row>
    <row r="26" spans="1:31" ht="9.9499999999999993" customHeight="1" x14ac:dyDescent="0.15">
      <c r="A26" s="168" t="s">
        <v>142</v>
      </c>
      <c r="B26" s="130" t="s">
        <v>143</v>
      </c>
      <c r="C26" s="130"/>
      <c r="D26" s="130"/>
      <c r="E26" s="131"/>
      <c r="F26" s="39"/>
      <c r="G26" s="39"/>
      <c r="H26" s="31">
        <v>57940</v>
      </c>
      <c r="I26" s="31">
        <v>105866</v>
      </c>
      <c r="J26" s="31">
        <v>6633</v>
      </c>
      <c r="K26" s="31">
        <v>114851</v>
      </c>
      <c r="L26" s="31">
        <v>193335</v>
      </c>
      <c r="M26" s="31">
        <v>3251</v>
      </c>
      <c r="N26" s="31">
        <v>180780</v>
      </c>
      <c r="O26" s="31">
        <v>186073</v>
      </c>
      <c r="P26" s="31">
        <v>10941</v>
      </c>
      <c r="Q26" s="31">
        <v>0</v>
      </c>
      <c r="R26" s="31">
        <v>500</v>
      </c>
      <c r="S26" s="31">
        <v>30693</v>
      </c>
      <c r="T26" s="31">
        <v>4793</v>
      </c>
      <c r="U26" s="31">
        <v>0</v>
      </c>
      <c r="V26" s="31">
        <v>33032</v>
      </c>
      <c r="W26" s="31">
        <v>23172</v>
      </c>
      <c r="X26" s="31">
        <v>120774</v>
      </c>
      <c r="Y26" s="31">
        <v>1550</v>
      </c>
      <c r="Z26" s="31">
        <v>117417</v>
      </c>
      <c r="AA26" s="31">
        <v>250</v>
      </c>
      <c r="AB26" s="31">
        <v>0</v>
      </c>
      <c r="AC26" s="31">
        <v>13642</v>
      </c>
      <c r="AD26" s="31">
        <v>401</v>
      </c>
      <c r="AE26" s="31">
        <f>SUM($F$26:$AD$26)</f>
        <v>1205894</v>
      </c>
    </row>
    <row r="27" spans="1:31" ht="9.9499999999999993" customHeight="1" x14ac:dyDescent="0.15">
      <c r="A27" s="169"/>
      <c r="B27" s="38"/>
      <c r="C27" s="129" t="s">
        <v>144</v>
      </c>
      <c r="D27" s="163"/>
      <c r="E27" s="164"/>
      <c r="F27" s="39"/>
      <c r="G27" s="39"/>
      <c r="H27" s="31">
        <v>0</v>
      </c>
      <c r="I27" s="31">
        <v>0</v>
      </c>
      <c r="J27" s="31">
        <v>0</v>
      </c>
      <c r="K27" s="31">
        <v>0</v>
      </c>
      <c r="L27" s="31">
        <v>97400</v>
      </c>
      <c r="M27" s="31">
        <v>0</v>
      </c>
      <c r="N27" s="31">
        <v>0</v>
      </c>
      <c r="O27" s="31">
        <v>168500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5800</v>
      </c>
      <c r="W27" s="31">
        <v>9000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f>SUM($F$27:$AD$27)</f>
        <v>280700</v>
      </c>
    </row>
    <row r="28" spans="1:31" ht="9.9499999999999993" customHeight="1" x14ac:dyDescent="0.15">
      <c r="A28" s="169"/>
      <c r="B28" s="38"/>
      <c r="C28" s="42"/>
      <c r="D28" s="145" t="s">
        <v>145</v>
      </c>
      <c r="E28" s="150"/>
      <c r="F28" s="39"/>
      <c r="G28" s="39"/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130000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9000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f>SUM($F$28:$AD$28)</f>
        <v>139000</v>
      </c>
    </row>
    <row r="29" spans="1:31" ht="9.9499999999999993" customHeight="1" x14ac:dyDescent="0.15">
      <c r="A29" s="169"/>
      <c r="B29" s="40"/>
      <c r="C29" s="126" t="s">
        <v>146</v>
      </c>
      <c r="D29" s="149"/>
      <c r="E29" s="150"/>
      <c r="F29" s="39"/>
      <c r="G29" s="39"/>
      <c r="H29" s="31">
        <v>44126</v>
      </c>
      <c r="I29" s="31">
        <v>95931</v>
      </c>
      <c r="J29" s="31">
        <v>0</v>
      </c>
      <c r="K29" s="31">
        <v>102229</v>
      </c>
      <c r="L29" s="31">
        <v>16175</v>
      </c>
      <c r="M29" s="31">
        <v>1188</v>
      </c>
      <c r="N29" s="31">
        <v>158600</v>
      </c>
      <c r="O29" s="31">
        <v>4570</v>
      </c>
      <c r="P29" s="31">
        <v>8817</v>
      </c>
      <c r="Q29" s="31">
        <v>0</v>
      </c>
      <c r="R29" s="31">
        <v>0</v>
      </c>
      <c r="S29" s="31">
        <v>30683</v>
      </c>
      <c r="T29" s="31">
        <v>4496</v>
      </c>
      <c r="U29" s="31">
        <v>0</v>
      </c>
      <c r="V29" s="31">
        <v>24131</v>
      </c>
      <c r="W29" s="31">
        <v>12672</v>
      </c>
      <c r="X29" s="31">
        <v>101776</v>
      </c>
      <c r="Y29" s="31">
        <v>0</v>
      </c>
      <c r="Z29" s="31">
        <v>96809</v>
      </c>
      <c r="AA29" s="31">
        <v>0</v>
      </c>
      <c r="AB29" s="31">
        <v>0</v>
      </c>
      <c r="AC29" s="31">
        <v>13042</v>
      </c>
      <c r="AD29" s="31">
        <v>0</v>
      </c>
      <c r="AE29" s="31">
        <f>SUM($F$29:$AD$29)</f>
        <v>715245</v>
      </c>
    </row>
    <row r="30" spans="1:31" ht="9.9499999999999993" customHeight="1" x14ac:dyDescent="0.15">
      <c r="A30" s="169"/>
      <c r="B30" s="40"/>
      <c r="C30" s="126" t="s">
        <v>147</v>
      </c>
      <c r="D30" s="149"/>
      <c r="E30" s="150"/>
      <c r="F30" s="39"/>
      <c r="G30" s="39"/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>SUM($F$30:$AD$30)</f>
        <v>0</v>
      </c>
    </row>
    <row r="31" spans="1:31" ht="9.9499999999999993" customHeight="1" x14ac:dyDescent="0.15">
      <c r="A31" s="169"/>
      <c r="B31" s="40"/>
      <c r="C31" s="126" t="s">
        <v>148</v>
      </c>
      <c r="D31" s="149"/>
      <c r="E31" s="150"/>
      <c r="F31" s="39"/>
      <c r="G31" s="39"/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f>SUM($F$31:$AD$31)</f>
        <v>0</v>
      </c>
    </row>
    <row r="32" spans="1:31" ht="9.9499999999999993" customHeight="1" x14ac:dyDescent="0.15">
      <c r="A32" s="169"/>
      <c r="B32" s="43"/>
      <c r="C32" s="145" t="s">
        <v>17</v>
      </c>
      <c r="D32" s="149"/>
      <c r="E32" s="150"/>
      <c r="F32" s="39"/>
      <c r="G32" s="39"/>
      <c r="H32" s="31">
        <v>0</v>
      </c>
      <c r="I32" s="31">
        <v>0</v>
      </c>
      <c r="J32" s="31">
        <v>0</v>
      </c>
      <c r="K32" s="31">
        <v>0</v>
      </c>
      <c r="L32" s="31">
        <v>77480</v>
      </c>
      <c r="M32" s="31">
        <v>0</v>
      </c>
      <c r="N32" s="31">
        <v>0</v>
      </c>
      <c r="O32" s="31">
        <v>6350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f>SUM($F$32:$AD$32)</f>
        <v>83830</v>
      </c>
    </row>
    <row r="33" spans="1:31" ht="9.9499999999999993" customHeight="1" x14ac:dyDescent="0.15">
      <c r="A33" s="169"/>
      <c r="B33" s="43"/>
      <c r="C33" s="145" t="s">
        <v>132</v>
      </c>
      <c r="D33" s="149"/>
      <c r="E33" s="150"/>
      <c r="F33" s="39"/>
      <c r="G33" s="39"/>
      <c r="H33" s="31">
        <v>12514</v>
      </c>
      <c r="I33" s="31">
        <v>425</v>
      </c>
      <c r="J33" s="31">
        <v>4365</v>
      </c>
      <c r="K33" s="31">
        <v>2310</v>
      </c>
      <c r="L33" s="31">
        <v>0</v>
      </c>
      <c r="M33" s="31">
        <v>0</v>
      </c>
      <c r="N33" s="31">
        <v>13400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2710</v>
      </c>
      <c r="W33" s="31">
        <v>0</v>
      </c>
      <c r="X33" s="31">
        <v>11983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f>SUM($F$33:$AD$33)</f>
        <v>47707</v>
      </c>
    </row>
    <row r="34" spans="1:31" ht="9.9499999999999993" customHeight="1" x14ac:dyDescent="0.15">
      <c r="A34" s="169"/>
      <c r="B34" s="43"/>
      <c r="C34" s="145" t="s">
        <v>149</v>
      </c>
      <c r="D34" s="149"/>
      <c r="E34" s="150"/>
      <c r="F34" s="39"/>
      <c r="G34" s="39"/>
      <c r="H34" s="31">
        <v>1300</v>
      </c>
      <c r="I34" s="31">
        <v>9510</v>
      </c>
      <c r="J34" s="31">
        <v>2268</v>
      </c>
      <c r="K34" s="31">
        <v>9906</v>
      </c>
      <c r="L34" s="31">
        <v>2280</v>
      </c>
      <c r="M34" s="31">
        <v>2063</v>
      </c>
      <c r="N34" s="31">
        <v>0</v>
      </c>
      <c r="O34" s="31">
        <v>6653</v>
      </c>
      <c r="P34" s="31">
        <v>2117</v>
      </c>
      <c r="Q34" s="31">
        <v>0</v>
      </c>
      <c r="R34" s="31">
        <v>500</v>
      </c>
      <c r="S34" s="31">
        <v>10</v>
      </c>
      <c r="T34" s="31">
        <v>297</v>
      </c>
      <c r="U34" s="31">
        <v>0</v>
      </c>
      <c r="V34" s="31">
        <v>391</v>
      </c>
      <c r="W34" s="31">
        <v>1500</v>
      </c>
      <c r="X34" s="31">
        <v>7000</v>
      </c>
      <c r="Y34" s="31">
        <v>1550</v>
      </c>
      <c r="Z34" s="31">
        <v>3500</v>
      </c>
      <c r="AA34" s="31">
        <v>250</v>
      </c>
      <c r="AB34" s="31">
        <v>0</v>
      </c>
      <c r="AC34" s="31">
        <v>600</v>
      </c>
      <c r="AD34" s="31">
        <v>400</v>
      </c>
      <c r="AE34" s="31">
        <f>SUM($F$34:$AD$34)</f>
        <v>52095</v>
      </c>
    </row>
    <row r="35" spans="1:31" ht="9.9499999999999993" customHeight="1" x14ac:dyDescent="0.15">
      <c r="A35" s="169"/>
      <c r="B35" s="49"/>
      <c r="C35" s="145" t="s">
        <v>18</v>
      </c>
      <c r="D35" s="149"/>
      <c r="E35" s="150"/>
      <c r="F35" s="39"/>
      <c r="G35" s="39"/>
      <c r="H35" s="31">
        <v>0</v>
      </c>
      <c r="I35" s="31">
        <v>0</v>
      </c>
      <c r="J35" s="31">
        <v>0</v>
      </c>
      <c r="K35" s="31">
        <v>406</v>
      </c>
      <c r="L35" s="31">
        <v>0</v>
      </c>
      <c r="M35" s="31">
        <v>0</v>
      </c>
      <c r="N35" s="31">
        <v>8780</v>
      </c>
      <c r="O35" s="31">
        <v>0</v>
      </c>
      <c r="P35" s="31">
        <v>7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15</v>
      </c>
      <c r="Y35" s="31">
        <v>0</v>
      </c>
      <c r="Z35" s="31">
        <v>17108</v>
      </c>
      <c r="AA35" s="31">
        <v>0</v>
      </c>
      <c r="AB35" s="31">
        <v>0</v>
      </c>
      <c r="AC35" s="31">
        <v>0</v>
      </c>
      <c r="AD35" s="31">
        <v>1</v>
      </c>
      <c r="AE35" s="31">
        <f>SUM($F$35:$AD$35)</f>
        <v>26317</v>
      </c>
    </row>
    <row r="36" spans="1:31" ht="9.9499999999999993" customHeight="1" x14ac:dyDescent="0.15">
      <c r="A36" s="169"/>
      <c r="B36" s="165" t="s">
        <v>150</v>
      </c>
      <c r="C36" s="163"/>
      <c r="D36" s="163"/>
      <c r="E36" s="164"/>
      <c r="F36" s="39"/>
      <c r="G36" s="39"/>
      <c r="H36" s="31">
        <v>44126</v>
      </c>
      <c r="I36" s="31">
        <v>126686</v>
      </c>
      <c r="J36" s="31">
        <v>32953</v>
      </c>
      <c r="K36" s="31">
        <v>269311</v>
      </c>
      <c r="L36" s="31">
        <v>224934</v>
      </c>
      <c r="M36" s="31">
        <v>39325</v>
      </c>
      <c r="N36" s="31">
        <v>356248</v>
      </c>
      <c r="O36" s="31">
        <v>349482</v>
      </c>
      <c r="P36" s="31">
        <v>81160</v>
      </c>
      <c r="Q36" s="31">
        <v>11873</v>
      </c>
      <c r="R36" s="31">
        <v>10836</v>
      </c>
      <c r="S36" s="31">
        <v>30231</v>
      </c>
      <c r="T36" s="31">
        <v>11298</v>
      </c>
      <c r="U36" s="31">
        <v>4500</v>
      </c>
      <c r="V36" s="31">
        <v>33740</v>
      </c>
      <c r="W36" s="31">
        <v>24173</v>
      </c>
      <c r="X36" s="31">
        <v>105480</v>
      </c>
      <c r="Y36" s="31">
        <v>18043</v>
      </c>
      <c r="Z36" s="31">
        <v>117417</v>
      </c>
      <c r="AA36" s="31">
        <v>4147</v>
      </c>
      <c r="AB36" s="31">
        <v>22734</v>
      </c>
      <c r="AC36" s="31">
        <v>26254</v>
      </c>
      <c r="AD36" s="31">
        <v>3554</v>
      </c>
      <c r="AE36" s="31">
        <f>SUM($F$36:$AD$36)</f>
        <v>1948505</v>
      </c>
    </row>
    <row r="37" spans="1:31" ht="9.9499999999999993" customHeight="1" x14ac:dyDescent="0.15">
      <c r="A37" s="169"/>
      <c r="B37" s="50"/>
      <c r="C37" s="165" t="s">
        <v>151</v>
      </c>
      <c r="D37" s="163"/>
      <c r="E37" s="164"/>
      <c r="F37" s="39"/>
      <c r="G37" s="39"/>
      <c r="H37" s="31">
        <v>0</v>
      </c>
      <c r="I37" s="31">
        <v>0</v>
      </c>
      <c r="J37" s="31">
        <v>0</v>
      </c>
      <c r="K37" s="31">
        <v>0</v>
      </c>
      <c r="L37" s="31">
        <v>190875</v>
      </c>
      <c r="M37" s="31">
        <v>0</v>
      </c>
      <c r="N37" s="31">
        <v>45805</v>
      </c>
      <c r="O37" s="31">
        <v>8716</v>
      </c>
      <c r="P37" s="31">
        <v>10934</v>
      </c>
      <c r="Q37" s="31">
        <v>0</v>
      </c>
      <c r="R37" s="31">
        <v>387</v>
      </c>
      <c r="S37" s="31">
        <v>0</v>
      </c>
      <c r="T37" s="31">
        <v>0</v>
      </c>
      <c r="U37" s="31">
        <v>0</v>
      </c>
      <c r="V37" s="31">
        <v>12647</v>
      </c>
      <c r="W37" s="31">
        <v>0</v>
      </c>
      <c r="X37" s="31">
        <v>18078</v>
      </c>
      <c r="Y37" s="31">
        <v>335</v>
      </c>
      <c r="Z37" s="31">
        <v>12568</v>
      </c>
      <c r="AA37" s="31">
        <v>255</v>
      </c>
      <c r="AB37" s="31">
        <v>0</v>
      </c>
      <c r="AC37" s="31">
        <v>583</v>
      </c>
      <c r="AD37" s="31">
        <v>0</v>
      </c>
      <c r="AE37" s="31">
        <f>SUM($F$37:$AD$37)</f>
        <v>301183</v>
      </c>
    </row>
    <row r="38" spans="1:31" ht="9.9499999999999993" customHeight="1" x14ac:dyDescent="0.15">
      <c r="A38" s="169"/>
      <c r="B38" s="44"/>
      <c r="C38" s="44"/>
      <c r="D38" s="145" t="s">
        <v>136</v>
      </c>
      <c r="E38" s="150"/>
      <c r="F38" s="39"/>
      <c r="G38" s="39"/>
      <c r="H38" s="31">
        <v>0</v>
      </c>
      <c r="I38" s="31">
        <v>0</v>
      </c>
      <c r="J38" s="31">
        <v>0</v>
      </c>
      <c r="K38" s="31">
        <v>0</v>
      </c>
      <c r="L38" s="31">
        <v>12800</v>
      </c>
      <c r="M38" s="31">
        <v>0</v>
      </c>
      <c r="N38" s="31">
        <v>18114</v>
      </c>
      <c r="O38" s="31">
        <v>0</v>
      </c>
      <c r="P38" s="31">
        <v>7161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11755</v>
      </c>
      <c r="Y38" s="31">
        <v>0</v>
      </c>
      <c r="Z38" s="31">
        <v>6618</v>
      </c>
      <c r="AA38" s="31">
        <v>0</v>
      </c>
      <c r="AB38" s="31">
        <v>0</v>
      </c>
      <c r="AC38" s="31">
        <v>0</v>
      </c>
      <c r="AD38" s="31">
        <v>0</v>
      </c>
      <c r="AE38" s="31">
        <f>SUM($F$38:$AD$38)</f>
        <v>56448</v>
      </c>
    </row>
    <row r="39" spans="1:31" ht="9.9499999999999993" customHeight="1" x14ac:dyDescent="0.15">
      <c r="A39" s="169"/>
      <c r="B39" s="44"/>
      <c r="C39" s="46"/>
      <c r="D39" s="145" t="s">
        <v>152</v>
      </c>
      <c r="E39" s="150"/>
      <c r="F39" s="39"/>
      <c r="G39" s="39"/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f>SUM($F$39:$AD$39)</f>
        <v>0</v>
      </c>
    </row>
    <row r="40" spans="1:31" ht="9.9499999999999993" customHeight="1" x14ac:dyDescent="0.15">
      <c r="A40" s="169"/>
      <c r="B40" s="44"/>
      <c r="C40" s="165" t="s">
        <v>153</v>
      </c>
      <c r="D40" s="163"/>
      <c r="E40" s="164"/>
      <c r="F40" s="39"/>
      <c r="G40" s="39"/>
      <c r="H40" s="31">
        <v>44126</v>
      </c>
      <c r="I40" s="31">
        <v>110894</v>
      </c>
      <c r="J40" s="31">
        <v>28588</v>
      </c>
      <c r="K40" s="31">
        <v>269311</v>
      </c>
      <c r="L40" s="31">
        <v>34059</v>
      </c>
      <c r="M40" s="31">
        <v>39325</v>
      </c>
      <c r="N40" s="31">
        <v>310443</v>
      </c>
      <c r="O40" s="31">
        <v>340766</v>
      </c>
      <c r="P40" s="31">
        <v>70226</v>
      </c>
      <c r="Q40" s="31">
        <v>9715</v>
      </c>
      <c r="R40" s="31">
        <v>9188</v>
      </c>
      <c r="S40" s="31">
        <v>30231</v>
      </c>
      <c r="T40" s="31">
        <v>11298</v>
      </c>
      <c r="U40" s="31">
        <v>4500</v>
      </c>
      <c r="V40" s="31">
        <v>21093</v>
      </c>
      <c r="W40" s="31">
        <v>24173</v>
      </c>
      <c r="X40" s="31">
        <v>87402</v>
      </c>
      <c r="Y40" s="31">
        <v>17708</v>
      </c>
      <c r="Z40" s="31">
        <v>104849</v>
      </c>
      <c r="AA40" s="31">
        <v>3892</v>
      </c>
      <c r="AB40" s="31">
        <v>22734</v>
      </c>
      <c r="AC40" s="31">
        <v>19969</v>
      </c>
      <c r="AD40" s="31">
        <v>3554</v>
      </c>
      <c r="AE40" s="31">
        <f>SUM($F$40:$AD$40)</f>
        <v>1618044</v>
      </c>
    </row>
    <row r="41" spans="1:31" ht="9.9499999999999993" customHeight="1" x14ac:dyDescent="0.15">
      <c r="A41" s="169"/>
      <c r="B41" s="44"/>
      <c r="C41" s="44"/>
      <c r="D41" s="166" t="s">
        <v>154</v>
      </c>
      <c r="E41" s="161"/>
      <c r="F41" s="39"/>
      <c r="G41" s="39"/>
      <c r="H41" s="31">
        <v>0</v>
      </c>
      <c r="I41" s="31">
        <v>110894</v>
      </c>
      <c r="J41" s="31">
        <v>28588</v>
      </c>
      <c r="K41" s="31">
        <v>0</v>
      </c>
      <c r="L41" s="31">
        <v>34059</v>
      </c>
      <c r="M41" s="31">
        <v>0</v>
      </c>
      <c r="N41" s="31">
        <v>310443</v>
      </c>
      <c r="O41" s="31">
        <v>337236</v>
      </c>
      <c r="P41" s="31">
        <v>0</v>
      </c>
      <c r="Q41" s="31">
        <v>9715</v>
      </c>
      <c r="R41" s="31">
        <v>0</v>
      </c>
      <c r="S41" s="31">
        <v>30231</v>
      </c>
      <c r="T41" s="31">
        <v>11298</v>
      </c>
      <c r="U41" s="31">
        <v>4500</v>
      </c>
      <c r="V41" s="31">
        <v>21093</v>
      </c>
      <c r="W41" s="31">
        <v>24173</v>
      </c>
      <c r="X41" s="31">
        <v>18078</v>
      </c>
      <c r="Y41" s="31">
        <v>0</v>
      </c>
      <c r="Z41" s="31">
        <v>104849</v>
      </c>
      <c r="AA41" s="31">
        <v>3892</v>
      </c>
      <c r="AB41" s="31">
        <v>22734</v>
      </c>
      <c r="AC41" s="31">
        <v>19969</v>
      </c>
      <c r="AD41" s="31">
        <v>3554</v>
      </c>
      <c r="AE41" s="31">
        <f>SUM($F$41:$AD$41)</f>
        <v>1095306</v>
      </c>
    </row>
    <row r="42" spans="1:31" ht="9.9499999999999993" customHeight="1" x14ac:dyDescent="0.15">
      <c r="A42" s="169"/>
      <c r="B42" s="44"/>
      <c r="C42" s="46"/>
      <c r="D42" s="145" t="s">
        <v>155</v>
      </c>
      <c r="E42" s="150"/>
      <c r="F42" s="39"/>
      <c r="G42" s="39"/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3530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f>SUM($F$42:$AD$42)</f>
        <v>3530</v>
      </c>
    </row>
    <row r="43" spans="1:31" ht="9.9499999999999993" customHeight="1" x14ac:dyDescent="0.15">
      <c r="A43" s="169"/>
      <c r="B43" s="44"/>
      <c r="C43" s="145" t="s">
        <v>239</v>
      </c>
      <c r="D43" s="149"/>
      <c r="E43" s="150"/>
      <c r="F43" s="39"/>
      <c r="G43" s="39"/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f>SUM($F$43:$AD$43)</f>
        <v>0</v>
      </c>
    </row>
    <row r="44" spans="1:31" ht="9.9499999999999993" customHeight="1" x14ac:dyDescent="0.15">
      <c r="A44" s="169"/>
      <c r="B44" s="44"/>
      <c r="C44" s="145" t="s">
        <v>156</v>
      </c>
      <c r="D44" s="149"/>
      <c r="E44" s="150"/>
      <c r="F44" s="39"/>
      <c r="G44" s="39"/>
      <c r="H44" s="31">
        <v>0</v>
      </c>
      <c r="I44" s="31">
        <v>0</v>
      </c>
      <c r="J44" s="31">
        <v>4365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2158</v>
      </c>
      <c r="R44" s="31">
        <v>1261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5702</v>
      </c>
      <c r="AD44" s="31">
        <v>0</v>
      </c>
      <c r="AE44" s="31">
        <f>SUM($F$44:$AD$44)</f>
        <v>13486</v>
      </c>
    </row>
    <row r="45" spans="1:31" ht="9.9499999999999993" customHeight="1" x14ac:dyDescent="0.15">
      <c r="A45" s="169"/>
      <c r="B45" s="46"/>
      <c r="C45" s="145" t="s">
        <v>18</v>
      </c>
      <c r="D45" s="149"/>
      <c r="E45" s="150"/>
      <c r="F45" s="39"/>
      <c r="G45" s="39"/>
      <c r="H45" s="31">
        <v>0</v>
      </c>
      <c r="I45" s="31">
        <v>15792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f>SUM($F$45:$AD$45)</f>
        <v>15792</v>
      </c>
    </row>
    <row r="46" spans="1:31" ht="9.9499999999999993" customHeight="1" x14ac:dyDescent="0.15">
      <c r="A46" s="170"/>
      <c r="B46" s="149" t="s">
        <v>157</v>
      </c>
      <c r="C46" s="149"/>
      <c r="D46" s="149"/>
      <c r="E46" s="150"/>
      <c r="F46" s="39"/>
      <c r="G46" s="39"/>
      <c r="H46" s="31">
        <v>13814</v>
      </c>
      <c r="I46" s="31">
        <v>-20820</v>
      </c>
      <c r="J46" s="31">
        <v>-26320</v>
      </c>
      <c r="K46" s="31">
        <v>-154460</v>
      </c>
      <c r="L46" s="31">
        <v>-31599</v>
      </c>
      <c r="M46" s="31">
        <v>-36074</v>
      </c>
      <c r="N46" s="31">
        <v>-175468</v>
      </c>
      <c r="O46" s="31">
        <v>-163409</v>
      </c>
      <c r="P46" s="31">
        <v>-70219</v>
      </c>
      <c r="Q46" s="31">
        <v>-11873</v>
      </c>
      <c r="R46" s="31">
        <v>-10336</v>
      </c>
      <c r="S46" s="31">
        <v>462</v>
      </c>
      <c r="T46" s="31">
        <v>-6505</v>
      </c>
      <c r="U46" s="31">
        <v>-4500</v>
      </c>
      <c r="V46" s="31">
        <v>-708</v>
      </c>
      <c r="W46" s="31">
        <v>-1001</v>
      </c>
      <c r="X46" s="31">
        <v>15294</v>
      </c>
      <c r="Y46" s="31">
        <v>-16493</v>
      </c>
      <c r="Z46" s="31">
        <v>0</v>
      </c>
      <c r="AA46" s="31">
        <v>-3897</v>
      </c>
      <c r="AB46" s="31">
        <v>-22734</v>
      </c>
      <c r="AC46" s="31">
        <v>-12612</v>
      </c>
      <c r="AD46" s="31">
        <v>-3153</v>
      </c>
      <c r="AE46" s="31">
        <f>SUM($F$46:$AD$46)</f>
        <v>-742611</v>
      </c>
    </row>
    <row r="47" spans="1:31" ht="9.9499999999999993" customHeight="1" x14ac:dyDescent="0.15">
      <c r="A47" s="148" t="s">
        <v>158</v>
      </c>
      <c r="B47" s="149"/>
      <c r="C47" s="149"/>
      <c r="D47" s="149"/>
      <c r="E47" s="150"/>
      <c r="F47" s="39"/>
      <c r="G47" s="39"/>
      <c r="H47" s="31">
        <v>-5602</v>
      </c>
      <c r="I47" s="31">
        <v>0</v>
      </c>
      <c r="J47" s="31">
        <v>-3034</v>
      </c>
      <c r="K47" s="31">
        <v>-48994</v>
      </c>
      <c r="L47" s="31">
        <v>180</v>
      </c>
      <c r="M47" s="31">
        <v>-3118</v>
      </c>
      <c r="N47" s="31">
        <v>-2017</v>
      </c>
      <c r="O47" s="31">
        <v>1107</v>
      </c>
      <c r="P47" s="31">
        <v>-1968</v>
      </c>
      <c r="Q47" s="31">
        <v>-29</v>
      </c>
      <c r="R47" s="31">
        <v>55</v>
      </c>
      <c r="S47" s="31">
        <v>1435</v>
      </c>
      <c r="T47" s="31">
        <v>1070</v>
      </c>
      <c r="U47" s="31">
        <v>-556</v>
      </c>
      <c r="V47" s="31">
        <v>-708</v>
      </c>
      <c r="W47" s="31">
        <v>3021</v>
      </c>
      <c r="X47" s="31">
        <v>15294</v>
      </c>
      <c r="Y47" s="31">
        <v>-368</v>
      </c>
      <c r="Z47" s="31">
        <v>5105</v>
      </c>
      <c r="AA47" s="31">
        <v>447</v>
      </c>
      <c r="AB47" s="31">
        <v>-2965</v>
      </c>
      <c r="AC47" s="31">
        <v>-650</v>
      </c>
      <c r="AD47" s="31">
        <v>73</v>
      </c>
      <c r="AE47" s="31">
        <f>SUM($F$47:$AD$47)</f>
        <v>-42222</v>
      </c>
    </row>
    <row r="48" spans="1:31" ht="9.9499999999999993" customHeight="1" x14ac:dyDescent="0.15">
      <c r="A48" s="148" t="s">
        <v>159</v>
      </c>
      <c r="B48" s="149"/>
      <c r="C48" s="149"/>
      <c r="D48" s="149"/>
      <c r="E48" s="150"/>
      <c r="F48" s="39"/>
      <c r="G48" s="39"/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496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2710</v>
      </c>
      <c r="W48" s="31">
        <v>0</v>
      </c>
      <c r="X48" s="31">
        <v>60052</v>
      </c>
      <c r="Y48" s="31">
        <v>0</v>
      </c>
      <c r="Z48" s="31">
        <v>6653</v>
      </c>
      <c r="AA48" s="31">
        <v>0</v>
      </c>
      <c r="AB48" s="31">
        <v>0</v>
      </c>
      <c r="AC48" s="31">
        <v>0</v>
      </c>
      <c r="AD48" s="31">
        <v>0</v>
      </c>
      <c r="AE48" s="31">
        <f>SUM($F$48:$AD$48)</f>
        <v>69911</v>
      </c>
    </row>
    <row r="49" spans="1:31" ht="9.9499999999999993" customHeight="1" x14ac:dyDescent="0.15">
      <c r="A49" s="162" t="s">
        <v>160</v>
      </c>
      <c r="B49" s="163"/>
      <c r="C49" s="163"/>
      <c r="D49" s="163"/>
      <c r="E49" s="164"/>
      <c r="F49" s="39"/>
      <c r="G49" s="39"/>
      <c r="H49" s="31">
        <v>46570</v>
      </c>
      <c r="I49" s="31">
        <v>0</v>
      </c>
      <c r="J49" s="31">
        <v>41579</v>
      </c>
      <c r="K49" s="31">
        <v>112478</v>
      </c>
      <c r="L49" s="31">
        <v>61</v>
      </c>
      <c r="M49" s="31">
        <v>20246</v>
      </c>
      <c r="N49" s="31">
        <v>21059</v>
      </c>
      <c r="O49" s="31">
        <v>26882</v>
      </c>
      <c r="P49" s="31">
        <v>7534</v>
      </c>
      <c r="Q49" s="31">
        <v>2158</v>
      </c>
      <c r="R49" s="31">
        <v>1261</v>
      </c>
      <c r="S49" s="31">
        <v>2141</v>
      </c>
      <c r="T49" s="31">
        <v>6094</v>
      </c>
      <c r="U49" s="31">
        <v>1863</v>
      </c>
      <c r="V49" s="31">
        <v>18206</v>
      </c>
      <c r="W49" s="31">
        <v>3100</v>
      </c>
      <c r="X49" s="31">
        <v>60307</v>
      </c>
      <c r="Y49" s="31">
        <v>640</v>
      </c>
      <c r="Z49" s="31">
        <v>8650</v>
      </c>
      <c r="AA49" s="31">
        <v>852</v>
      </c>
      <c r="AB49" s="31">
        <v>4812</v>
      </c>
      <c r="AC49" s="31">
        <v>5702</v>
      </c>
      <c r="AD49" s="31">
        <v>532</v>
      </c>
      <c r="AE49" s="31">
        <f>SUM($F$49:$AD$49)</f>
        <v>392727</v>
      </c>
    </row>
    <row r="50" spans="1:31" ht="9.9499999999999993" customHeight="1" x14ac:dyDescent="0.15">
      <c r="A50" s="51"/>
      <c r="B50" s="167" t="s">
        <v>161</v>
      </c>
      <c r="C50" s="146"/>
      <c r="D50" s="146"/>
      <c r="E50" s="147"/>
      <c r="F50" s="48"/>
      <c r="G50" s="48"/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f>SUM($F$50:$AD$50)</f>
        <v>0</v>
      </c>
    </row>
    <row r="51" spans="1:31" ht="9.9499999999999993" customHeight="1" x14ac:dyDescent="0.15">
      <c r="A51" s="148" t="s">
        <v>162</v>
      </c>
      <c r="B51" s="149"/>
      <c r="C51" s="149"/>
      <c r="D51" s="149"/>
      <c r="E51" s="150"/>
      <c r="F51" s="39"/>
      <c r="G51" s="39"/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f>SUM($F$51:$AD$51)</f>
        <v>0</v>
      </c>
    </row>
    <row r="52" spans="1:31" ht="9.9499999999999993" customHeight="1" x14ac:dyDescent="0.15">
      <c r="A52" s="148" t="s">
        <v>163</v>
      </c>
      <c r="B52" s="157"/>
      <c r="C52" s="157"/>
      <c r="D52" s="157"/>
      <c r="E52" s="158"/>
      <c r="F52" s="39"/>
      <c r="G52" s="39"/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f>SUM($F$52:$AD$52)</f>
        <v>0</v>
      </c>
    </row>
    <row r="53" spans="1:31" ht="9.9499999999999993" customHeight="1" x14ac:dyDescent="0.15">
      <c r="A53" s="159" t="s">
        <v>164</v>
      </c>
      <c r="B53" s="160"/>
      <c r="C53" s="160"/>
      <c r="D53" s="160"/>
      <c r="E53" s="161"/>
      <c r="F53" s="39"/>
      <c r="G53" s="39"/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f>SUM($F$53:$AD$53)</f>
        <v>0</v>
      </c>
    </row>
    <row r="54" spans="1:31" ht="9.9499999999999993" customHeight="1" x14ac:dyDescent="0.15">
      <c r="A54" s="148" t="s">
        <v>165</v>
      </c>
      <c r="B54" s="149"/>
      <c r="C54" s="149"/>
      <c r="D54" s="149"/>
      <c r="E54" s="150"/>
      <c r="F54" s="39"/>
      <c r="G54" s="39"/>
      <c r="H54" s="31">
        <v>40968</v>
      </c>
      <c r="I54" s="31">
        <v>0</v>
      </c>
      <c r="J54" s="31">
        <v>38545</v>
      </c>
      <c r="K54" s="31">
        <v>63484</v>
      </c>
      <c r="L54" s="31">
        <v>241</v>
      </c>
      <c r="M54" s="31">
        <v>17128</v>
      </c>
      <c r="N54" s="31">
        <v>18546</v>
      </c>
      <c r="O54" s="31">
        <v>27989</v>
      </c>
      <c r="P54" s="31">
        <v>5566</v>
      </c>
      <c r="Q54" s="31">
        <v>2129</v>
      </c>
      <c r="R54" s="31">
        <v>1316</v>
      </c>
      <c r="S54" s="31">
        <v>3576</v>
      </c>
      <c r="T54" s="31">
        <v>7164</v>
      </c>
      <c r="U54" s="31">
        <v>1307</v>
      </c>
      <c r="V54" s="31">
        <v>14788</v>
      </c>
      <c r="W54" s="31">
        <v>6121</v>
      </c>
      <c r="X54" s="31">
        <v>15549</v>
      </c>
      <c r="Y54" s="31">
        <v>272</v>
      </c>
      <c r="Z54" s="31">
        <v>7102</v>
      </c>
      <c r="AA54" s="31">
        <v>1299</v>
      </c>
      <c r="AB54" s="31">
        <v>1847</v>
      </c>
      <c r="AC54" s="31">
        <v>5052</v>
      </c>
      <c r="AD54" s="31">
        <v>605</v>
      </c>
      <c r="AE54" s="31">
        <f>SUM($F$54:$AD$54)</f>
        <v>280594</v>
      </c>
    </row>
    <row r="55" spans="1:31" ht="9.9499999999999993" customHeight="1" x14ac:dyDescent="0.15">
      <c r="A55" s="162" t="s">
        <v>166</v>
      </c>
      <c r="B55" s="163"/>
      <c r="C55" s="163"/>
      <c r="D55" s="163"/>
      <c r="E55" s="164"/>
      <c r="F55" s="39"/>
      <c r="G55" s="39"/>
      <c r="H55" s="31">
        <v>0</v>
      </c>
      <c r="I55" s="31">
        <v>0</v>
      </c>
      <c r="J55" s="31">
        <v>0</v>
      </c>
      <c r="K55" s="31">
        <v>0</v>
      </c>
      <c r="L55" s="31">
        <v>28820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f>SUM($F$55:$AD$55)</f>
        <v>28820</v>
      </c>
    </row>
    <row r="56" spans="1:31" ht="9.9499999999999993" customHeight="1" x14ac:dyDescent="0.15">
      <c r="A56" s="52"/>
      <c r="B56" s="145" t="s">
        <v>167</v>
      </c>
      <c r="C56" s="146"/>
      <c r="D56" s="146"/>
      <c r="E56" s="147"/>
      <c r="F56" s="48"/>
      <c r="G56" s="48"/>
      <c r="H56" s="31">
        <v>0</v>
      </c>
      <c r="I56" s="31">
        <v>0</v>
      </c>
      <c r="J56" s="31">
        <v>0</v>
      </c>
      <c r="K56" s="31">
        <v>0</v>
      </c>
      <c r="L56" s="31">
        <v>9520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f>SUM($F$56:$AD$56)</f>
        <v>9520</v>
      </c>
    </row>
    <row r="57" spans="1:31" ht="9.9499999999999993" customHeight="1" x14ac:dyDescent="0.15">
      <c r="A57" s="52"/>
      <c r="B57" s="145" t="s">
        <v>144</v>
      </c>
      <c r="C57" s="146"/>
      <c r="D57" s="146"/>
      <c r="E57" s="147"/>
      <c r="F57" s="48"/>
      <c r="G57" s="48"/>
      <c r="H57" s="31">
        <v>0</v>
      </c>
      <c r="I57" s="31">
        <v>0</v>
      </c>
      <c r="J57" s="31">
        <v>0</v>
      </c>
      <c r="K57" s="31">
        <v>0</v>
      </c>
      <c r="L57" s="31">
        <v>19300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f>SUM($F$57:$AD$57)</f>
        <v>19300</v>
      </c>
    </row>
    <row r="58" spans="1:31" ht="9.9499999999999993" customHeight="1" x14ac:dyDescent="0.15">
      <c r="A58" s="51"/>
      <c r="B58" s="145" t="s">
        <v>18</v>
      </c>
      <c r="C58" s="146"/>
      <c r="D58" s="146"/>
      <c r="E58" s="147"/>
      <c r="F58" s="48"/>
      <c r="G58" s="48"/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f>SUM($F$58:$AD$58)</f>
        <v>0</v>
      </c>
    </row>
    <row r="59" spans="1:31" ht="9.9499999999999993" customHeight="1" x14ac:dyDescent="0.15">
      <c r="A59" s="148" t="s">
        <v>168</v>
      </c>
      <c r="B59" s="149"/>
      <c r="C59" s="149"/>
      <c r="D59" s="149"/>
      <c r="E59" s="150"/>
      <c r="F59" s="39"/>
      <c r="G59" s="39"/>
      <c r="H59" s="31">
        <v>0</v>
      </c>
      <c r="I59" s="31">
        <v>0</v>
      </c>
      <c r="J59" s="31">
        <v>38545</v>
      </c>
      <c r="K59" s="31">
        <v>0</v>
      </c>
      <c r="L59" s="31">
        <v>180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1316</v>
      </c>
      <c r="S59" s="31">
        <v>0</v>
      </c>
      <c r="T59" s="31">
        <v>0</v>
      </c>
      <c r="U59" s="31">
        <v>1307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f>SUM($F$59:$AD$59)</f>
        <v>41348</v>
      </c>
    </row>
    <row r="60" spans="1:31" ht="9.9499999999999993" customHeight="1" x14ac:dyDescent="0.15">
      <c r="A60" s="151" t="s">
        <v>169</v>
      </c>
      <c r="B60" s="152"/>
      <c r="C60" s="152"/>
      <c r="D60" s="153"/>
      <c r="E60" s="47" t="s">
        <v>170</v>
      </c>
      <c r="F60" s="48"/>
      <c r="G60" s="48"/>
      <c r="H60" s="31">
        <v>40968</v>
      </c>
      <c r="I60" s="31">
        <v>0</v>
      </c>
      <c r="J60" s="31">
        <v>0</v>
      </c>
      <c r="K60" s="31">
        <v>63484</v>
      </c>
      <c r="L60" s="31">
        <v>61</v>
      </c>
      <c r="M60" s="31">
        <v>17128</v>
      </c>
      <c r="N60" s="31">
        <v>18546</v>
      </c>
      <c r="O60" s="31">
        <v>27989</v>
      </c>
      <c r="P60" s="31">
        <v>5566</v>
      </c>
      <c r="Q60" s="31">
        <v>2129</v>
      </c>
      <c r="R60" s="31">
        <v>0</v>
      </c>
      <c r="S60" s="31">
        <v>3576</v>
      </c>
      <c r="T60" s="31">
        <v>7164</v>
      </c>
      <c r="U60" s="31">
        <v>0</v>
      </c>
      <c r="V60" s="31">
        <v>14788</v>
      </c>
      <c r="W60" s="31">
        <v>6121</v>
      </c>
      <c r="X60" s="31">
        <v>15549</v>
      </c>
      <c r="Y60" s="31">
        <v>272</v>
      </c>
      <c r="Z60" s="31">
        <v>7102</v>
      </c>
      <c r="AA60" s="31">
        <v>1299</v>
      </c>
      <c r="AB60" s="31">
        <v>1847</v>
      </c>
      <c r="AC60" s="31">
        <v>5052</v>
      </c>
      <c r="AD60" s="31">
        <v>605</v>
      </c>
      <c r="AE60" s="31">
        <f>SUM($F$60:$AD$60)</f>
        <v>239246</v>
      </c>
    </row>
    <row r="61" spans="1:31" ht="9.9499999999999993" customHeight="1" x14ac:dyDescent="0.15">
      <c r="A61" s="154"/>
      <c r="B61" s="155"/>
      <c r="C61" s="155"/>
      <c r="D61" s="156"/>
      <c r="E61" s="47" t="s">
        <v>241</v>
      </c>
      <c r="F61" s="48"/>
      <c r="G61" s="48"/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f>SUM($F$61:$AD$61)</f>
        <v>0</v>
      </c>
    </row>
    <row r="62" spans="1:31" ht="9.9499999999999993" customHeight="1" x14ac:dyDescent="0.15">
      <c r="A62" s="148" t="s">
        <v>171</v>
      </c>
      <c r="B62" s="157"/>
      <c r="C62" s="157"/>
      <c r="D62" s="157"/>
      <c r="E62" s="158"/>
      <c r="F62" s="53"/>
      <c r="G62" s="53"/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f>SUM($F$62:$AD$62)</f>
        <v>0</v>
      </c>
    </row>
    <row r="63" spans="1:31" ht="9.9499999999999993" customHeight="1" x14ac:dyDescent="0.15">
      <c r="A63" s="137" t="s">
        <v>193</v>
      </c>
      <c r="B63" s="138"/>
      <c r="C63" s="138" t="s">
        <v>144</v>
      </c>
      <c r="D63" s="141" t="s">
        <v>240</v>
      </c>
      <c r="E63" s="142"/>
      <c r="F63" s="39"/>
      <c r="G63" s="39"/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f>SUM($F$63:$AD$63)</f>
        <v>0</v>
      </c>
    </row>
    <row r="64" spans="1:31" ht="9.9499999999999993" customHeight="1" x14ac:dyDescent="0.15">
      <c r="A64" s="139"/>
      <c r="B64" s="140"/>
      <c r="C64" s="140"/>
      <c r="D64" s="143" t="s">
        <v>242</v>
      </c>
      <c r="E64" s="144"/>
      <c r="F64" s="39"/>
      <c r="G64" s="39"/>
      <c r="H64" s="31">
        <v>0</v>
      </c>
      <c r="I64" s="31">
        <v>0</v>
      </c>
      <c r="J64" s="31">
        <v>0</v>
      </c>
      <c r="K64" s="31">
        <v>0</v>
      </c>
      <c r="L64" s="31">
        <v>97400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5800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f>SUM($F$64:$AD$64)</f>
        <v>103200</v>
      </c>
    </row>
    <row r="65" spans="1:31" ht="9.9499999999999993" customHeight="1" x14ac:dyDescent="0.15">
      <c r="A65" s="139"/>
      <c r="B65" s="140"/>
      <c r="C65" s="140"/>
      <c r="D65" s="143" t="s">
        <v>18</v>
      </c>
      <c r="E65" s="144"/>
      <c r="F65" s="39"/>
      <c r="G65" s="39"/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f>SUM($F$65:$AD$65)</f>
        <v>0</v>
      </c>
    </row>
    <row r="66" spans="1:31" ht="9.9499999999999993" customHeight="1" x14ac:dyDescent="0.15">
      <c r="A66" s="139"/>
      <c r="B66" s="140"/>
      <c r="C66" s="143" t="s">
        <v>17</v>
      </c>
      <c r="D66" s="143"/>
      <c r="E66" s="144"/>
      <c r="F66" s="39"/>
      <c r="G66" s="39"/>
      <c r="H66" s="31">
        <v>0</v>
      </c>
      <c r="I66" s="31">
        <v>0</v>
      </c>
      <c r="J66" s="31">
        <v>0</v>
      </c>
      <c r="K66" s="31">
        <v>0</v>
      </c>
      <c r="L66" s="31">
        <v>77480</v>
      </c>
      <c r="M66" s="31">
        <v>0</v>
      </c>
      <c r="N66" s="31">
        <v>0</v>
      </c>
      <c r="O66" s="31">
        <v>6350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f>SUM($F$66:$AD$66)</f>
        <v>83830</v>
      </c>
    </row>
    <row r="67" spans="1:31" ht="9.9499999999999993" customHeight="1" x14ac:dyDescent="0.15">
      <c r="A67" s="139"/>
      <c r="B67" s="140"/>
      <c r="C67" s="143" t="s">
        <v>132</v>
      </c>
      <c r="D67" s="143"/>
      <c r="E67" s="144"/>
      <c r="F67" s="39"/>
      <c r="G67" s="39"/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13400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11983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f>SUM($F$67:$AD$67)</f>
        <v>25383</v>
      </c>
    </row>
    <row r="68" spans="1:31" ht="9.9499999999999993" customHeight="1" x14ac:dyDescent="0.15">
      <c r="A68" s="139"/>
      <c r="B68" s="140"/>
      <c r="C68" s="143" t="s">
        <v>149</v>
      </c>
      <c r="D68" s="143"/>
      <c r="E68" s="144"/>
      <c r="F68" s="39"/>
      <c r="G68" s="39"/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2366</v>
      </c>
      <c r="P68" s="31">
        <v>2999</v>
      </c>
      <c r="Q68" s="31">
        <v>0</v>
      </c>
      <c r="R68" s="31">
        <v>387</v>
      </c>
      <c r="S68" s="31">
        <v>0</v>
      </c>
      <c r="T68" s="31">
        <v>0</v>
      </c>
      <c r="U68" s="31">
        <v>0</v>
      </c>
      <c r="V68" s="31">
        <v>391</v>
      </c>
      <c r="W68" s="31">
        <v>0</v>
      </c>
      <c r="X68" s="31">
        <v>0</v>
      </c>
      <c r="Y68" s="31">
        <v>335</v>
      </c>
      <c r="Z68" s="31">
        <v>3500</v>
      </c>
      <c r="AA68" s="31">
        <v>255</v>
      </c>
      <c r="AB68" s="31">
        <v>0</v>
      </c>
      <c r="AC68" s="31">
        <v>583</v>
      </c>
      <c r="AD68" s="31">
        <v>0</v>
      </c>
      <c r="AE68" s="31">
        <f>SUM($F$68:$AD$68)</f>
        <v>10816</v>
      </c>
    </row>
    <row r="69" spans="1:31" ht="9.9499999999999993" customHeight="1" x14ac:dyDescent="0.15">
      <c r="A69" s="139"/>
      <c r="B69" s="140"/>
      <c r="C69" s="143" t="s">
        <v>133</v>
      </c>
      <c r="D69" s="143"/>
      <c r="E69" s="144"/>
      <c r="F69" s="39"/>
      <c r="G69" s="39"/>
      <c r="H69" s="31">
        <v>0</v>
      </c>
      <c r="I69" s="31">
        <v>0</v>
      </c>
      <c r="J69" s="31">
        <v>0</v>
      </c>
      <c r="K69" s="31">
        <v>0</v>
      </c>
      <c r="L69" s="31">
        <v>15995</v>
      </c>
      <c r="M69" s="31">
        <v>0</v>
      </c>
      <c r="N69" s="31">
        <v>32405</v>
      </c>
      <c r="O69" s="31">
        <v>0</v>
      </c>
      <c r="P69" s="31">
        <v>7935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6456</v>
      </c>
      <c r="W69" s="31">
        <v>0</v>
      </c>
      <c r="X69" s="31">
        <v>6095</v>
      </c>
      <c r="Y69" s="31">
        <v>0</v>
      </c>
      <c r="Z69" s="31">
        <v>9068</v>
      </c>
      <c r="AA69" s="31">
        <v>0</v>
      </c>
      <c r="AB69" s="31">
        <v>0</v>
      </c>
      <c r="AC69" s="31">
        <v>0</v>
      </c>
      <c r="AD69" s="31">
        <v>0</v>
      </c>
      <c r="AE69" s="31">
        <f>SUM($F$69:$AD$69)</f>
        <v>77954</v>
      </c>
    </row>
    <row r="70" spans="1:31" ht="9.9499999999999993" customHeight="1" x14ac:dyDescent="0.15">
      <c r="A70" s="139"/>
      <c r="B70" s="140"/>
      <c r="C70" s="143" t="s">
        <v>18</v>
      </c>
      <c r="D70" s="143"/>
      <c r="E70" s="144"/>
      <c r="F70" s="39"/>
      <c r="G70" s="39"/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f>SUM($F$70:$AD$70)</f>
        <v>0</v>
      </c>
    </row>
    <row r="71" spans="1:31" ht="9.9499999999999993" customHeight="1" x14ac:dyDescent="0.15">
      <c r="A71" s="135" t="s">
        <v>236</v>
      </c>
      <c r="B71" s="130"/>
      <c r="C71" s="130"/>
      <c r="D71" s="130"/>
      <c r="E71" s="131"/>
      <c r="F71" s="55"/>
      <c r="G71" s="56"/>
      <c r="H71" s="31">
        <v>1178329</v>
      </c>
      <c r="I71" s="31">
        <v>1815104</v>
      </c>
      <c r="J71" s="31">
        <v>729286</v>
      </c>
      <c r="K71" s="31">
        <v>5338834</v>
      </c>
      <c r="L71" s="31">
        <v>820673</v>
      </c>
      <c r="M71" s="31">
        <v>605405</v>
      </c>
      <c r="N71" s="31">
        <v>4986748</v>
      </c>
      <c r="O71" s="31">
        <v>4959505</v>
      </c>
      <c r="P71" s="31">
        <v>1138207</v>
      </c>
      <c r="Q71" s="31">
        <v>228541</v>
      </c>
      <c r="R71" s="31">
        <v>185765</v>
      </c>
      <c r="S71" s="31">
        <v>636393</v>
      </c>
      <c r="T71" s="31">
        <v>197045</v>
      </c>
      <c r="U71" s="31">
        <v>0</v>
      </c>
      <c r="V71" s="31">
        <v>562503</v>
      </c>
      <c r="W71" s="31">
        <v>508353</v>
      </c>
      <c r="X71" s="31">
        <v>2063155</v>
      </c>
      <c r="Y71" s="31">
        <v>352464</v>
      </c>
      <c r="Z71" s="31">
        <v>1923371</v>
      </c>
      <c r="AA71" s="31">
        <v>77611</v>
      </c>
      <c r="AB71" s="31">
        <v>737744</v>
      </c>
      <c r="AC71" s="31">
        <v>415936</v>
      </c>
      <c r="AD71" s="31">
        <v>66671</v>
      </c>
      <c r="AE71" s="31">
        <f>SUM($F$71:$AD$71)</f>
        <v>29527643</v>
      </c>
    </row>
    <row r="72" spans="1:31" ht="9.9499999999999993" customHeight="1" x14ac:dyDescent="0.15">
      <c r="A72" s="136" t="s">
        <v>194</v>
      </c>
      <c r="B72" s="127"/>
      <c r="C72" s="127"/>
      <c r="D72" s="127"/>
      <c r="E72" s="128"/>
      <c r="F72" s="39"/>
      <c r="G72" s="39"/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38560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f>SUM($F$72:$AD$72)</f>
        <v>38560</v>
      </c>
    </row>
    <row r="73" spans="1:31" ht="9.9499999999999993" customHeight="1" x14ac:dyDescent="0.15">
      <c r="A73" s="135" t="s">
        <v>133</v>
      </c>
      <c r="B73" s="130"/>
      <c r="C73" s="130"/>
      <c r="D73" s="130"/>
      <c r="E73" s="131"/>
      <c r="F73" s="55"/>
      <c r="G73" s="56"/>
      <c r="H73" s="31">
        <v>82463</v>
      </c>
      <c r="I73" s="31">
        <v>225864</v>
      </c>
      <c r="J73" s="31">
        <v>52080</v>
      </c>
      <c r="K73" s="31">
        <v>433000</v>
      </c>
      <c r="L73" s="31">
        <v>78961</v>
      </c>
      <c r="M73" s="31">
        <v>65000</v>
      </c>
      <c r="N73" s="31">
        <v>564632</v>
      </c>
      <c r="O73" s="31">
        <v>364513</v>
      </c>
      <c r="P73" s="31">
        <v>121025</v>
      </c>
      <c r="Q73" s="31">
        <v>47934</v>
      </c>
      <c r="R73" s="31">
        <v>29000</v>
      </c>
      <c r="S73" s="31">
        <v>64287</v>
      </c>
      <c r="T73" s="31">
        <v>19999</v>
      </c>
      <c r="U73" s="31">
        <v>27500</v>
      </c>
      <c r="V73" s="31">
        <v>50000</v>
      </c>
      <c r="W73" s="31">
        <v>47919</v>
      </c>
      <c r="X73" s="31">
        <v>168349</v>
      </c>
      <c r="Y73" s="31">
        <v>26100</v>
      </c>
      <c r="Z73" s="31">
        <v>158971</v>
      </c>
      <c r="AA73" s="31">
        <v>9632</v>
      </c>
      <c r="AB73" s="31">
        <v>55805</v>
      </c>
      <c r="AC73" s="31">
        <v>41151</v>
      </c>
      <c r="AD73" s="31">
        <v>9249</v>
      </c>
      <c r="AE73" s="31">
        <f>SUM($F$73:$AD$73)</f>
        <v>2743434</v>
      </c>
    </row>
    <row r="74" spans="1:31" ht="9.9499999999999993" customHeight="1" x14ac:dyDescent="0.15">
      <c r="A74" s="57"/>
      <c r="B74" s="129" t="s">
        <v>195</v>
      </c>
      <c r="C74" s="130"/>
      <c r="D74" s="130"/>
      <c r="E74" s="131"/>
      <c r="F74" s="55"/>
      <c r="G74" s="56"/>
      <c r="H74" s="31">
        <v>38337</v>
      </c>
      <c r="I74" s="31">
        <v>129933</v>
      </c>
      <c r="J74" s="31">
        <v>52080</v>
      </c>
      <c r="K74" s="31">
        <v>330771</v>
      </c>
      <c r="L74" s="31">
        <v>62786</v>
      </c>
      <c r="M74" s="31">
        <v>63812</v>
      </c>
      <c r="N74" s="31">
        <v>406032</v>
      </c>
      <c r="O74" s="31">
        <v>359943</v>
      </c>
      <c r="P74" s="31">
        <v>112208</v>
      </c>
      <c r="Q74" s="31">
        <v>47934</v>
      </c>
      <c r="R74" s="31">
        <v>29000</v>
      </c>
      <c r="S74" s="31">
        <v>33604</v>
      </c>
      <c r="T74" s="31">
        <v>15503</v>
      </c>
      <c r="U74" s="31">
        <v>27500</v>
      </c>
      <c r="V74" s="31">
        <v>25869</v>
      </c>
      <c r="W74" s="31">
        <v>35247</v>
      </c>
      <c r="X74" s="31">
        <v>66573</v>
      </c>
      <c r="Y74" s="31">
        <v>26100</v>
      </c>
      <c r="Z74" s="31">
        <v>62162</v>
      </c>
      <c r="AA74" s="31">
        <v>9632</v>
      </c>
      <c r="AB74" s="31">
        <v>55805</v>
      </c>
      <c r="AC74" s="31">
        <v>28109</v>
      </c>
      <c r="AD74" s="31">
        <v>9249</v>
      </c>
      <c r="AE74" s="31">
        <f>SUM($F$74:$AD$74)</f>
        <v>2028189</v>
      </c>
    </row>
    <row r="75" spans="1:31" ht="9.9499999999999993" customHeight="1" x14ac:dyDescent="0.15">
      <c r="A75" s="57"/>
      <c r="B75" s="41"/>
      <c r="C75" s="126" t="s">
        <v>196</v>
      </c>
      <c r="D75" s="127"/>
      <c r="E75" s="128"/>
      <c r="F75" s="55"/>
      <c r="G75" s="56"/>
      <c r="H75" s="31">
        <v>38337</v>
      </c>
      <c r="I75" s="31">
        <v>129933</v>
      </c>
      <c r="J75" s="31">
        <v>52080</v>
      </c>
      <c r="K75" s="31">
        <v>330771</v>
      </c>
      <c r="L75" s="31">
        <v>50576</v>
      </c>
      <c r="M75" s="31">
        <v>55394</v>
      </c>
      <c r="N75" s="31">
        <v>406032</v>
      </c>
      <c r="O75" s="31">
        <v>274434</v>
      </c>
      <c r="P75" s="31">
        <v>95175</v>
      </c>
      <c r="Q75" s="31">
        <v>14473</v>
      </c>
      <c r="R75" s="31">
        <v>12835</v>
      </c>
      <c r="S75" s="31">
        <v>438</v>
      </c>
      <c r="T75" s="31">
        <v>15503</v>
      </c>
      <c r="U75" s="31">
        <v>0</v>
      </c>
      <c r="V75" s="31">
        <v>25869</v>
      </c>
      <c r="W75" s="31">
        <v>26462</v>
      </c>
      <c r="X75" s="31">
        <v>66573</v>
      </c>
      <c r="Y75" s="31">
        <v>24296</v>
      </c>
      <c r="Z75" s="31">
        <v>47504</v>
      </c>
      <c r="AA75" s="31">
        <v>5370</v>
      </c>
      <c r="AB75" s="31">
        <v>37158</v>
      </c>
      <c r="AC75" s="31">
        <v>28109</v>
      </c>
      <c r="AD75" s="31">
        <v>4812</v>
      </c>
      <c r="AE75" s="31">
        <f>SUM($F$75:$AD$75)</f>
        <v>1742134</v>
      </c>
    </row>
    <row r="76" spans="1:31" ht="9.9499999999999993" customHeight="1" x14ac:dyDescent="0.15">
      <c r="A76" s="57"/>
      <c r="B76" s="42"/>
      <c r="C76" s="126" t="s">
        <v>197</v>
      </c>
      <c r="D76" s="127"/>
      <c r="E76" s="128"/>
      <c r="F76" s="55"/>
      <c r="G76" s="56"/>
      <c r="H76" s="31">
        <v>0</v>
      </c>
      <c r="I76" s="31">
        <v>0</v>
      </c>
      <c r="J76" s="31">
        <v>0</v>
      </c>
      <c r="K76" s="31">
        <v>0</v>
      </c>
      <c r="L76" s="31">
        <v>12210</v>
      </c>
      <c r="M76" s="31">
        <v>8418</v>
      </c>
      <c r="N76" s="31">
        <v>0</v>
      </c>
      <c r="O76" s="31">
        <v>85509</v>
      </c>
      <c r="P76" s="31">
        <v>17033</v>
      </c>
      <c r="Q76" s="31">
        <v>33461</v>
      </c>
      <c r="R76" s="31">
        <v>16165</v>
      </c>
      <c r="S76" s="31">
        <v>33166</v>
      </c>
      <c r="T76" s="31">
        <v>0</v>
      </c>
      <c r="U76" s="31">
        <v>27500</v>
      </c>
      <c r="V76" s="31">
        <v>0</v>
      </c>
      <c r="W76" s="31">
        <v>8785</v>
      </c>
      <c r="X76" s="31">
        <v>0</v>
      </c>
      <c r="Y76" s="31">
        <v>1804</v>
      </c>
      <c r="Z76" s="31">
        <v>14658</v>
      </c>
      <c r="AA76" s="31">
        <v>4262</v>
      </c>
      <c r="AB76" s="31">
        <v>18647</v>
      </c>
      <c r="AC76" s="31">
        <v>0</v>
      </c>
      <c r="AD76" s="31">
        <v>4437</v>
      </c>
      <c r="AE76" s="31">
        <f>SUM($F$76:$AD$76)</f>
        <v>286055</v>
      </c>
    </row>
    <row r="77" spans="1:31" ht="9.9499999999999993" customHeight="1" x14ac:dyDescent="0.15">
      <c r="A77" s="57"/>
      <c r="B77" s="129" t="s">
        <v>198</v>
      </c>
      <c r="C77" s="130"/>
      <c r="D77" s="130"/>
      <c r="E77" s="131"/>
      <c r="F77" s="55"/>
      <c r="G77" s="56"/>
      <c r="H77" s="31">
        <v>44126</v>
      </c>
      <c r="I77" s="31">
        <v>95931</v>
      </c>
      <c r="J77" s="31">
        <v>0</v>
      </c>
      <c r="K77" s="31">
        <v>102229</v>
      </c>
      <c r="L77" s="31">
        <v>16175</v>
      </c>
      <c r="M77" s="31">
        <v>1188</v>
      </c>
      <c r="N77" s="31">
        <v>158600</v>
      </c>
      <c r="O77" s="31">
        <v>4570</v>
      </c>
      <c r="P77" s="31">
        <v>8817</v>
      </c>
      <c r="Q77" s="31">
        <v>0</v>
      </c>
      <c r="R77" s="31">
        <v>0</v>
      </c>
      <c r="S77" s="31">
        <v>30683</v>
      </c>
      <c r="T77" s="31">
        <v>4496</v>
      </c>
      <c r="U77" s="31">
        <v>0</v>
      </c>
      <c r="V77" s="31">
        <v>24131</v>
      </c>
      <c r="W77" s="31">
        <v>12672</v>
      </c>
      <c r="X77" s="31">
        <v>101776</v>
      </c>
      <c r="Y77" s="31">
        <v>0</v>
      </c>
      <c r="Z77" s="31">
        <v>96809</v>
      </c>
      <c r="AA77" s="31">
        <v>0</v>
      </c>
      <c r="AB77" s="31">
        <v>0</v>
      </c>
      <c r="AC77" s="31">
        <v>13042</v>
      </c>
      <c r="AD77" s="31">
        <v>0</v>
      </c>
      <c r="AE77" s="31">
        <f>SUM($F$77:$AD$77)</f>
        <v>715245</v>
      </c>
    </row>
    <row r="78" spans="1:31" ht="9.9499999999999993" customHeight="1" x14ac:dyDescent="0.15">
      <c r="A78" s="57"/>
      <c r="B78" s="41"/>
      <c r="C78" s="126" t="s">
        <v>196</v>
      </c>
      <c r="D78" s="127"/>
      <c r="E78" s="128"/>
      <c r="F78" s="55"/>
      <c r="G78" s="56"/>
      <c r="H78" s="31">
        <v>28287</v>
      </c>
      <c r="I78" s="31">
        <v>25963</v>
      </c>
      <c r="J78" s="31">
        <v>0</v>
      </c>
      <c r="K78" s="31">
        <v>102229</v>
      </c>
      <c r="L78" s="31">
        <v>0</v>
      </c>
      <c r="M78" s="31">
        <v>1188</v>
      </c>
      <c r="N78" s="31">
        <v>21898</v>
      </c>
      <c r="O78" s="31">
        <v>4510</v>
      </c>
      <c r="P78" s="31">
        <v>0</v>
      </c>
      <c r="Q78" s="31">
        <v>0</v>
      </c>
      <c r="R78" s="31">
        <v>0</v>
      </c>
      <c r="S78" s="31">
        <v>806</v>
      </c>
      <c r="T78" s="31">
        <v>0</v>
      </c>
      <c r="U78" s="31">
        <v>0</v>
      </c>
      <c r="V78" s="31">
        <v>0</v>
      </c>
      <c r="W78" s="31">
        <v>0</v>
      </c>
      <c r="X78" s="31">
        <v>37104</v>
      </c>
      <c r="Y78" s="31">
        <v>0</v>
      </c>
      <c r="Z78" s="31">
        <v>49686</v>
      </c>
      <c r="AA78" s="31">
        <v>0</v>
      </c>
      <c r="AB78" s="31">
        <v>0</v>
      </c>
      <c r="AC78" s="31">
        <v>0</v>
      </c>
      <c r="AD78" s="31">
        <v>0</v>
      </c>
      <c r="AE78" s="31">
        <f>SUM($F$78:$AD$78)</f>
        <v>271671</v>
      </c>
    </row>
    <row r="79" spans="1:31" ht="9.9499999999999993" customHeight="1" x14ac:dyDescent="0.15">
      <c r="A79" s="58"/>
      <c r="B79" s="59"/>
      <c r="C79" s="132" t="s">
        <v>197</v>
      </c>
      <c r="D79" s="133"/>
      <c r="E79" s="134"/>
      <c r="F79" s="55"/>
      <c r="G79" s="56"/>
      <c r="H79" s="60">
        <v>15839</v>
      </c>
      <c r="I79" s="60">
        <v>69968</v>
      </c>
      <c r="J79" s="60">
        <v>0</v>
      </c>
      <c r="K79" s="60">
        <v>0</v>
      </c>
      <c r="L79" s="60">
        <v>16175</v>
      </c>
      <c r="M79" s="60">
        <v>0</v>
      </c>
      <c r="N79" s="60">
        <v>136702</v>
      </c>
      <c r="O79" s="60">
        <v>60</v>
      </c>
      <c r="P79" s="60">
        <v>8817</v>
      </c>
      <c r="Q79" s="60">
        <v>0</v>
      </c>
      <c r="R79" s="60">
        <v>0</v>
      </c>
      <c r="S79" s="60">
        <v>29877</v>
      </c>
      <c r="T79" s="60">
        <v>4496</v>
      </c>
      <c r="U79" s="60">
        <v>0</v>
      </c>
      <c r="V79" s="60">
        <v>24131</v>
      </c>
      <c r="W79" s="60">
        <v>12672</v>
      </c>
      <c r="X79" s="60">
        <v>64672</v>
      </c>
      <c r="Y79" s="60">
        <v>0</v>
      </c>
      <c r="Z79" s="60">
        <v>47123</v>
      </c>
      <c r="AA79" s="60">
        <v>0</v>
      </c>
      <c r="AB79" s="60">
        <v>0</v>
      </c>
      <c r="AC79" s="60">
        <v>13042</v>
      </c>
      <c r="AD79" s="60">
        <v>0</v>
      </c>
      <c r="AE79" s="60">
        <f>SUM($F$79:$AD$79)</f>
        <v>443574</v>
      </c>
    </row>
    <row r="80" spans="1:31" ht="9.9499999999999993" customHeight="1" x14ac:dyDescent="0.15">
      <c r="A80" s="30"/>
      <c r="B80" s="30"/>
      <c r="C80" s="30"/>
      <c r="D80" s="30"/>
      <c r="E80" s="30"/>
    </row>
  </sheetData>
  <mergeCells count="78"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  <mergeCell ref="C76:E76"/>
    <mergeCell ref="B77:E77"/>
    <mergeCell ref="C78:E78"/>
    <mergeCell ref="C79:E79"/>
    <mergeCell ref="A71:E71"/>
    <mergeCell ref="A72:E72"/>
    <mergeCell ref="A73:E73"/>
    <mergeCell ref="B74:E74"/>
    <mergeCell ref="C75:E75"/>
  </mergeCells>
  <phoneticPr fontId="2"/>
  <conditionalFormatting sqref="H4:AE62">
    <cfRule type="cellIs" dxfId="25" priority="49" stopIfTrue="1" operator="equal">
      <formula>0</formula>
    </cfRule>
  </conditionalFormatting>
  <conditionalFormatting sqref="H63:H70">
    <cfRule type="cellIs" dxfId="24" priority="25" stopIfTrue="1" operator="equal">
      <formula>0</formula>
    </cfRule>
  </conditionalFormatting>
  <conditionalFormatting sqref="I63:I70">
    <cfRule type="cellIs" dxfId="23" priority="24" stopIfTrue="1" operator="equal">
      <formula>0</formula>
    </cfRule>
  </conditionalFormatting>
  <conditionalFormatting sqref="J63:J70">
    <cfRule type="cellIs" dxfId="22" priority="23" stopIfTrue="1" operator="equal">
      <formula>0</formula>
    </cfRule>
  </conditionalFormatting>
  <conditionalFormatting sqref="K63:K70">
    <cfRule type="cellIs" dxfId="21" priority="22" stopIfTrue="1" operator="equal">
      <formula>0</formula>
    </cfRule>
  </conditionalFormatting>
  <conditionalFormatting sqref="L63:L70">
    <cfRule type="cellIs" dxfId="20" priority="21" stopIfTrue="1" operator="equal">
      <formula>0</formula>
    </cfRule>
  </conditionalFormatting>
  <conditionalFormatting sqref="M63:M70">
    <cfRule type="cellIs" dxfId="19" priority="20" stopIfTrue="1" operator="equal">
      <formula>0</formula>
    </cfRule>
  </conditionalFormatting>
  <conditionalFormatting sqref="N63:N70">
    <cfRule type="cellIs" dxfId="18" priority="19" stopIfTrue="1" operator="equal">
      <formula>0</formula>
    </cfRule>
  </conditionalFormatting>
  <conditionalFormatting sqref="O63:O70">
    <cfRule type="cellIs" dxfId="17" priority="18" stopIfTrue="1" operator="equal">
      <formula>0</formula>
    </cfRule>
  </conditionalFormatting>
  <conditionalFormatting sqref="P63:P70">
    <cfRule type="cellIs" dxfId="16" priority="17" stopIfTrue="1" operator="equal">
      <formula>0</formula>
    </cfRule>
  </conditionalFormatting>
  <conditionalFormatting sqref="Q63:Q70">
    <cfRule type="cellIs" dxfId="15" priority="16" stopIfTrue="1" operator="equal">
      <formula>0</formula>
    </cfRule>
  </conditionalFormatting>
  <conditionalFormatting sqref="R63:R70">
    <cfRule type="cellIs" dxfId="14" priority="15" stopIfTrue="1" operator="equal">
      <formula>0</formula>
    </cfRule>
  </conditionalFormatting>
  <conditionalFormatting sqref="S63:S70">
    <cfRule type="cellIs" dxfId="13" priority="14" stopIfTrue="1" operator="equal">
      <formula>0</formula>
    </cfRule>
  </conditionalFormatting>
  <conditionalFormatting sqref="T63:T70">
    <cfRule type="cellIs" dxfId="12" priority="13" stopIfTrue="1" operator="equal">
      <formula>0</formula>
    </cfRule>
  </conditionalFormatting>
  <conditionalFormatting sqref="U63:U70">
    <cfRule type="cellIs" dxfId="11" priority="12" stopIfTrue="1" operator="equal">
      <formula>0</formula>
    </cfRule>
  </conditionalFormatting>
  <conditionalFormatting sqref="V63:V70">
    <cfRule type="cellIs" dxfId="10" priority="11" stopIfTrue="1" operator="equal">
      <formula>0</formula>
    </cfRule>
  </conditionalFormatting>
  <conditionalFormatting sqref="W63:W70">
    <cfRule type="cellIs" dxfId="9" priority="10" stopIfTrue="1" operator="equal">
      <formula>0</formula>
    </cfRule>
  </conditionalFormatting>
  <conditionalFormatting sqref="X63:X70">
    <cfRule type="cellIs" dxfId="8" priority="9" stopIfTrue="1" operator="equal">
      <formula>0</formula>
    </cfRule>
  </conditionalFormatting>
  <conditionalFormatting sqref="Y63:Y70">
    <cfRule type="cellIs" dxfId="7" priority="8" stopIfTrue="1" operator="equal">
      <formula>0</formula>
    </cfRule>
  </conditionalFormatting>
  <conditionalFormatting sqref="Z63:Z70">
    <cfRule type="cellIs" dxfId="6" priority="7" stopIfTrue="1" operator="equal">
      <formula>0</formula>
    </cfRule>
  </conditionalFormatting>
  <conditionalFormatting sqref="AA63:AA70">
    <cfRule type="cellIs" dxfId="5" priority="6" stopIfTrue="1" operator="equal">
      <formula>0</formula>
    </cfRule>
  </conditionalFormatting>
  <conditionalFormatting sqref="AB63:AB70">
    <cfRule type="cellIs" dxfId="4" priority="5" stopIfTrue="1" operator="equal">
      <formula>0</formula>
    </cfRule>
  </conditionalFormatting>
  <conditionalFormatting sqref="AC63:AC70">
    <cfRule type="cellIs" dxfId="3" priority="4" stopIfTrue="1" operator="equal">
      <formula>0</formula>
    </cfRule>
  </conditionalFormatting>
  <conditionalFormatting sqref="AD63:AD70">
    <cfRule type="cellIs" dxfId="2" priority="3" stopIfTrue="1" operator="equal">
      <formula>0</formula>
    </cfRule>
  </conditionalFormatting>
  <conditionalFormatting sqref="AE63:AE70">
    <cfRule type="cellIs" dxfId="1" priority="2" stopIfTrue="1" operator="equal">
      <formula>0</formula>
    </cfRule>
  </conditionalFormatting>
  <conditionalFormatting sqref="H71:AE79">
    <cfRule type="cellIs" dxfId="0" priority="1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scale="99" firstPageNumber="193" orientation="portrait" useFirstPageNumber="1" r:id="rId1"/>
  <headerFooter scaleWithDoc="0">
    <oddHeader>&amp;L&amp;"ＭＳ ゴシック,標準"&amp;12Ⅳ　平成26年度地方公営企業事業別決算状況
　２　法非適用事業
　　（１）下水道事業（農集）&amp;R
&amp;"ＭＳ ゴシック,標準"&amp;12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2016-02-16T04:37:28Z</cp:lastPrinted>
  <dcterms:created xsi:type="dcterms:W3CDTF">2016-01-19T08:32:28Z</dcterms:created>
  <dcterms:modified xsi:type="dcterms:W3CDTF">2016-02-17T00:30:07Z</dcterms:modified>
</cp:coreProperties>
</file>