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札課\02 企画・公共調達改革担当\令和４年度\01 例規等\30 県　入札・契約要綱等（工事等）\R4.05.25_スライド制度に関する記載例の作成について\00_元データ\単品スライド\HP用\"/>
    </mc:Choice>
  </mc:AlternateContent>
  <xr:revisionPtr revIDLastSave="0" documentId="8_{0E57B034-691B-48B0-9AF9-79AABFA8CDD1}" xr6:coauthVersionLast="36" xr6:coauthVersionMax="36" xr10:uidLastSave="{00000000-0000-0000-0000-000000000000}"/>
  <bookViews>
    <workbookView xWindow="0" yWindow="0" windowWidth="20490" windowHeight="7710" xr2:uid="{836E3E05-B18A-4E98-AE5D-225705B5C53D}"/>
  </bookViews>
  <sheets>
    <sheet name="様式-3" sheetId="1" r:id="rId1"/>
  </sheets>
  <definedNames>
    <definedName name="_xlnm.Print_Area" localSheetId="0">'様式-3'!$A$1:$L$55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2" i="1" s="1"/>
  <c r="H38" i="1"/>
  <c r="K38" i="1" s="1"/>
  <c r="F38" i="1"/>
  <c r="H36" i="1"/>
  <c r="F36" i="1"/>
  <c r="F40" i="1" s="1"/>
  <c r="H34" i="1"/>
  <c r="H40" i="1" s="1"/>
  <c r="K40" i="1" s="1"/>
  <c r="J65" i="1" s="1"/>
  <c r="F34" i="1"/>
  <c r="H28" i="1"/>
  <c r="F28" i="1"/>
  <c r="K28" i="1" s="1"/>
  <c r="H26" i="1"/>
  <c r="K26" i="1" s="1"/>
  <c r="F26" i="1"/>
  <c r="F30" i="1" s="1"/>
  <c r="H22" i="1"/>
  <c r="K22" i="1" s="1"/>
  <c r="F22" i="1"/>
  <c r="H20" i="1"/>
  <c r="F20" i="1"/>
  <c r="F24" i="1" s="1"/>
  <c r="F32" i="1" s="1"/>
  <c r="H18" i="1"/>
  <c r="H24" i="1" s="1"/>
  <c r="F18" i="1"/>
  <c r="K24" i="1" l="1"/>
  <c r="K20" i="1"/>
  <c r="H30" i="1"/>
  <c r="K30" i="1" s="1"/>
  <c r="K36" i="1"/>
  <c r="K18" i="1"/>
  <c r="K34" i="1"/>
  <c r="H32" i="1" l="1"/>
  <c r="K32" i="1" s="1"/>
  <c r="K44" i="1" l="1"/>
  <c r="C46" i="1" s="1"/>
  <c r="K46" i="1" s="1"/>
  <c r="J63" i="1"/>
  <c r="J66" i="1" s="1"/>
  <c r="J68" i="1" s="1"/>
</calcChain>
</file>

<file path=xl/sharedStrings.xml><?xml version="1.0" encoding="utf-8"?>
<sst xmlns="http://schemas.openxmlformats.org/spreadsheetml/2006/main" count="95" uniqueCount="63">
  <si>
    <t>様式-3</t>
    <rPh sb="0" eb="2">
      <t>ヨウシキ</t>
    </rPh>
    <phoneticPr fontId="3"/>
  </si>
  <si>
    <t>請負代金額変更請求額計算書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3">
      <t>ケイサンショ</t>
    </rPh>
    <phoneticPr fontId="3"/>
  </si>
  <si>
    <t>発注者</t>
    <rPh sb="0" eb="3">
      <t>ハッチュウシャ</t>
    </rPh>
    <phoneticPr fontId="3"/>
  </si>
  <si>
    <t>　　○○県土整備事務所長</t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</si>
  <si>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</si>
  <si>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</si>
  <si>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□□□建設（株）</t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</si>
  <si>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</si>
  <si>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代表取締役　□□　○○</t>
    <phoneticPr fontId="3"/>
  </si>
  <si>
    <t>単品スライド条項に伴う請負代金額の変更請求書の内訳は、下記のとおりです。</t>
    <rPh sb="0" eb="2">
      <t>タンピン</t>
    </rPh>
    <rPh sb="6" eb="8">
      <t>ジョウコウ</t>
    </rPh>
    <rPh sb="9" eb="10">
      <t>トモナ</t>
    </rPh>
    <rPh sb="11" eb="13">
      <t>ウケオイ</t>
    </rPh>
    <rPh sb="13" eb="15">
      <t>ダイキン</t>
    </rPh>
    <rPh sb="15" eb="16">
      <t>ガク</t>
    </rPh>
    <rPh sb="17" eb="19">
      <t>ヘンコウ</t>
    </rPh>
    <rPh sb="19" eb="22">
      <t>セイキュウショ</t>
    </rPh>
    <rPh sb="23" eb="25">
      <t>ウチワケ</t>
    </rPh>
    <rPh sb="27" eb="29">
      <t>カキ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</si>
  <si>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</si>
  <si>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○○○○□□□金(○○○)工事(○○○その１)</t>
    <phoneticPr fontId="3"/>
  </si>
  <si>
    <t>記</t>
    <rPh sb="0" eb="1">
      <t>キ</t>
    </rPh>
    <phoneticPr fontId="3"/>
  </si>
  <si>
    <t>品　　目</t>
    <rPh sb="0" eb="1">
      <t>シナ</t>
    </rPh>
    <rPh sb="3" eb="4">
      <t>メ</t>
    </rPh>
    <phoneticPr fontId="3"/>
  </si>
  <si>
    <t>規　格</t>
    <rPh sb="0" eb="1">
      <t>キ</t>
    </rPh>
    <rPh sb="2" eb="3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</si>
  <si>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</si>
  <si>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</si>
  <si>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当初単価</t>
    <rPh sb="0" eb="2">
      <t>トウショ</t>
    </rPh>
    <rPh sb="2" eb="4">
      <t>タンカ</t>
    </rPh>
    <phoneticPr fontId="3"/>
  </si>
  <si>
    <t>当初想定
金額</t>
    <rPh sb="0" eb="2">
      <t>トウショ</t>
    </rPh>
    <rPh sb="2" eb="4">
      <t>ソウテイ</t>
    </rPh>
    <rPh sb="5" eb="7">
      <t>キンガク</t>
    </rPh>
    <phoneticPr fontId="3"/>
  </si>
  <si>
    <t>購入単価</t>
    <rPh sb="0" eb="2">
      <t>コウニュウ</t>
    </rPh>
    <rPh sb="2" eb="4">
      <t>タンカ</t>
    </rPh>
    <phoneticPr fontId="3"/>
  </si>
  <si>
    <t>購入金額</t>
    <rPh sb="0" eb="2">
      <t>コウニュウ</t>
    </rPh>
    <rPh sb="2" eb="4">
      <t>キンガク</t>
    </rPh>
    <phoneticPr fontId="3"/>
  </si>
  <si>
    <t>購入先</t>
    <rPh sb="0" eb="2">
      <t>コウニュウ</t>
    </rPh>
    <rPh sb="2" eb="3">
      <t>サキ</t>
    </rPh>
    <phoneticPr fontId="3"/>
  </si>
  <si>
    <t>購入年月</t>
    <rPh sb="0" eb="2">
      <t>コウニュウ</t>
    </rPh>
    <rPh sb="2" eb="4">
      <t>ネンゲツ</t>
    </rPh>
    <phoneticPr fontId="3"/>
  </si>
  <si>
    <t>差額</t>
    <rPh sb="0" eb="2">
      <t>サガク</t>
    </rPh>
    <phoneticPr fontId="3"/>
  </si>
  <si>
    <t>備　　考</t>
    <rPh sb="0" eb="1">
      <t>ビ</t>
    </rPh>
    <rPh sb="3" eb="4">
      <t>コウ</t>
    </rPh>
    <phoneticPr fontId="3"/>
  </si>
  <si>
    <t>異形棒鋼</t>
  </si>
  <si>
    <t>SD295 D16</t>
  </si>
  <si>
    <t>ｔ</t>
    <phoneticPr fontId="3"/>
  </si>
  <si>
    <t>㈱○○</t>
    <phoneticPr fontId="3"/>
  </si>
  <si>
    <t>R3年11月</t>
  </si>
  <si>
    <t>R3年12月</t>
  </si>
  <si>
    <t>R4年1月</t>
  </si>
  <si>
    <t>×落札率×（１＋消費税率）</t>
    <rPh sb="1" eb="4">
      <t>ラクサツリツ</t>
    </rPh>
    <rPh sb="8" eb="12">
      <t>ショウヒゼイリツ</t>
    </rPh>
    <phoneticPr fontId="3"/>
  </si>
  <si>
    <t>×（１＋消費税率）</t>
    <phoneticPr fontId="3"/>
  </si>
  <si>
    <t>計</t>
    <rPh sb="0" eb="1">
      <t>ケイ</t>
    </rPh>
    <phoneticPr fontId="3"/>
  </si>
  <si>
    <t>鋼矢板</t>
  </si>
  <si>
    <t>SY295</t>
  </si>
  <si>
    <t>△△㈱</t>
    <phoneticPr fontId="3"/>
  </si>
  <si>
    <t>鋼材類　合計</t>
    <rPh sb="0" eb="2">
      <t>コウザイ</t>
    </rPh>
    <rPh sb="2" eb="3">
      <t>ルイ</t>
    </rPh>
    <rPh sb="4" eb="6">
      <t>ゴウケイ</t>
    </rPh>
    <phoneticPr fontId="3"/>
  </si>
  <si>
    <t>大型ブロック</t>
  </si>
  <si>
    <t>1500×670×750</t>
  </si>
  <si>
    <t>個</t>
    <rPh sb="0" eb="1">
      <t>コ</t>
    </rPh>
    <phoneticPr fontId="3"/>
  </si>
  <si>
    <t>××商社</t>
    <rPh sb="2" eb="4">
      <t>ショウシャ</t>
    </rPh>
    <phoneticPr fontId="3"/>
  </si>
  <si>
    <t>R3年8月</t>
  </si>
  <si>
    <t>R3年9月</t>
    <phoneticPr fontId="3"/>
  </si>
  <si>
    <t>その他の品目　合計</t>
    <rPh sb="2" eb="3">
      <t>タ</t>
    </rPh>
    <rPh sb="4" eb="6">
      <t>ヒンモク</t>
    </rPh>
    <rPh sb="7" eb="9">
      <t>ゴウケイ</t>
    </rPh>
    <phoneticPr fontId="3"/>
  </si>
  <si>
    <t>変動額</t>
    <rPh sb="0" eb="2">
      <t>ヘンドウ</t>
    </rPh>
    <rPh sb="2" eb="3">
      <t>ガク</t>
    </rPh>
    <phoneticPr fontId="3"/>
  </si>
  <si>
    <t>単品スライド請求額</t>
    <rPh sb="0" eb="2">
      <t>タンピン</t>
    </rPh>
    <rPh sb="6" eb="8">
      <t>セイキュウ</t>
    </rPh>
    <rPh sb="8" eb="9">
      <t>ガク</t>
    </rPh>
    <phoneticPr fontId="3"/>
  </si>
  <si>
    <t>－</t>
    <phoneticPr fontId="3"/>
  </si>
  <si>
    <t>＝</t>
    <phoneticPr fontId="3"/>
  </si>
  <si>
    <t>（注）</t>
    <rPh sb="1" eb="2">
      <t>チュウ</t>
    </rPh>
    <phoneticPr fontId="3"/>
  </si>
  <si>
    <t>１．購入先、購入単価、購入数量等を証明出来る場合は、その資料（納品書等）を添付の上、併せて監督職員に提出すること。
　　証明できない場合は、概算数量を記載の上、その算出根拠を記した書類を提出すること。
２．対象材料は、品目毎および購入年月毎にとりまとめるものとする。なお、とりまとめ数量欄が足りない場合は、複数枚になってもよい。
３．変動額から受注者の負担額を差し引いて、単品スライド請求額を算出する計算過程を、別紙に記載すること。</t>
    <phoneticPr fontId="3"/>
  </si>
  <si>
    <t>別紙</t>
    <rPh sb="0" eb="2">
      <t>ベッシ</t>
    </rPh>
    <phoneticPr fontId="3"/>
  </si>
  <si>
    <t>① 請負代金額（消費税額含む）</t>
    <rPh sb="2" eb="4">
      <t>ウケオイ</t>
    </rPh>
    <rPh sb="4" eb="6">
      <t>ダイキン</t>
    </rPh>
    <rPh sb="6" eb="7">
      <t>ガク</t>
    </rPh>
    <rPh sb="8" eb="11">
      <t>ショウヒゼイ</t>
    </rPh>
    <rPh sb="11" eb="12">
      <t>ガク</t>
    </rPh>
    <rPh sb="12" eb="13">
      <t>フク</t>
    </rPh>
    <phoneticPr fontId="3"/>
  </si>
  <si>
    <t>② 設計書金額（消費税相当額含む）</t>
    <rPh sb="2" eb="5">
      <t>セッケイショ</t>
    </rPh>
    <rPh sb="5" eb="7">
      <t>キンガク</t>
    </rPh>
    <rPh sb="8" eb="11">
      <t>ショウヒゼイ</t>
    </rPh>
    <rPh sb="11" eb="13">
      <t>ソウトウ</t>
    </rPh>
    <rPh sb="13" eb="14">
      <t>ガク</t>
    </rPh>
    <rPh sb="14" eb="15">
      <t>フク</t>
    </rPh>
    <phoneticPr fontId="3"/>
  </si>
  <si>
    <t>③ 既成部分認定出来高金額（消費税相当額含む）</t>
    <rPh sb="2" eb="4">
      <t>キセイ</t>
    </rPh>
    <rPh sb="4" eb="6">
      <t>ブブン</t>
    </rPh>
    <rPh sb="6" eb="8">
      <t>ニンテイ</t>
    </rPh>
    <rPh sb="8" eb="11">
      <t>デキダカ</t>
    </rPh>
    <rPh sb="11" eb="13">
      <t>キンガク</t>
    </rPh>
    <phoneticPr fontId="3"/>
  </si>
  <si>
    <t>④ スライド対象請負金額（消費税相当額含む） ①－③</t>
    <rPh sb="6" eb="8">
      <t>タイショウ</t>
    </rPh>
    <rPh sb="8" eb="10">
      <t>ウケオイ</t>
    </rPh>
    <rPh sb="10" eb="12">
      <t>キンガク</t>
    </rPh>
    <phoneticPr fontId="3"/>
  </si>
  <si>
    <t>⑤ 対象請負金額１％ ④×0.01（受注者負担額）</t>
    <rPh sb="2" eb="4">
      <t>タイショウ</t>
    </rPh>
    <rPh sb="4" eb="6">
      <t>ウケオイ</t>
    </rPh>
    <rPh sb="6" eb="8">
      <t>キンガク</t>
    </rPh>
    <rPh sb="18" eb="21">
      <t>ジュチュウシャ</t>
    </rPh>
    <rPh sb="21" eb="23">
      <t>フタン</t>
    </rPh>
    <rPh sb="23" eb="24">
      <t>ガク</t>
    </rPh>
    <phoneticPr fontId="3"/>
  </si>
  <si>
    <t>⑥ 購入金額－当初想定金額（鋼材）（落札率考慮）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コウザイ</t>
    </rPh>
    <phoneticPr fontId="3"/>
  </si>
  <si>
    <t>⑦ 購入金額－当初想定金額（燃料油）（落札率考慮）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ネンリョウ</t>
    </rPh>
    <rPh sb="16" eb="17">
      <t>ユ</t>
    </rPh>
    <phoneticPr fontId="3"/>
  </si>
  <si>
    <t>⑧ 購入金額－当初想定金額（その他品目）（落札率考慮）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6" eb="17">
      <t>タ</t>
    </rPh>
    <rPh sb="17" eb="19">
      <t>ヒンモク</t>
    </rPh>
    <phoneticPr fontId="3"/>
  </si>
  <si>
    <t>⑨ 変動額　⑥＋⑦＋⑧</t>
    <rPh sb="2" eb="4">
      <t>ヘンドウ</t>
    </rPh>
    <rPh sb="4" eb="5">
      <t>ガク</t>
    </rPh>
    <phoneticPr fontId="3"/>
  </si>
  <si>
    <t>単品スライド請求額　＝　⑨変動額　－　⑤受注者負担額</t>
    <rPh sb="0" eb="2">
      <t>タンピン</t>
    </rPh>
    <rPh sb="6" eb="8">
      <t>セイキュウ</t>
    </rPh>
    <rPh sb="8" eb="9">
      <t>ガク</t>
    </rPh>
    <rPh sb="13" eb="15">
      <t>ヘンドウ</t>
    </rPh>
    <rPh sb="15" eb="16">
      <t>ガク</t>
    </rPh>
    <rPh sb="20" eb="23">
      <t>ジュチュウシャ</t>
    </rPh>
    <rPh sb="23" eb="25">
      <t>フタン</t>
    </rPh>
    <rPh sb="25" eb="2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</si>
</sst>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rgb="FF0070C0"/>
      <name val="BIZ UDP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5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indent="3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38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7" fillId="0" borderId="4" xfId="1" applyFont="1" applyBorder="1">
      <alignment vertical="center"/>
    </xf>
    <xf numFmtId="0" fontId="9" fillId="0" borderId="4" xfId="0" applyFont="1" applyBorder="1">
      <alignment vertical="center"/>
    </xf>
    <xf numFmtId="176" fontId="7" fillId="0" borderId="4" xfId="1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left"/>
    </xf>
    <xf numFmtId="38" fontId="7" fillId="0" borderId="4" xfId="1" applyFont="1" applyBorder="1" applyAlignment="1"/>
    <xf numFmtId="0" fontId="9" fillId="0" borderId="5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38" fontId="7" fillId="0" borderId="4" xfId="1" applyFont="1" applyBorder="1" applyAlignment="1">
      <alignment horizontal="center" vertical="center"/>
    </xf>
    <xf numFmtId="38" fontId="5" fillId="0" borderId="4" xfId="1" quotePrefix="1" applyFont="1" applyBorder="1" applyAlignment="1">
      <alignment horizontal="right" vertical="center"/>
    </xf>
    <xf numFmtId="38" fontId="7" fillId="0" borderId="4" xfId="1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>
      <alignment vertical="center"/>
    </xf>
    <xf numFmtId="38" fontId="7" fillId="0" borderId="4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38" fontId="7" fillId="0" borderId="4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7" fillId="0" borderId="4" xfId="1" quotePrefix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38" fontId="7" fillId="3" borderId="4" xfId="1" applyFont="1" applyFill="1" applyBorder="1">
      <alignment vertical="center"/>
    </xf>
    <xf numFmtId="176" fontId="5" fillId="3" borderId="4" xfId="1" applyNumberFormat="1" applyFont="1" applyFill="1" applyBorder="1" applyAlignment="1">
      <alignment horizontal="center" vertical="center"/>
    </xf>
    <xf numFmtId="38" fontId="5" fillId="3" borderId="4" xfId="1" applyFont="1" applyFill="1" applyBorder="1">
      <alignment vertical="center"/>
    </xf>
    <xf numFmtId="38" fontId="5" fillId="0" borderId="4" xfId="1" applyFont="1" applyBorder="1" applyAlignment="1">
      <alignment horizontal="center" vertical="center" shrinkToFit="1"/>
    </xf>
    <xf numFmtId="38" fontId="5" fillId="0" borderId="4" xfId="1" applyNumberFormat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 shrinkToFit="1"/>
    </xf>
    <xf numFmtId="38" fontId="7" fillId="3" borderId="4" xfId="1" applyFont="1" applyFill="1" applyBorder="1" applyAlignment="1">
      <alignment horizontal="center" vertical="center"/>
    </xf>
    <xf numFmtId="38" fontId="7" fillId="3" borderId="4" xfId="1" quotePrefix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left" vertical="center"/>
    </xf>
    <xf numFmtId="0" fontId="7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1" quotePrefix="1" applyFont="1" applyBorder="1" applyAlignment="1">
      <alignment vertical="center"/>
    </xf>
    <xf numFmtId="38" fontId="7" fillId="0" borderId="4" xfId="1" quotePrefix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4" xfId="1" quotePrefix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38" fontId="7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38" fontId="7" fillId="0" borderId="7" xfId="1" applyFont="1" applyBorder="1">
      <alignment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38" fontId="6" fillId="0" borderId="0" xfId="0" applyNumberFormat="1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38" fontId="6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0099-EE6D-4BD9-94F5-2EEBE73BD983}">
  <dimension ref="A1:L74"/>
  <sheetViews>
    <sheetView showGridLines="0" tabSelected="1" zoomScaleNormal="100" zoomScaleSheetLayoutView="85" workbookViewId="0">
      <selection activeCell="F18" sqref="F18"/>
    </sheetView>
  </sheetViews>
  <sheetFormatPr defaultRowHeight="18.75" customHeight="1" x14ac:dyDescent="0.15"/>
  <cols>
    <col min="1" max="1" width="8.625" style="19" customWidth="1"/>
    <col min="2" max="2" width="6.625" style="19" customWidth="1"/>
    <col min="3" max="3" width="3.625" style="19" customWidth="1"/>
    <col min="4" max="4" width="5.625" style="19" customWidth="1"/>
    <col min="5" max="8" width="9.125" style="19" customWidth="1"/>
    <col min="9" max="10" width="7.625" style="19" customWidth="1"/>
    <col min="11" max="11" width="9.125" style="19" customWidth="1"/>
    <col min="12" max="12" width="7.625" style="19" customWidth="1"/>
    <col min="13" max="16384" width="9" style="19"/>
  </cols>
  <sheetData>
    <row r="1" spans="1:12" s="2" customFormat="1" ht="15.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 t="s">
        <v>0</v>
      </c>
    </row>
    <row r="2" spans="1:12" s="2" customFormat="1" ht="15.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3">
        <v>44606</v>
      </c>
      <c r="L2" s="4"/>
    </row>
    <row r="3" spans="1:12" s="2" customFormat="1" ht="15.4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5"/>
      <c r="L3" s="5"/>
    </row>
    <row r="4" spans="1:12" s="2" customFormat="1" ht="15.4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2" customFormat="1" ht="15.4" customHeight="1" x14ac:dyDescent="0.15">
      <c r="A5" s="7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2" customFormat="1" ht="15.4" customHeight="1" x14ac:dyDescent="0.15">
      <c r="A6" s="8" t="s">
        <v>3</v>
      </c>
      <c r="B6" s="8"/>
      <c r="C6" s="8"/>
      <c r="D6" s="8"/>
      <c r="E6" s="5"/>
      <c r="F6" s="5"/>
      <c r="G6" s="5"/>
      <c r="H6" s="5"/>
      <c r="I6" s="5"/>
      <c r="J6" s="5"/>
      <c r="K6" s="5"/>
      <c r="L6" s="5"/>
    </row>
    <row r="7" spans="1:12" s="2" customFormat="1" ht="15.4" customHeight="1" x14ac:dyDescent="0.15">
      <c r="A7" s="7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2" customFormat="1" ht="15.4" customHeight="1" x14ac:dyDescent="0.15">
      <c r="A8" s="7"/>
      <c r="B8" s="5"/>
      <c r="C8" s="5"/>
      <c r="D8" s="5"/>
      <c r="E8" s="5"/>
      <c r="F8" s="5"/>
      <c r="G8" s="9" t="s">
        <v>4</v>
      </c>
      <c r="H8" s="10"/>
      <c r="I8" s="10"/>
      <c r="J8" s="10"/>
      <c r="K8" s="10"/>
      <c r="L8" s="11"/>
    </row>
    <row r="9" spans="1:12" s="2" customFormat="1" ht="15.4" customHeight="1" x14ac:dyDescent="0.15">
      <c r="A9" s="7"/>
      <c r="B9" s="5"/>
      <c r="C9" s="5"/>
      <c r="D9" s="5"/>
      <c r="E9" s="5"/>
      <c r="F9" s="5"/>
      <c r="G9" s="12" t="s">
        <v>5</v>
      </c>
      <c r="H9" s="1"/>
      <c r="I9" s="1"/>
      <c r="J9" s="8" t="s">
        <v>6</v>
      </c>
      <c r="K9" s="8"/>
      <c r="L9" s="8"/>
    </row>
    <row r="10" spans="1:12" s="2" customFormat="1" ht="15.4" customHeight="1" x14ac:dyDescent="0.15">
      <c r="A10" s="7"/>
      <c r="B10" s="5"/>
      <c r="C10" s="5"/>
      <c r="D10" s="5"/>
      <c r="E10" s="5"/>
      <c r="F10" s="5"/>
      <c r="G10" s="12" t="s">
        <v>7</v>
      </c>
      <c r="H10" s="1"/>
      <c r="I10" s="1"/>
      <c r="J10" s="8" t="s">
        <v>8</v>
      </c>
      <c r="K10" s="8"/>
      <c r="L10" s="8"/>
    </row>
    <row r="11" spans="1:12" s="2" customFormat="1" ht="15.4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2" customFormat="1" ht="15.4" customHeight="1" x14ac:dyDescent="0.15">
      <c r="A12" s="7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14" customFormat="1" ht="15.4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s="14" customFormat="1" ht="15.4" customHeight="1" x14ac:dyDescent="0.15">
      <c r="A14" s="13"/>
      <c r="B14" s="15" t="s">
        <v>10</v>
      </c>
      <c r="C14" s="15"/>
      <c r="D14" s="8" t="s">
        <v>11</v>
      </c>
      <c r="E14" s="8"/>
      <c r="F14" s="8"/>
      <c r="G14" s="8"/>
      <c r="H14" s="8"/>
      <c r="I14" s="8"/>
      <c r="J14" s="8"/>
      <c r="K14" s="8"/>
      <c r="L14" s="8"/>
    </row>
    <row r="15" spans="1:12" s="14" customFormat="1" ht="15.4" customHeight="1" x14ac:dyDescent="0.15">
      <c r="A15" s="16" t="s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23.25" thickBot="1" x14ac:dyDescent="0.2">
      <c r="A16" s="17" t="s">
        <v>13</v>
      </c>
      <c r="B16" s="17" t="s">
        <v>14</v>
      </c>
      <c r="C16" s="17" t="s">
        <v>15</v>
      </c>
      <c r="D16" s="17" t="s">
        <v>16</v>
      </c>
      <c r="E16" s="17" t="s">
        <v>17</v>
      </c>
      <c r="F16" s="18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7" t="s">
        <v>23</v>
      </c>
      <c r="L16" s="17" t="s">
        <v>24</v>
      </c>
    </row>
    <row r="17" spans="1:12" ht="15.4" customHeight="1" thickTop="1" x14ac:dyDescent="0.15">
      <c r="A17" s="20"/>
      <c r="B17" s="21"/>
      <c r="C17" s="22"/>
      <c r="D17" s="23"/>
      <c r="E17" s="22"/>
      <c r="F17" s="24"/>
      <c r="G17" s="22"/>
      <c r="H17" s="22"/>
      <c r="I17" s="22"/>
      <c r="J17" s="22"/>
      <c r="K17" s="22"/>
      <c r="L17" s="22"/>
    </row>
    <row r="18" spans="1:12" ht="15.4" customHeight="1" x14ac:dyDescent="0.15">
      <c r="A18" s="25" t="s">
        <v>25</v>
      </c>
      <c r="B18" s="26" t="s">
        <v>26</v>
      </c>
      <c r="C18" s="27" t="s">
        <v>27</v>
      </c>
      <c r="D18" s="28">
        <v>10</v>
      </c>
      <c r="E18" s="29">
        <v>86000</v>
      </c>
      <c r="F18" s="29">
        <f>D18*E18</f>
        <v>860000</v>
      </c>
      <c r="G18" s="29">
        <v>88000</v>
      </c>
      <c r="H18" s="29">
        <f>D18*G18</f>
        <v>880000</v>
      </c>
      <c r="I18" s="29" t="s">
        <v>28</v>
      </c>
      <c r="J18" s="27" t="s">
        <v>29</v>
      </c>
      <c r="K18" s="29">
        <f>H18-F18</f>
        <v>20000</v>
      </c>
      <c r="L18" s="30"/>
    </row>
    <row r="19" spans="1:12" ht="15.4" customHeight="1" x14ac:dyDescent="0.15">
      <c r="A19" s="31"/>
      <c r="B19" s="31"/>
      <c r="C19" s="30"/>
      <c r="D19" s="32"/>
      <c r="E19" s="30"/>
      <c r="F19" s="30"/>
      <c r="G19" s="30"/>
      <c r="H19" s="30"/>
      <c r="I19" s="30"/>
      <c r="J19" s="30"/>
      <c r="K19" s="30"/>
      <c r="L19" s="30"/>
    </row>
    <row r="20" spans="1:12" ht="15.4" customHeight="1" x14ac:dyDescent="0.15">
      <c r="A20" s="25" t="s">
        <v>25</v>
      </c>
      <c r="B20" s="26" t="s">
        <v>26</v>
      </c>
      <c r="C20" s="27" t="s">
        <v>27</v>
      </c>
      <c r="D20" s="28">
        <v>5</v>
      </c>
      <c r="E20" s="29">
        <v>86000</v>
      </c>
      <c r="F20" s="29">
        <f>D20*E20</f>
        <v>430000</v>
      </c>
      <c r="G20" s="29">
        <v>94000</v>
      </c>
      <c r="H20" s="29">
        <f>D20*G20</f>
        <v>470000</v>
      </c>
      <c r="I20" s="29" t="s">
        <v>28</v>
      </c>
      <c r="J20" s="27" t="s">
        <v>30</v>
      </c>
      <c r="K20" s="29">
        <f>H20-F20</f>
        <v>40000</v>
      </c>
      <c r="L20" s="30"/>
    </row>
    <row r="21" spans="1:12" ht="15.4" customHeight="1" x14ac:dyDescent="0.15">
      <c r="A21" s="31"/>
      <c r="B21" s="31"/>
      <c r="C21" s="30"/>
      <c r="D21" s="32"/>
      <c r="E21" s="30"/>
      <c r="F21" s="30"/>
      <c r="G21" s="30"/>
      <c r="H21" s="30"/>
      <c r="I21" s="30"/>
      <c r="J21" s="30"/>
      <c r="K21" s="30"/>
      <c r="L21" s="30"/>
    </row>
    <row r="22" spans="1:12" ht="15.4" customHeight="1" x14ac:dyDescent="0.15">
      <c r="A22" s="25" t="s">
        <v>25</v>
      </c>
      <c r="B22" s="26" t="s">
        <v>26</v>
      </c>
      <c r="C22" s="27" t="s">
        <v>27</v>
      </c>
      <c r="D22" s="28">
        <v>5</v>
      </c>
      <c r="E22" s="29">
        <v>86000</v>
      </c>
      <c r="F22" s="29">
        <f>D22*E22</f>
        <v>430000</v>
      </c>
      <c r="G22" s="29">
        <v>95000</v>
      </c>
      <c r="H22" s="29">
        <f>D22*G22</f>
        <v>475000</v>
      </c>
      <c r="I22" s="29" t="s">
        <v>28</v>
      </c>
      <c r="J22" s="27" t="s">
        <v>31</v>
      </c>
      <c r="K22" s="29">
        <f>H22-F22</f>
        <v>45000</v>
      </c>
      <c r="L22" s="30"/>
    </row>
    <row r="23" spans="1:12" ht="15.4" customHeight="1" x14ac:dyDescent="0.15">
      <c r="A23" s="31"/>
      <c r="B23" s="31"/>
      <c r="C23" s="30"/>
      <c r="D23" s="32"/>
      <c r="E23" s="30"/>
      <c r="F23" s="33" t="s">
        <v>32</v>
      </c>
      <c r="G23" s="30"/>
      <c r="H23" s="34" t="s">
        <v>33</v>
      </c>
      <c r="I23" s="34"/>
      <c r="J23" s="30"/>
      <c r="K23" s="30"/>
      <c r="L23" s="30"/>
    </row>
    <row r="24" spans="1:12" ht="15.4" customHeight="1" x14ac:dyDescent="0.15">
      <c r="A24" s="35" t="s">
        <v>25</v>
      </c>
      <c r="B24" s="36" t="s">
        <v>34</v>
      </c>
      <c r="C24" s="37"/>
      <c r="D24" s="28">
        <v>20</v>
      </c>
      <c r="E24" s="29"/>
      <c r="F24" s="29">
        <f>+(F18+F20+F22)*0.89*1.1</f>
        <v>1683880.0000000002</v>
      </c>
      <c r="G24" s="29"/>
      <c r="H24" s="29">
        <f>+(H18+H20+H22)*1.1</f>
        <v>2007500.0000000002</v>
      </c>
      <c r="I24" s="29"/>
      <c r="J24" s="38"/>
      <c r="K24" s="29">
        <f>H24-F24</f>
        <v>323620</v>
      </c>
      <c r="L24" s="39"/>
    </row>
    <row r="25" spans="1:12" ht="15.4" customHeight="1" x14ac:dyDescent="0.15">
      <c r="A25" s="31"/>
      <c r="B25" s="31"/>
      <c r="C25" s="30"/>
      <c r="D25" s="32"/>
      <c r="E25" s="30"/>
      <c r="F25" s="30"/>
      <c r="G25" s="30"/>
      <c r="H25" s="30"/>
      <c r="I25" s="30"/>
      <c r="J25" s="30"/>
      <c r="K25" s="30"/>
      <c r="L25" s="30"/>
    </row>
    <row r="26" spans="1:12" ht="15.4" customHeight="1" x14ac:dyDescent="0.15">
      <c r="A26" s="25" t="s">
        <v>35</v>
      </c>
      <c r="B26" s="25" t="s">
        <v>36</v>
      </c>
      <c r="C26" s="27" t="s">
        <v>27</v>
      </c>
      <c r="D26" s="28">
        <v>10</v>
      </c>
      <c r="E26" s="29">
        <v>147500</v>
      </c>
      <c r="F26" s="29">
        <f>D26*E26</f>
        <v>1475000</v>
      </c>
      <c r="G26" s="29">
        <v>150000</v>
      </c>
      <c r="H26" s="29">
        <f>D26*G26</f>
        <v>1500000</v>
      </c>
      <c r="I26" s="29" t="s">
        <v>37</v>
      </c>
      <c r="J26" s="27" t="s">
        <v>30</v>
      </c>
      <c r="K26" s="29">
        <f>H26-F26</f>
        <v>25000</v>
      </c>
      <c r="L26" s="30"/>
    </row>
    <row r="27" spans="1:12" ht="15.4" customHeight="1" x14ac:dyDescent="0.15">
      <c r="A27" s="31"/>
      <c r="B27" s="31"/>
      <c r="C27" s="37"/>
      <c r="D27" s="32"/>
      <c r="E27" s="30"/>
      <c r="F27" s="30"/>
      <c r="G27" s="30"/>
      <c r="H27" s="30"/>
      <c r="I27" s="30"/>
      <c r="J27" s="37"/>
      <c r="K27" s="30"/>
      <c r="L27" s="30"/>
    </row>
    <row r="28" spans="1:12" ht="15.4" customHeight="1" x14ac:dyDescent="0.15">
      <c r="A28" s="25" t="s">
        <v>35</v>
      </c>
      <c r="B28" s="25" t="s">
        <v>36</v>
      </c>
      <c r="C28" s="27" t="s">
        <v>27</v>
      </c>
      <c r="D28" s="28">
        <v>30</v>
      </c>
      <c r="E28" s="29">
        <v>147500</v>
      </c>
      <c r="F28" s="29">
        <f>D28*E28</f>
        <v>4425000</v>
      </c>
      <c r="G28" s="29">
        <v>160000</v>
      </c>
      <c r="H28" s="29">
        <f>D28*G28</f>
        <v>4800000</v>
      </c>
      <c r="I28" s="29" t="s">
        <v>37</v>
      </c>
      <c r="J28" s="27" t="s">
        <v>31</v>
      </c>
      <c r="K28" s="29">
        <f>H28-F28</f>
        <v>375000</v>
      </c>
      <c r="L28" s="30"/>
    </row>
    <row r="29" spans="1:12" ht="15.4" customHeight="1" x14ac:dyDescent="0.15">
      <c r="A29" s="40"/>
      <c r="B29" s="31"/>
      <c r="C29" s="30"/>
      <c r="D29" s="32"/>
      <c r="E29" s="30"/>
      <c r="F29" s="33" t="s">
        <v>32</v>
      </c>
      <c r="G29" s="30"/>
      <c r="H29" s="34" t="s">
        <v>33</v>
      </c>
      <c r="I29" s="34"/>
      <c r="J29" s="30"/>
      <c r="K29" s="30"/>
      <c r="L29" s="30"/>
    </row>
    <row r="30" spans="1:12" ht="15.4" customHeight="1" x14ac:dyDescent="0.15">
      <c r="A30" s="41" t="s">
        <v>35</v>
      </c>
      <c r="B30" s="42" t="s">
        <v>34</v>
      </c>
      <c r="C30" s="43"/>
      <c r="D30" s="44">
        <v>40</v>
      </c>
      <c r="E30" s="45"/>
      <c r="F30" s="46">
        <f>+(F26+F28)*0.89*1.1</f>
        <v>5776100.0000000009</v>
      </c>
      <c r="G30" s="45"/>
      <c r="H30" s="46">
        <f>+(H26+H28)*1.1</f>
        <v>6930000.0000000009</v>
      </c>
      <c r="I30" s="46"/>
      <c r="J30" s="47"/>
      <c r="K30" s="46">
        <f>H30-F30</f>
        <v>1153900</v>
      </c>
      <c r="L30" s="48"/>
    </row>
    <row r="31" spans="1:12" ht="15.4" customHeight="1" x14ac:dyDescent="0.15">
      <c r="A31" s="40"/>
      <c r="B31" s="31"/>
      <c r="C31" s="30"/>
      <c r="D31" s="32"/>
      <c r="E31" s="30"/>
      <c r="F31" s="30"/>
      <c r="G31" s="30"/>
      <c r="H31" s="30"/>
      <c r="I31" s="30"/>
      <c r="J31" s="30"/>
      <c r="K31" s="30"/>
      <c r="L31" s="30"/>
    </row>
    <row r="32" spans="1:12" ht="15.4" customHeight="1" x14ac:dyDescent="0.15">
      <c r="A32" s="49" t="s">
        <v>38</v>
      </c>
      <c r="B32" s="49"/>
      <c r="C32" s="50"/>
      <c r="D32" s="51">
        <v>60</v>
      </c>
      <c r="E32" s="52"/>
      <c r="F32" s="52">
        <f>F24+F30</f>
        <v>7459980.0000000009</v>
      </c>
      <c r="G32" s="52"/>
      <c r="H32" s="52">
        <f>H24+H30</f>
        <v>8937500.0000000019</v>
      </c>
      <c r="I32" s="52"/>
      <c r="J32" s="52"/>
      <c r="K32" s="52">
        <f>H32-F32</f>
        <v>1477520.0000000009</v>
      </c>
      <c r="L32" s="50"/>
    </row>
    <row r="33" spans="1:12" ht="15.4" customHeight="1" x14ac:dyDescent="0.15">
      <c r="A33" s="31"/>
      <c r="B33" s="31"/>
      <c r="C33" s="30"/>
      <c r="D33" s="32"/>
      <c r="E33" s="30"/>
      <c r="F33" s="30"/>
      <c r="G33" s="30"/>
      <c r="H33" s="30"/>
      <c r="I33" s="30"/>
      <c r="J33" s="30"/>
      <c r="K33" s="30"/>
      <c r="L33" s="30"/>
    </row>
    <row r="34" spans="1:12" ht="15.4" customHeight="1" x14ac:dyDescent="0.15">
      <c r="A34" s="26" t="s">
        <v>39</v>
      </c>
      <c r="B34" s="26" t="s">
        <v>40</v>
      </c>
      <c r="C34" s="53" t="s">
        <v>41</v>
      </c>
      <c r="D34" s="54">
        <v>200</v>
      </c>
      <c r="E34" s="55">
        <v>23500</v>
      </c>
      <c r="F34" s="55">
        <f>D34*E34</f>
        <v>4700000</v>
      </c>
      <c r="G34" s="55">
        <v>24500</v>
      </c>
      <c r="H34" s="55">
        <f>D34*G34</f>
        <v>4900000</v>
      </c>
      <c r="I34" s="55" t="s">
        <v>42</v>
      </c>
      <c r="J34" s="53" t="s">
        <v>43</v>
      </c>
      <c r="K34" s="55">
        <f>H34-F34</f>
        <v>200000</v>
      </c>
      <c r="L34" s="30"/>
    </row>
    <row r="35" spans="1:12" ht="15.4" customHeight="1" x14ac:dyDescent="0.15">
      <c r="A35" s="31"/>
      <c r="B35" s="31"/>
      <c r="C35" s="30"/>
      <c r="D35" s="32"/>
      <c r="E35" s="30"/>
      <c r="F35" s="30"/>
      <c r="G35" s="30"/>
      <c r="H35" s="30"/>
      <c r="I35" s="30"/>
      <c r="J35" s="30"/>
      <c r="K35" s="30"/>
      <c r="L35" s="30"/>
    </row>
    <row r="36" spans="1:12" ht="15.4" customHeight="1" x14ac:dyDescent="0.15">
      <c r="A36" s="26" t="s">
        <v>39</v>
      </c>
      <c r="B36" s="26" t="s">
        <v>40</v>
      </c>
      <c r="C36" s="53" t="s">
        <v>41</v>
      </c>
      <c r="D36" s="54">
        <v>300</v>
      </c>
      <c r="E36" s="55">
        <v>20000</v>
      </c>
      <c r="F36" s="55">
        <f>D36*E36</f>
        <v>6000000</v>
      </c>
      <c r="G36" s="55">
        <v>21000</v>
      </c>
      <c r="H36" s="55">
        <f>D36*G36</f>
        <v>6300000</v>
      </c>
      <c r="I36" s="55" t="s">
        <v>42</v>
      </c>
      <c r="J36" s="53" t="s">
        <v>43</v>
      </c>
      <c r="K36" s="55">
        <f>H36-F36</f>
        <v>300000</v>
      </c>
      <c r="L36" s="30"/>
    </row>
    <row r="37" spans="1:12" ht="15.4" customHeight="1" x14ac:dyDescent="0.15">
      <c r="A37" s="31"/>
      <c r="B37" s="31"/>
      <c r="C37" s="30"/>
      <c r="D37" s="32"/>
      <c r="E37" s="30"/>
      <c r="F37" s="30"/>
      <c r="G37" s="30"/>
      <c r="H37" s="30"/>
      <c r="I37" s="30"/>
      <c r="J37" s="30"/>
      <c r="K37" s="30"/>
      <c r="L37" s="30"/>
    </row>
    <row r="38" spans="1:12" ht="15.4" customHeight="1" x14ac:dyDescent="0.15">
      <c r="A38" s="26" t="s">
        <v>39</v>
      </c>
      <c r="B38" s="26" t="s">
        <v>40</v>
      </c>
      <c r="C38" s="53" t="s">
        <v>41</v>
      </c>
      <c r="D38" s="54">
        <v>350</v>
      </c>
      <c r="E38" s="55">
        <v>20000</v>
      </c>
      <c r="F38" s="55">
        <f>D38*E38</f>
        <v>7000000</v>
      </c>
      <c r="G38" s="55">
        <v>21000</v>
      </c>
      <c r="H38" s="55">
        <f>D38*G38</f>
        <v>7350000</v>
      </c>
      <c r="I38" s="55" t="s">
        <v>42</v>
      </c>
      <c r="J38" s="53" t="s">
        <v>44</v>
      </c>
      <c r="K38" s="55">
        <f>H38-F38</f>
        <v>350000</v>
      </c>
      <c r="L38" s="30"/>
    </row>
    <row r="39" spans="1:12" ht="15.4" customHeight="1" x14ac:dyDescent="0.15">
      <c r="A39" s="40"/>
      <c r="B39" s="31"/>
      <c r="C39" s="30"/>
      <c r="D39" s="32"/>
      <c r="E39" s="30"/>
      <c r="F39" s="33" t="s">
        <v>32</v>
      </c>
      <c r="G39" s="30"/>
      <c r="H39" s="34" t="s">
        <v>33</v>
      </c>
      <c r="I39" s="34"/>
      <c r="J39" s="30"/>
      <c r="K39" s="30"/>
      <c r="L39" s="30"/>
    </row>
    <row r="40" spans="1:12" ht="15.4" customHeight="1" x14ac:dyDescent="0.15">
      <c r="A40" s="49" t="s">
        <v>45</v>
      </c>
      <c r="B40" s="49"/>
      <c r="C40" s="50"/>
      <c r="D40" s="56"/>
      <c r="E40" s="50"/>
      <c r="F40" s="52">
        <f>+(F34+F36+F38)*0.89*1.1</f>
        <v>17328300</v>
      </c>
      <c r="G40" s="50"/>
      <c r="H40" s="52">
        <f>+(H34+H36+H38)*1.1</f>
        <v>20405000</v>
      </c>
      <c r="I40" s="52"/>
      <c r="J40" s="57"/>
      <c r="K40" s="52">
        <f>H40-F40</f>
        <v>3076700</v>
      </c>
      <c r="L40" s="58"/>
    </row>
    <row r="41" spans="1:12" ht="15.4" customHeight="1" x14ac:dyDescent="0.15">
      <c r="A41" s="59"/>
      <c r="B41" s="59"/>
      <c r="C41" s="37"/>
      <c r="D41" s="32"/>
      <c r="E41" s="30"/>
      <c r="F41" s="30"/>
      <c r="G41" s="30"/>
      <c r="H41" s="30"/>
      <c r="I41" s="30"/>
      <c r="J41" s="37"/>
      <c r="K41" s="30"/>
      <c r="L41" s="30"/>
    </row>
    <row r="42" spans="1:12" ht="15.4" customHeight="1" x14ac:dyDescent="0.15">
      <c r="A42" s="59"/>
      <c r="B42" s="59"/>
      <c r="C42" s="37"/>
      <c r="D42" s="32"/>
      <c r="E42" s="30"/>
      <c r="F42" s="30"/>
      <c r="G42" s="30"/>
      <c r="H42" s="30"/>
      <c r="I42" s="30"/>
      <c r="J42" s="37"/>
      <c r="K42" s="30"/>
      <c r="L42" s="30"/>
    </row>
    <row r="43" spans="1:12" ht="15.4" customHeight="1" x14ac:dyDescent="0.15">
      <c r="A43" s="40"/>
      <c r="B43" s="36"/>
      <c r="C43" s="30"/>
      <c r="D43" s="37"/>
      <c r="E43" s="30"/>
      <c r="F43" s="30"/>
      <c r="G43" s="30"/>
      <c r="H43" s="30"/>
      <c r="I43" s="30"/>
      <c r="J43" s="30"/>
      <c r="K43" s="30"/>
      <c r="L43" s="30"/>
    </row>
    <row r="44" spans="1:12" ht="15.4" customHeight="1" x14ac:dyDescent="0.15">
      <c r="A44" s="60" t="s">
        <v>46</v>
      </c>
      <c r="B44" s="61"/>
      <c r="C44" s="30"/>
      <c r="D44" s="37"/>
      <c r="E44" s="30"/>
      <c r="F44" s="30"/>
      <c r="G44" s="30"/>
      <c r="H44" s="30"/>
      <c r="I44" s="30"/>
      <c r="J44" s="30"/>
      <c r="K44" s="29">
        <f>K32+K40</f>
        <v>4554220.0000000009</v>
      </c>
      <c r="L44" s="30"/>
    </row>
    <row r="45" spans="1:12" ht="15.4" customHeight="1" x14ac:dyDescent="0.15">
      <c r="A45" s="62"/>
      <c r="B45" s="63"/>
      <c r="C45" s="30"/>
      <c r="D45" s="37"/>
      <c r="E45" s="30"/>
      <c r="F45" s="30"/>
      <c r="G45" s="30"/>
      <c r="H45" s="30"/>
      <c r="I45" s="30"/>
      <c r="J45" s="30"/>
      <c r="K45" s="30"/>
      <c r="L45" s="30"/>
    </row>
    <row r="46" spans="1:12" ht="15.4" customHeight="1" x14ac:dyDescent="0.15">
      <c r="A46" s="60" t="s">
        <v>47</v>
      </c>
      <c r="B46" s="61"/>
      <c r="C46" s="64">
        <f>ROUNDDOWN(K44,0)</f>
        <v>4554220</v>
      </c>
      <c r="D46" s="64"/>
      <c r="E46" s="37" t="s">
        <v>48</v>
      </c>
      <c r="F46" s="65">
        <v>502700</v>
      </c>
      <c r="G46" s="66"/>
      <c r="H46" s="30"/>
      <c r="I46" s="30"/>
      <c r="J46" s="37" t="s">
        <v>49</v>
      </c>
      <c r="K46" s="29">
        <f>C46-F46</f>
        <v>4051520</v>
      </c>
      <c r="L46" s="30"/>
    </row>
    <row r="47" spans="1:12" ht="15.4" customHeight="1" x14ac:dyDescent="0.15">
      <c r="A47" s="67"/>
      <c r="B47" s="68"/>
      <c r="C47" s="37"/>
      <c r="D47" s="37"/>
      <c r="E47" s="37"/>
      <c r="F47" s="69"/>
      <c r="G47" s="66"/>
      <c r="H47" s="30"/>
      <c r="I47" s="30"/>
      <c r="J47" s="37"/>
      <c r="K47" s="30"/>
      <c r="L47" s="30"/>
    </row>
    <row r="48" spans="1:12" ht="15.4" customHeight="1" x14ac:dyDescent="0.15">
      <c r="A48" s="67"/>
      <c r="B48" s="68"/>
      <c r="C48" s="37"/>
      <c r="D48" s="37"/>
      <c r="E48" s="37"/>
      <c r="F48" s="69"/>
      <c r="G48" s="66"/>
      <c r="H48" s="30"/>
      <c r="I48" s="30"/>
      <c r="J48" s="37"/>
      <c r="K48" s="30"/>
      <c r="L48" s="30"/>
    </row>
    <row r="49" spans="1:12" ht="15.4" customHeight="1" x14ac:dyDescent="0.15">
      <c r="A49" s="67"/>
      <c r="B49" s="68"/>
      <c r="C49" s="37"/>
      <c r="D49" s="37"/>
      <c r="E49" s="37"/>
      <c r="F49" s="69"/>
      <c r="G49" s="66"/>
      <c r="H49" s="30"/>
      <c r="I49" s="30"/>
      <c r="J49" s="37"/>
      <c r="K49" s="30"/>
      <c r="L49" s="30"/>
    </row>
    <row r="50" spans="1:12" ht="15.4" customHeight="1" thickBot="1" x14ac:dyDescent="0.2">
      <c r="A50" s="70"/>
      <c r="B50" s="71"/>
      <c r="C50" s="72"/>
      <c r="D50" s="72"/>
      <c r="E50" s="71"/>
      <c r="F50" s="71"/>
      <c r="G50" s="73"/>
      <c r="H50" s="74"/>
      <c r="I50" s="74"/>
      <c r="J50" s="75"/>
      <c r="K50" s="76"/>
      <c r="L50" s="74"/>
    </row>
    <row r="51" spans="1:12" ht="15.4" customHeight="1" x14ac:dyDescent="0.15">
      <c r="A51" s="77" t="s">
        <v>50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ht="15.4" customHeight="1" x14ac:dyDescent="0.15">
      <c r="A52" s="79" t="s">
        <v>51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1:12" ht="15.4" customHeight="1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1:12" ht="15.4" customHeight="1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1:12" ht="15.4" customHeight="1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</row>
    <row r="56" spans="1:12" ht="15.6" customHeight="1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</row>
    <row r="57" spans="1:12" ht="15.6" customHeight="1" x14ac:dyDescent="0.15">
      <c r="A57" s="81" t="s">
        <v>52</v>
      </c>
    </row>
    <row r="58" spans="1:12" ht="15.6" customHeight="1" x14ac:dyDescent="0.15">
      <c r="A58" s="82" t="s">
        <v>53</v>
      </c>
      <c r="J58" s="83">
        <v>127270000</v>
      </c>
      <c r="K58" s="83"/>
      <c r="L58" s="84"/>
    </row>
    <row r="59" spans="1:12" ht="15.6" customHeight="1" x14ac:dyDescent="0.15">
      <c r="A59" s="82" t="s">
        <v>54</v>
      </c>
      <c r="J59" s="83">
        <v>143000000</v>
      </c>
      <c r="K59" s="85"/>
    </row>
    <row r="60" spans="1:12" ht="15.6" customHeight="1" x14ac:dyDescent="0.15">
      <c r="A60" s="82" t="s">
        <v>55</v>
      </c>
      <c r="J60" s="83">
        <v>77000000</v>
      </c>
      <c r="K60" s="83"/>
      <c r="L60" s="13"/>
    </row>
    <row r="61" spans="1:12" ht="15.6" customHeight="1" x14ac:dyDescent="0.15">
      <c r="A61" s="82" t="s">
        <v>56</v>
      </c>
      <c r="J61" s="83">
        <f>J58-J60</f>
        <v>50270000</v>
      </c>
      <c r="K61" s="83"/>
      <c r="L61" s="13"/>
    </row>
    <row r="62" spans="1:12" ht="15.6" customHeight="1" x14ac:dyDescent="0.15">
      <c r="A62" s="82" t="s">
        <v>57</v>
      </c>
      <c r="J62" s="83">
        <f>J61*0.01</f>
        <v>502700</v>
      </c>
      <c r="K62" s="83"/>
      <c r="L62" s="13"/>
    </row>
    <row r="63" spans="1:12" ht="15.6" customHeight="1" x14ac:dyDescent="0.15">
      <c r="A63" s="82" t="s">
        <v>58</v>
      </c>
      <c r="J63" s="83">
        <f>K32</f>
        <v>1477520.0000000009</v>
      </c>
      <c r="K63" s="83"/>
      <c r="L63" s="13"/>
    </row>
    <row r="64" spans="1:12" ht="15.6" customHeight="1" x14ac:dyDescent="0.15">
      <c r="A64" s="82" t="s">
        <v>59</v>
      </c>
      <c r="J64" s="85">
        <v>0</v>
      </c>
      <c r="K64" s="85"/>
      <c r="L64" s="13"/>
    </row>
    <row r="65" spans="1:12" ht="15.6" customHeight="1" x14ac:dyDescent="0.15">
      <c r="A65" s="82" t="s">
        <v>60</v>
      </c>
      <c r="J65" s="83">
        <f>K40</f>
        <v>3076700</v>
      </c>
      <c r="K65" s="83"/>
      <c r="L65" s="13"/>
    </row>
    <row r="66" spans="1:12" ht="15.6" customHeight="1" x14ac:dyDescent="0.15">
      <c r="A66" s="82" t="s">
        <v>61</v>
      </c>
      <c r="J66" s="83">
        <f>J63+J64+J65</f>
        <v>4554220.0000000009</v>
      </c>
      <c r="K66" s="83"/>
      <c r="L66" s="13"/>
    </row>
    <row r="67" spans="1:12" ht="15.6" customHeight="1" x14ac:dyDescent="0.15">
      <c r="A67" s="86"/>
      <c r="J67" s="85"/>
      <c r="K67" s="85"/>
      <c r="L67" s="13"/>
    </row>
    <row r="68" spans="1:12" ht="15.6" customHeight="1" thickBot="1" x14ac:dyDescent="0.2">
      <c r="A68" s="82" t="s">
        <v>62</v>
      </c>
      <c r="B68" s="81"/>
      <c r="C68" s="81"/>
      <c r="D68" s="81"/>
      <c r="E68" s="81"/>
      <c r="F68" s="81"/>
      <c r="G68" s="81"/>
      <c r="H68" s="87" t="s">
        <v>49</v>
      </c>
      <c r="I68" s="87"/>
      <c r="J68" s="88">
        <f>J66-J62</f>
        <v>4051520.0000000009</v>
      </c>
      <c r="K68" s="88"/>
      <c r="L68" s="13"/>
    </row>
    <row r="69" spans="1:12" ht="15.6" customHeight="1" thickTop="1" x14ac:dyDescent="0.15">
      <c r="A69" s="89"/>
      <c r="L69" s="13"/>
    </row>
    <row r="70" spans="1:12" ht="15.6" customHeight="1" x14ac:dyDescent="0.15">
      <c r="L70" s="13"/>
    </row>
    <row r="71" spans="1:12" ht="15.6" customHeight="1" x14ac:dyDescent="0.15"/>
    <row r="72" spans="1:12" ht="15.6" customHeight="1" x14ac:dyDescent="0.15"/>
    <row r="73" spans="1:12" ht="15.6" customHeight="1" x14ac:dyDescent="0.15"/>
    <row r="74" spans="1:12" ht="15.6" customHeight="1" x14ac:dyDescent="0.15"/>
  </sheetData>
  <mergeCells count="25">
    <mergeCell ref="J63:K63"/>
    <mergeCell ref="J64:K64"/>
    <mergeCell ref="J65:K65"/>
    <mergeCell ref="J66:K66"/>
    <mergeCell ref="J67:K67"/>
    <mergeCell ref="J68:K68"/>
    <mergeCell ref="A52:L54"/>
    <mergeCell ref="J58:K58"/>
    <mergeCell ref="J59:K59"/>
    <mergeCell ref="J60:K60"/>
    <mergeCell ref="J61:K61"/>
    <mergeCell ref="J62:K62"/>
    <mergeCell ref="A15:L15"/>
    <mergeCell ref="A32:B32"/>
    <mergeCell ref="A40:B40"/>
    <mergeCell ref="A44:B44"/>
    <mergeCell ref="A46:B46"/>
    <mergeCell ref="C46:D46"/>
    <mergeCell ref="K2:L2"/>
    <mergeCell ref="A4:L4"/>
    <mergeCell ref="A6:D6"/>
    <mergeCell ref="J9:L9"/>
    <mergeCell ref="J10:L10"/>
    <mergeCell ref="B14:C14"/>
    <mergeCell ref="D14:L14"/>
  </mergeCells>
  <phoneticPr fontId="3"/>
  <printOptions horizontalCentered="1" verticalCentered="1"/>
  <pageMargins left="0.59055118110236227" right="0.51181102362204722" top="0.5905511811023622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</vt:lpstr>
      <vt:lpstr>'様式-3'!Print_Area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2022-06-03T05:54:17Z</dcterms:created>
  <dcterms:modified xsi:type="dcterms:W3CDTF">2022-06-03T05:54:33Z</dcterms:modified>
</cp:coreProperties>
</file>