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60_普及・啓発\02 県HP\080611県HP更新（実施計画更新）\"/>
    </mc:Choice>
  </mc:AlternateContent>
  <xr:revisionPtr revIDLastSave="0" documentId="13_ncr:1_{B981D6C2-92F9-4500-AF32-8C554F98BE28}" xr6:coauthVersionLast="47" xr6:coauthVersionMax="47" xr10:uidLastSave="{00000000-0000-0000-0000-000000000000}"/>
  <bookViews>
    <workbookView xWindow="28680" yWindow="-120" windowWidth="29040" windowHeight="15720" xr2:uid="{49E5D457-E999-41FA-9220-C69DFBDFC7BB}"/>
  </bookViews>
  <sheets>
    <sheet name="様式第1号（申請書）" sheetId="9" r:id="rId1"/>
    <sheet name="様式第9号（実施計画書）" sheetId="8" r:id="rId2"/>
    <sheet name="×編集禁止×" sheetId="10" r:id="rId3"/>
  </sheets>
  <definedNames>
    <definedName name="A_">'様式第9号（実施計画書）'!$G$280:$G$281</definedName>
    <definedName name="B_">'様式第9号（実施計画書）'!$G$282:$G$283</definedName>
    <definedName name="C_">'様式第9号（実施計画書）'!$G$284</definedName>
    <definedName name="D_">'様式第9号（実施計画書）'!$G$285:$G$287</definedName>
    <definedName name="E_">'様式第9号（実施計画書）'!$G$288:$G$311</definedName>
    <definedName name="F_">'様式第9号（実施計画書）'!$G$312:$G$315</definedName>
    <definedName name="G_">'様式第9号（実施計画書）'!$G$316:$G$326</definedName>
    <definedName name="H_">'様式第9号（実施計画書）'!$G$327:$G$335</definedName>
    <definedName name="I_">'様式第9号（実施計画書）'!$G$336:$G$347</definedName>
    <definedName name="J_">'様式第9号（実施計画書）'!$G$348:$G$353</definedName>
    <definedName name="K_">'様式第9号（実施計画書）'!$G$354:$G$360</definedName>
    <definedName name="L_">'様式第9号（実施計画書）'!$G$361:$G$364</definedName>
    <definedName name="M_">'様式第9号（実施計画書）'!$G$365:$G$367</definedName>
    <definedName name="N_">'様式第9号（実施計画書）'!$G$368:$G$377</definedName>
    <definedName name="O_">'様式第9号（実施計画書）'!$G$378:$G$379</definedName>
    <definedName name="P_">'様式第9号（実施計画書）'!$G$380:$G$382</definedName>
    <definedName name="_xlnm.Print_Area" localSheetId="0">'様式第1号（申請書）'!$B$1:$AH$42</definedName>
    <definedName name="_xlnm.Print_Area" localSheetId="1">'様式第9号（実施計画書）'!$B$1:$AJ$261</definedName>
    <definedName name="Q_">'様式第9号（実施計画書）'!$G$383:$G$384</definedName>
    <definedName name="R_">'様式第9号（実施計画書）'!$G$385:$G$393</definedName>
    <definedName name="S_">'様式第9号（実施計画書）'!$G$394:$G$395</definedName>
    <definedName name="T_">'様式第9号（実施計画書）'!$G$396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33" i="8" l="1"/>
  <c r="AG73" i="8"/>
  <c r="AB32" i="8" l="1"/>
  <c r="AB33" i="8" s="1"/>
  <c r="X32" i="8"/>
  <c r="X33" i="8" s="1"/>
  <c r="R279" i="8" l="1"/>
  <c r="S279" i="8"/>
  <c r="J279" i="8"/>
  <c r="AB217" i="8"/>
  <c r="AB216" i="8"/>
  <c r="AB215" i="8"/>
  <c r="AB214" i="8"/>
  <c r="AB213" i="8"/>
  <c r="AB211" i="8"/>
  <c r="AB210" i="8"/>
  <c r="AB209" i="8"/>
  <c r="AB208" i="8"/>
  <c r="AB207" i="8"/>
  <c r="AB204" i="8"/>
  <c r="AB205" i="8"/>
  <c r="AB203" i="8"/>
  <c r="AB202" i="8"/>
  <c r="AB201" i="8"/>
  <c r="AB189" i="8"/>
  <c r="AB184" i="8"/>
  <c r="AB183" i="8"/>
  <c r="AB181" i="8"/>
  <c r="AB180" i="8"/>
  <c r="AB179" i="8"/>
  <c r="AB178" i="8"/>
  <c r="AB177" i="8"/>
  <c r="AF26" i="8"/>
  <c r="AF32" i="8" s="1"/>
  <c r="AF25" i="8"/>
  <c r="G151" i="8"/>
  <c r="AB212" i="8" l="1"/>
  <c r="AB206" i="8"/>
  <c r="AB218" i="8"/>
  <c r="AO2" i="10" l="1"/>
  <c r="AP2" i="10"/>
  <c r="AQ2" i="10"/>
  <c r="AR2" i="10"/>
  <c r="AS2" i="10"/>
  <c r="AT2" i="10"/>
  <c r="AN2" i="10"/>
  <c r="AF2" i="10"/>
  <c r="AG2" i="10"/>
  <c r="AH2" i="10"/>
  <c r="AI2" i="10"/>
  <c r="AJ2" i="10"/>
  <c r="AK2" i="10"/>
  <c r="AE2" i="10"/>
  <c r="V2" i="10"/>
  <c r="W2" i="10"/>
  <c r="X2" i="10"/>
  <c r="Y2" i="10"/>
  <c r="Z2" i="10"/>
  <c r="AA2" i="10"/>
  <c r="U2" i="10"/>
  <c r="AL2" i="10" l="1"/>
  <c r="AU2" i="10"/>
  <c r="BB2" i="10" a="1"/>
  <c r="Y152" i="8" l="1"/>
  <c r="AV2" i="10"/>
  <c r="AE151" i="8"/>
  <c r="AM2" i="10"/>
  <c r="AL15" i="8"/>
  <c r="AE152" i="8" l="1"/>
  <c r="AH152" i="8" s="1"/>
  <c r="CL2" i="10" s="1"/>
  <c r="AD16" i="8"/>
  <c r="O279" i="8"/>
  <c r="K2" i="10" l="1"/>
  <c r="AG87" i="8" l="1"/>
  <c r="CM2" i="10" l="1"/>
  <c r="AG153" i="8"/>
  <c r="AG123" i="8"/>
  <c r="AG62" i="8" l="1"/>
  <c r="AG57" i="8"/>
  <c r="AG53" i="8"/>
  <c r="T2" i="10" l="1"/>
  <c r="S2" i="10"/>
  <c r="R2" i="10"/>
  <c r="AZ2" i="10"/>
  <c r="AY2" i="10"/>
  <c r="AJ30" i="9"/>
  <c r="AX2" i="10" s="1"/>
  <c r="AJ29" i="9"/>
  <c r="AW2" i="10" s="1"/>
  <c r="CH2" i="10" l="1"/>
  <c r="CE2" i="10"/>
  <c r="CF2" i="10"/>
  <c r="AJ8" i="9"/>
  <c r="B2" i="10" s="1"/>
  <c r="AL234" i="8" l="1"/>
  <c r="NQ2" i="10" s="1"/>
  <c r="AL233" i="8"/>
  <c r="NP2" i="10" s="1"/>
  <c r="BW2" i="10" l="1"/>
  <c r="O2" i="10"/>
  <c r="L2" i="10"/>
  <c r="AB2" i="10"/>
  <c r="AC2" i="10" l="1"/>
  <c r="N36" i="8"/>
  <c r="X34" i="8" l="1"/>
  <c r="CC2" i="10"/>
  <c r="OW2" i="10"/>
  <c r="OX2" i="10"/>
  <c r="OY2" i="10"/>
  <c r="OZ2" i="10"/>
  <c r="PA2" i="10"/>
  <c r="PB2" i="10"/>
  <c r="PC2" i="10"/>
  <c r="PD2" i="10"/>
  <c r="OV2" i="10"/>
  <c r="OA2" i="10"/>
  <c r="OB2" i="10"/>
  <c r="OC2" i="10"/>
  <c r="OD2" i="10"/>
  <c r="OE2" i="10"/>
  <c r="OF2" i="10"/>
  <c r="OH2" i="10"/>
  <c r="OI2" i="10"/>
  <c r="OJ2" i="10"/>
  <c r="OK2" i="10"/>
  <c r="OL2" i="10"/>
  <c r="OM2" i="10"/>
  <c r="OO2" i="10"/>
  <c r="OP2" i="10"/>
  <c r="OQ2" i="10"/>
  <c r="OR2" i="10"/>
  <c r="OS2" i="10"/>
  <c r="OT2" i="10"/>
  <c r="AL246" i="8"/>
  <c r="OU2" i="10" s="1"/>
  <c r="AL245" i="8"/>
  <c r="ON2" i="10" s="1"/>
  <c r="AL244" i="8"/>
  <c r="OG2" i="10" s="1"/>
  <c r="AL243" i="8"/>
  <c r="NZ2" i="10" s="1"/>
  <c r="NY2" i="10"/>
  <c r="NX2" i="10"/>
  <c r="NW2" i="10"/>
  <c r="NV2" i="10"/>
  <c r="NU2" i="10"/>
  <c r="NT2" i="10"/>
  <c r="NS2" i="10"/>
  <c r="NR2" i="10"/>
  <c r="NM2" i="10"/>
  <c r="NN2" i="10"/>
  <c r="NO2" i="10"/>
  <c r="NK2" i="10"/>
  <c r="NJ2" i="10"/>
  <c r="NI2" i="10"/>
  <c r="KG2" i="10"/>
  <c r="KH2" i="10"/>
  <c r="KI2" i="10"/>
  <c r="KJ2" i="10"/>
  <c r="KK2" i="10"/>
  <c r="KM2" i="10"/>
  <c r="KN2" i="10"/>
  <c r="KO2" i="10"/>
  <c r="KP2" i="10"/>
  <c r="KQ2" i="10"/>
  <c r="KR2" i="10"/>
  <c r="KT2" i="10"/>
  <c r="KU2" i="10"/>
  <c r="KV2" i="10"/>
  <c r="KW2" i="10"/>
  <c r="KX2" i="10"/>
  <c r="KY2" i="10"/>
  <c r="LA2" i="10"/>
  <c r="LB2" i="10"/>
  <c r="LC2" i="10"/>
  <c r="LD2" i="10"/>
  <c r="LE2" i="10"/>
  <c r="LF2" i="10"/>
  <c r="LH2" i="10"/>
  <c r="LI2" i="10"/>
  <c r="LJ2" i="10"/>
  <c r="LK2" i="10"/>
  <c r="LL2" i="10"/>
  <c r="LM2" i="10"/>
  <c r="LO2" i="10"/>
  <c r="LQ2" i="10"/>
  <c r="LR2" i="10"/>
  <c r="LS2" i="10"/>
  <c r="LT2" i="10"/>
  <c r="LU2" i="10"/>
  <c r="LW2" i="10"/>
  <c r="LX2" i="10"/>
  <c r="LY2" i="10"/>
  <c r="LZ2" i="10"/>
  <c r="MA2" i="10"/>
  <c r="MB2" i="10"/>
  <c r="MD2" i="10"/>
  <c r="ME2" i="10"/>
  <c r="MF2" i="10"/>
  <c r="MG2" i="10"/>
  <c r="MH2" i="10"/>
  <c r="MI2" i="10"/>
  <c r="MK2" i="10"/>
  <c r="ML2" i="10"/>
  <c r="MM2" i="10"/>
  <c r="MN2" i="10"/>
  <c r="MO2" i="10"/>
  <c r="MP2" i="10"/>
  <c r="MR2" i="10"/>
  <c r="MS2" i="10"/>
  <c r="MT2" i="10"/>
  <c r="MU2" i="10"/>
  <c r="MV2" i="10"/>
  <c r="MW2" i="10"/>
  <c r="MY2" i="10"/>
  <c r="HM2" i="10"/>
  <c r="HN2" i="10"/>
  <c r="HO2" i="10"/>
  <c r="HP2" i="10"/>
  <c r="HQ2" i="10"/>
  <c r="HS2" i="10"/>
  <c r="HT2" i="10"/>
  <c r="HU2" i="10"/>
  <c r="HV2" i="10"/>
  <c r="HW2" i="10"/>
  <c r="HX2" i="10"/>
  <c r="HZ2" i="10"/>
  <c r="IA2" i="10"/>
  <c r="IB2" i="10"/>
  <c r="IC2" i="10"/>
  <c r="ID2" i="10"/>
  <c r="IE2" i="10"/>
  <c r="IG2" i="10"/>
  <c r="IH2" i="10"/>
  <c r="II2" i="10"/>
  <c r="IJ2" i="10"/>
  <c r="IK2" i="10"/>
  <c r="IL2" i="10"/>
  <c r="IN2" i="10"/>
  <c r="IO2" i="10"/>
  <c r="IP2" i="10"/>
  <c r="IQ2" i="10"/>
  <c r="IR2" i="10"/>
  <c r="IS2" i="10"/>
  <c r="IU2" i="10"/>
  <c r="IW2" i="10"/>
  <c r="IX2" i="10"/>
  <c r="IY2" i="10"/>
  <c r="IZ2" i="10"/>
  <c r="JA2" i="10"/>
  <c r="JC2" i="10"/>
  <c r="JD2" i="10"/>
  <c r="JE2" i="10"/>
  <c r="JF2" i="10"/>
  <c r="JG2" i="10"/>
  <c r="JH2" i="10"/>
  <c r="JJ2" i="10"/>
  <c r="JK2" i="10"/>
  <c r="JL2" i="10"/>
  <c r="JM2" i="10"/>
  <c r="JN2" i="10"/>
  <c r="JO2" i="10"/>
  <c r="JQ2" i="10"/>
  <c r="JR2" i="10"/>
  <c r="JS2" i="10"/>
  <c r="JT2" i="10"/>
  <c r="JU2" i="10"/>
  <c r="JV2" i="10"/>
  <c r="JX2" i="10"/>
  <c r="JY2" i="10"/>
  <c r="JZ2" i="10"/>
  <c r="KA2" i="10"/>
  <c r="KB2" i="10"/>
  <c r="KC2" i="10"/>
  <c r="KE2" i="10"/>
  <c r="GC2" i="10"/>
  <c r="GD2" i="10"/>
  <c r="GE2" i="10"/>
  <c r="GF2" i="10"/>
  <c r="GG2" i="10"/>
  <c r="GI2" i="10"/>
  <c r="GJ2" i="10"/>
  <c r="GK2" i="10"/>
  <c r="GL2" i="10"/>
  <c r="GM2" i="10"/>
  <c r="GN2" i="10"/>
  <c r="GP2" i="10"/>
  <c r="GQ2" i="10"/>
  <c r="GR2" i="10"/>
  <c r="GS2" i="10"/>
  <c r="GT2" i="10"/>
  <c r="GU2" i="10"/>
  <c r="GW2" i="10"/>
  <c r="GX2" i="10"/>
  <c r="GY2" i="10"/>
  <c r="GZ2" i="10"/>
  <c r="HA2" i="10"/>
  <c r="HB2" i="10"/>
  <c r="HD2" i="10"/>
  <c r="HE2" i="10"/>
  <c r="HF2" i="10"/>
  <c r="HG2" i="10"/>
  <c r="HH2" i="10"/>
  <c r="HI2" i="10"/>
  <c r="HK2" i="10"/>
  <c r="ES2" i="10"/>
  <c r="ET2" i="10"/>
  <c r="EU2" i="10"/>
  <c r="EV2" i="10"/>
  <c r="EW2" i="10"/>
  <c r="EY2" i="10"/>
  <c r="EZ2" i="10"/>
  <c r="FA2" i="10"/>
  <c r="FB2" i="10"/>
  <c r="FC2" i="10"/>
  <c r="FD2" i="10"/>
  <c r="FF2" i="10"/>
  <c r="FG2" i="10"/>
  <c r="FH2" i="10"/>
  <c r="FI2" i="10"/>
  <c r="FJ2" i="10"/>
  <c r="FK2" i="10"/>
  <c r="FM2" i="10"/>
  <c r="FN2" i="10"/>
  <c r="FO2" i="10"/>
  <c r="FP2" i="10"/>
  <c r="FQ2" i="10"/>
  <c r="FR2" i="10"/>
  <c r="FT2" i="10"/>
  <c r="FU2" i="10"/>
  <c r="FV2" i="10"/>
  <c r="FW2" i="10"/>
  <c r="FX2" i="10"/>
  <c r="FY2" i="10"/>
  <c r="GA2" i="10"/>
  <c r="DW2" i="10"/>
  <c r="DX2" i="10"/>
  <c r="DY2" i="10"/>
  <c r="DZ2" i="10"/>
  <c r="EA2" i="10"/>
  <c r="EC2" i="10"/>
  <c r="ED2" i="10"/>
  <c r="EE2" i="10"/>
  <c r="EF2" i="10"/>
  <c r="EG2" i="10"/>
  <c r="EH2" i="10"/>
  <c r="EJ2" i="10"/>
  <c r="EK2" i="10"/>
  <c r="EL2" i="10"/>
  <c r="EM2" i="10"/>
  <c r="EN2" i="10"/>
  <c r="EO2" i="10"/>
  <c r="EQ2" i="10"/>
  <c r="DV2" i="10"/>
  <c r="DT2" i="10"/>
  <c r="DS2" i="10"/>
  <c r="DR2" i="10"/>
  <c r="DQ2" i="10"/>
  <c r="DP2" i="10"/>
  <c r="DO2" i="10"/>
  <c r="DM2" i="10"/>
  <c r="DL2" i="10"/>
  <c r="DK2" i="10"/>
  <c r="DJ2" i="10"/>
  <c r="DI2" i="10"/>
  <c r="DG2" i="10"/>
  <c r="DE2" i="10"/>
  <c r="DC2" i="10"/>
  <c r="DB2" i="10"/>
  <c r="CZ2" i="10"/>
  <c r="CX2" i="10"/>
  <c r="CV2" i="10"/>
  <c r="CU2" i="10"/>
  <c r="L168" i="8"/>
  <c r="CP2" i="10" s="1"/>
  <c r="L170" i="8"/>
  <c r="CT2" i="10" s="1"/>
  <c r="L169" i="8"/>
  <c r="CR2" i="10" s="1"/>
  <c r="CS2" i="10"/>
  <c r="CQ2" i="10"/>
  <c r="CN2" i="10"/>
  <c r="CO2" i="10"/>
  <c r="CG2" i="10"/>
  <c r="CI2" i="10"/>
  <c r="CD2" i="10"/>
  <c r="CB2" i="10"/>
  <c r="CA2" i="10"/>
  <c r="BZ2" i="10"/>
  <c r="BY2" i="10"/>
  <c r="BX2" i="10"/>
  <c r="BV2" i="10"/>
  <c r="BU2" i="10"/>
  <c r="BT2" i="10"/>
  <c r="BS2" i="10"/>
  <c r="BR2" i="10"/>
  <c r="BQ2" i="10"/>
  <c r="BP2" i="10"/>
  <c r="BO2" i="10"/>
  <c r="BN2" i="10"/>
  <c r="BM2" i="10"/>
  <c r="BL2" i="10"/>
  <c r="BK2" i="10"/>
  <c r="BJ2" i="10"/>
  <c r="BI2" i="10"/>
  <c r="BH2" i="10"/>
  <c r="BG2" i="10"/>
  <c r="BF2" i="10"/>
  <c r="BE2" i="10"/>
  <c r="BD2" i="10"/>
  <c r="BC2" i="10"/>
  <c r="Q2" i="10"/>
  <c r="N2" i="10"/>
  <c r="M2" i="10"/>
  <c r="J2" i="10"/>
  <c r="E2" i="10"/>
  <c r="D2" i="10"/>
  <c r="C2" i="10"/>
  <c r="I2" i="10"/>
  <c r="H2" i="10"/>
  <c r="G2" i="10"/>
  <c r="F2" i="10"/>
  <c r="AL19" i="8"/>
  <c r="P2" i="10" s="1"/>
  <c r="BA2" i="10" l="1"/>
  <c r="AD2" i="10"/>
  <c r="AG170" i="8"/>
  <c r="DH2" i="10" s="1"/>
  <c r="AG169" i="8"/>
  <c r="DF2" i="10" s="1"/>
  <c r="AG168" i="8"/>
  <c r="DD2" i="10" s="1"/>
  <c r="X170" i="8"/>
  <c r="DA2" i="10" s="1"/>
  <c r="X169" i="8"/>
  <c r="CY2" i="10" s="1"/>
  <c r="X168" i="8"/>
  <c r="CW2" i="10" s="1"/>
  <c r="T16" i="9" l="1"/>
  <c r="T15" i="9"/>
  <c r="T13" i="9"/>
  <c r="P152" i="8" l="1"/>
  <c r="U151" i="8" s="1"/>
  <c r="CJ2" i="10" l="1"/>
  <c r="CK2" i="10"/>
  <c r="MX2" i="10"/>
  <c r="MQ2" i="10"/>
  <c r="MJ2" i="10"/>
  <c r="MC2" i="10"/>
  <c r="LV2" i="10"/>
  <c r="LN2" i="10"/>
  <c r="LG2" i="10"/>
  <c r="KZ2" i="10"/>
  <c r="KS2" i="10"/>
  <c r="KL2" i="10"/>
  <c r="KD2" i="10"/>
  <c r="JW2" i="10"/>
  <c r="JP2" i="10"/>
  <c r="JI2" i="10"/>
  <c r="JB2" i="10"/>
  <c r="AB199" i="8"/>
  <c r="IT2" i="10" s="1"/>
  <c r="AB198" i="8"/>
  <c r="IM2" i="10" s="1"/>
  <c r="AB197" i="8"/>
  <c r="IF2" i="10" s="1"/>
  <c r="AB196" i="8"/>
  <c r="HY2" i="10" s="1"/>
  <c r="AB195" i="8"/>
  <c r="AB193" i="8"/>
  <c r="HJ2" i="10" s="1"/>
  <c r="AB192" i="8"/>
  <c r="HC2" i="10" s="1"/>
  <c r="AB191" i="8"/>
  <c r="GV2" i="10" s="1"/>
  <c r="AB190" i="8"/>
  <c r="GO2" i="10" s="1"/>
  <c r="GH2" i="10"/>
  <c r="AB187" i="8"/>
  <c r="FZ2" i="10" s="1"/>
  <c r="AB186" i="8"/>
  <c r="FS2" i="10" s="1"/>
  <c r="AB185" i="8"/>
  <c r="FE2" i="10"/>
  <c r="EX2" i="10"/>
  <c r="EP2" i="10"/>
  <c r="EI2" i="10"/>
  <c r="EB2" i="10"/>
  <c r="DU2" i="10"/>
  <c r="DN2" i="10"/>
  <c r="FL2" i="10" l="1"/>
  <c r="AB188" i="8"/>
  <c r="GB2" i="10" s="1"/>
  <c r="HR2" i="10"/>
  <c r="AB200" i="8"/>
  <c r="IV2" i="10" s="1"/>
  <c r="KF2" i="10"/>
  <c r="MZ2" i="10"/>
  <c r="AB182" i="8"/>
  <c r="AB194" i="8"/>
  <c r="LP2" i="10"/>
  <c r="HL2" i="10" l="1"/>
  <c r="AB220" i="8"/>
  <c r="NB2" i="10" s="1"/>
  <c r="ER2" i="10"/>
  <c r="AB219" i="8"/>
  <c r="AB221" i="8" l="1"/>
  <c r="NC2" i="10" s="1"/>
  <c r="AB222" i="8" l="1"/>
  <c r="AF220" i="8"/>
  <c r="ND2" i="10" s="1"/>
  <c r="AB224" i="8" l="1"/>
  <c r="H229" i="8" s="1"/>
  <c r="AB223" i="8"/>
  <c r="NF2" i="10" s="1"/>
  <c r="H228" i="8"/>
  <c r="NE2" i="10"/>
  <c r="NA2" i="10"/>
  <c r="H231" i="8" l="1"/>
  <c r="NL2" i="10" s="1"/>
  <c r="NG2" i="10"/>
  <c r="NH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<sst xmlns="http://schemas.openxmlformats.org/spreadsheetml/2006/main" count="1574" uniqueCount="688">
  <si>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</si>
  <si>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</si>
  <si>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</si>
  <si>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</si>
  <si>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</si>
  <si>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</si>
  <si>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</si>
  <si>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</si>
  <si>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</si>
  <si>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</si>
  <si>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</si>
  <si>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</si>
  <si>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</si>
  <si>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製品カテゴリ
番号</t>
    <rPh sb="0" eb="2">
      <t>セイヒン</t>
    </rPh>
    <rPh sb="7" eb="9">
      <t>バンゴウ</t>
    </rPh>
    <phoneticPr fontId="3"/>
  </si>
  <si>
    <t>製品名</t>
    <rPh sb="0" eb="3">
      <t>セイヒンメイ</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</si>
  <si>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</si>
  <si>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</si>
  <si>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</si>
  <si>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</si>
  <si>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</si>
  <si>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</si>
  <si>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</si>
  <si>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</si>
  <si>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</si>
  <si>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</si>
  <si>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</si>
  <si>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</si>
  <si>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</si>
  <si>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</si>
  <si>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</si>
  <si>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</si>
  <si>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</si>
  <si>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</si>
  <si>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</si>
  <si>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</si>
  <si>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</si>
  <si>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</si>
  <si>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</si>
  <si>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</si>
  <si>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</si>
  <si>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</si>
  <si>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製品カテゴリ名</t>
    <rPh sb="0" eb="2">
      <t>セイヒン</t>
    </rPh>
    <rPh sb="6" eb="7">
      <t>メイ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</si>
  <si>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</si>
  <si>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</si>
  <si>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</si>
  <si>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</si>
  <si>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</si>
  <si>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</si>
  <si>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</si>
  <si>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</si>
  <si>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</si>
  <si>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</si>
  <si>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</si>
  <si>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</si>
  <si>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</si>
  <si>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</si>
  <si>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</si>
  <si>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</si>
  <si>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イ．
リース、レンタル、クラウド、サブスクリプション等
利用料</t>
    <rPh sb="26" eb="27">
      <t>トウ</t>
    </rPh>
    <rPh sb="28" eb="31">
      <t>リヨウリョウ</t>
    </rPh>
    <phoneticPr fontId="4"/>
  </si>
  <si>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</si>
  <si>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</si>
  <si>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</si>
  <si>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</si>
  <si>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</si>
  <si>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t>導入する省力化製品について、仕様・特徴、運用イメージなど詳細を記載してください。</t>
    <rPh sb="0" eb="2">
      <t>ドウニュウ</t>
    </rPh>
    <rPh sb="4" eb="7">
      <t>ショウリョクカ</t>
    </rPh>
    <rPh sb="7" eb="9">
      <t>セイヒン</t>
    </rPh>
    <rPh sb="14" eb="16">
      <t>シヨウ</t>
    </rPh>
    <rPh sb="17" eb="19">
      <t>トクチョウ</t>
    </rPh>
    <rPh sb="20" eb="22">
      <t>ウンヨウ</t>
    </rPh>
    <rPh sb="28" eb="30">
      <t>ショウサイ</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</si>
  <si>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</si>
  <si>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</si>
  <si>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</si>
  <si>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</si>
  <si>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</si>
  <si>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</si>
  <si>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様式第９号（第３条関係）</t>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</si>
  <si>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</si>
  <si>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</si>
  <si>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</si>
  <si>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</si>
  <si>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</si>
  <si>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</si>
  <si>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</si>
  <si>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</si>
  <si>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</si>
  <si>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</si>
  <si>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</si>
  <si>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キ．
その他</t>
    <rPh sb="5" eb="6">
      <t>タ</t>
    </rPh>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</si>
  <si>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</si>
  <si>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</si>
  <si>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</si>
  <si>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</si>
  <si>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</si>
  <si>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</si>
  <si>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</si>
  <si>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</si>
  <si>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</si>
  <si>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</si>
  <si>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</si>
  <si>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</si>
  <si>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</si>
  <si>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</si>
  <si>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</si>
  <si>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</si>
  <si>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</si>
  <si>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</si>
  <si>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</si>
  <si>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</si>
  <si>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</si>
  <si>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補助事業計画の「取組内容」「実施体制」「実施スケジュール」を記載してください。</t>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</si>
  <si>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</si>
  <si>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</si>
  <si>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</si>
  <si>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</si>
  <si>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</si>
  <si>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</si>
  <si>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</si>
  <si>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</si>
  <si>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</si>
  <si>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</si>
  <si>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</si>
  <si>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</si>
  <si>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</si>
  <si>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</si>
  <si>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</si>
  <si>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</si>
  <si>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</si>
  <si>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</si>
  <si>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</si>
  <si>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</si>
  <si>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</si>
  <si>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</si>
  <si>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</si>
  <si>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</si>
  <si>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</si>
  <si>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</si>
  <si>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</si>
  <si>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</si>
  <si>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</si>
  <si>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</si>
  <si>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</si>
  <si>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</si>
  <si>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</si>
  <si>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</si>
  <si>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</si>
  <si>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</si>
  <si>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</si>
  <si>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</si>
  <si>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</si>
  <si>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</si>
  <si>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</si>
  <si>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</si>
  <si>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</si>
  <si>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</si>
  <si>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</si>
  <si>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</si>
  <si>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</si>
  <si>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</si>
  <si>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</si>
  <si>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</si>
  <si>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</si>
  <si>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</si>
  <si>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</si>
  <si>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</si>
  <si>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</si>
  <si>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</si>
  <si>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</si>
  <si>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代表取締役</t>
    <rPh sb="0" eb="5">
      <t>ダイヒョウトリシマリヤク</t>
    </rPh>
    <phoneticPr fontId="3"/>
  </si>
  <si>
    <t>埼玉　コバトン</t>
    <rPh sb="0" eb="2">
      <t>サイタマ</t>
    </rPh>
    <phoneticPr fontId="3"/>
  </si>
  <si>
    <t>埼玉県さいたま市浦和区高砂3-15-1</t>
    <rPh sb="0" eb="3">
      <t>サイタマケン</t>
    </rPh>
    <rPh sb="7" eb="8">
      <t>シ</t>
    </rPh>
    <rPh sb="8" eb="10">
      <t>ウラワ</t>
    </rPh>
    <rPh sb="10" eb="13">
      <t>クタカサゴ</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</si>
  <si>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</si>
  <si>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</si>
  <si>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</si>
  <si>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</si>
  <si>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</si>
  <si>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</si>
  <si>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</si>
  <si>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</si>
  <si>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</si>
  <si>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</si>
  <si>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</si>
  <si>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</si>
  <si>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</si>
  <si>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</si>
  <si>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人手不足：ア</t>
    <rPh sb="0" eb="2">
      <t>ヒトデ</t>
    </rPh>
    <rPh sb="2" eb="4">
      <t>ブソク</t>
    </rPh>
    <phoneticPr fontId="3"/>
  </si>
  <si>
    <t>法人番号</t>
    <rPh sb="0" eb="2">
      <t>ホウジン</t>
    </rPh>
    <rPh sb="2" eb="4">
      <t>バンゴウ</t>
    </rPh>
    <phoneticPr fontId="3"/>
  </si>
  <si>
    <t>製品カテゴリ番号</t>
    <rPh sb="0" eb="2">
      <t>セイヒン</t>
    </rPh>
    <rPh sb="6" eb="8">
      <t>バンゴウ</t>
    </rPh>
    <phoneticPr fontId="3"/>
  </si>
  <si>
    <t>製品の概要</t>
    <rPh sb="0" eb="2">
      <t>セイヒン</t>
    </rPh>
    <rPh sb="3" eb="5">
      <t>ガイヨウ</t>
    </rPh>
    <phoneticPr fontId="3"/>
  </si>
  <si>
    <t>D-125223</t>
    <phoneticPr fontId="3"/>
  </si>
  <si>
    <t>出来上がった商品の客席への配膳を自動化</t>
    <rPh sb="0" eb="3">
      <t>デキア</t>
    </rPh>
    <rPh sb="6" eb="8">
      <t>ショウヒン</t>
    </rPh>
    <rPh sb="9" eb="11">
      <t>キャクセキ</t>
    </rPh>
    <rPh sb="13" eb="15">
      <t>ハイゼン</t>
    </rPh>
    <rPh sb="16" eb="19">
      <t>ジドウカ</t>
    </rPh>
    <phoneticPr fontId="3"/>
  </si>
  <si>
    <t>C-2</t>
    <phoneticPr fontId="3"/>
  </si>
  <si>
    <t>C-3</t>
    <phoneticPr fontId="3"/>
  </si>
  <si>
    <t>C-4</t>
    <phoneticPr fontId="3"/>
  </si>
  <si>
    <t>C-5</t>
    <phoneticPr fontId="3"/>
  </si>
  <si>
    <t>概要２</t>
    <rPh sb="0" eb="2">
      <t>ガイヨウ</t>
    </rPh>
    <phoneticPr fontId="3"/>
  </si>
  <si>
    <t>概要３</t>
    <rPh sb="0" eb="2">
      <t>ガイヨウ</t>
    </rPh>
    <phoneticPr fontId="3"/>
  </si>
  <si>
    <t>概要５</t>
    <rPh sb="0" eb="2">
      <t>ガイヨウ</t>
    </rPh>
    <phoneticPr fontId="3"/>
  </si>
  <si>
    <t>概要４</t>
    <rPh sb="0" eb="2">
      <t>ガイヨウ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</si>
  <si>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</si>
  <si>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</si>
  <si>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</si>
  <si>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</si>
  <si>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</si>
  <si>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</si>
  <si>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</si>
  <si>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</si>
  <si>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</si>
  <si>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</si>
  <si>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</si>
  <si>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</si>
  <si>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</si>
  <si>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</si>
  <si>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</si>
  <si>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</si>
  <si>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</si>
  <si>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</si>
  <si>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</si>
  <si>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</si>
  <si>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</si>
  <si>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</si>
  <si>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</si>
  <si>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</si>
  <si>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備考１</t>
    <rPh sb="0" eb="2">
      <t>ビコウ</t>
    </rPh>
    <phoneticPr fontId="3"/>
  </si>
  <si>
    <t>カテゴリ番号</t>
    <rPh sb="4" eb="6">
      <t>バンゴウ</t>
    </rPh>
    <phoneticPr fontId="3"/>
  </si>
  <si>
    <t>カテゴリ名</t>
    <rPh sb="4" eb="5">
      <t>メイ</t>
    </rPh>
    <phoneticPr fontId="3"/>
  </si>
  <si>
    <t>運搬</t>
    <rPh sb="0" eb="2">
      <t>ウンパン</t>
    </rPh>
    <phoneticPr fontId="3"/>
  </si>
  <si>
    <t>設置</t>
    <rPh sb="0" eb="2">
      <t>セッチ</t>
    </rPh>
    <phoneticPr fontId="3"/>
  </si>
  <si>
    <t>サブスク</t>
    <phoneticPr fontId="3"/>
  </si>
  <si>
    <t>動作</t>
    <rPh sb="0" eb="2">
      <t>ドウサ</t>
    </rPh>
    <phoneticPr fontId="3"/>
  </si>
  <si>
    <t>サポート</t>
    <phoneticPr fontId="3"/>
  </si>
  <si>
    <t>諸経費</t>
    <rPh sb="0" eb="3">
      <t>ショケイヒ</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</si>
  <si>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</si>
  <si>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</si>
  <si>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</si>
  <si>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</si>
  <si>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</si>
  <si>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</si>
  <si>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○○銀行</t>
    <rPh sb="2" eb="4">
      <t>ギンコウ</t>
    </rPh>
    <phoneticPr fontId="3"/>
  </si>
  <si>
    <t>内諾あり</t>
    <rPh sb="0" eb="2">
      <t>ナイダク</t>
    </rPh>
    <phoneticPr fontId="3"/>
  </si>
  <si>
    <t>つなぎ資金</t>
    <rPh sb="3" eb="5">
      <t>シキン</t>
    </rPh>
    <phoneticPr fontId="3"/>
  </si>
  <si>
    <t>自己資金</t>
    <rPh sb="0" eb="2">
      <t>ジコ</t>
    </rPh>
    <rPh sb="2" eb="4">
      <t>シキン</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</si>
  <si>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</si>
  <si>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</si>
  <si>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</si>
  <si>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</si>
  <si>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</si>
  <si>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</si>
  <si>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</si>
  <si>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</si>
  <si>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</si>
  <si>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</si>
  <si>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</si>
  <si>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</si>
  <si>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</si>
  <si>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</si>
  <si>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</si>
  <si>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</si>
  <si>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</si>
  <si>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</si>
  <si>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</si>
  <si>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</si>
  <si>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</si>
  <si>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</si>
  <si>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</si>
  <si>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</si>
  <si>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</si>
  <si>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</si>
  <si>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</si>
  <si>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</si>
  <si>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</si>
  <si>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</si>
  <si>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川口市青木</t>
    <rPh sb="0" eb="3">
      <t>カワグチシ</t>
    </rPh>
    <rPh sb="3" eb="5">
      <t>アオキ</t>
    </rPh>
    <phoneticPr fontId="3"/>
  </si>
  <si>
    <t>鶴ヶ島市膝折</t>
    <rPh sb="0" eb="4">
      <t>ツルガシマシ</t>
    </rPh>
    <rPh sb="4" eb="6">
      <t>ヒザオリ</t>
    </rPh>
    <phoneticPr fontId="3"/>
  </si>
  <si>
    <t>計画テーマ</t>
    <rPh sb="0" eb="2">
      <t>ケイカク</t>
    </rPh>
    <phoneticPr fontId="3"/>
  </si>
  <si>
    <t>別添のとおり</t>
    <rPh sb="0" eb="2">
      <t>ベッテン</t>
    </rPh>
    <phoneticPr fontId="3"/>
  </si>
  <si>
    <t>○○の導入による時間外労働削減及び生産性の向上</t>
    <rPh sb="3" eb="5">
      <t>ドウニュウ</t>
    </rPh>
    <rPh sb="8" eb="11">
      <t>ジカンガイ</t>
    </rPh>
    <rPh sb="11" eb="13">
      <t>ロウドウ</t>
    </rPh>
    <rPh sb="13" eb="15">
      <t>サクゲン</t>
    </rPh>
    <rPh sb="15" eb="16">
      <t>オヨ</t>
    </rPh>
    <rPh sb="17" eb="20">
      <t>セイサンセイ</t>
    </rPh>
    <rPh sb="21" eb="23">
      <t>コウジョウ</t>
    </rPh>
    <phoneticPr fontId="3"/>
  </si>
  <si>
    <t>○</t>
    <phoneticPr fontId="3"/>
  </si>
  <si>
    <t>申請年月日</t>
    <rPh sb="0" eb="2">
      <t>シンセイ</t>
    </rPh>
    <rPh sb="2" eb="5">
      <t>ネンガッピ</t>
    </rPh>
    <phoneticPr fontId="3"/>
  </si>
  <si>
    <t>業務に要する時間</t>
    <rPh sb="0" eb="2">
      <t>ギョウム</t>
    </rPh>
    <rPh sb="3" eb="4">
      <t>ヨウ</t>
    </rPh>
    <rPh sb="6" eb="8">
      <t>ジカン</t>
    </rPh>
    <phoneticPr fontId="3"/>
  </si>
  <si>
    <t>【削減労働時間】</t>
    <rPh sb="1" eb="7">
      <t>サクゲンロウドウジカン</t>
    </rPh>
    <phoneticPr fontId="3"/>
  </si>
  <si>
    <t>実施前時間</t>
    <rPh sb="0" eb="2">
      <t>ジッシ</t>
    </rPh>
    <rPh sb="2" eb="3">
      <t>マエ</t>
    </rPh>
    <rPh sb="3" eb="5">
      <t>ジカン</t>
    </rPh>
    <phoneticPr fontId="3"/>
  </si>
  <si>
    <t>実施後時間</t>
    <rPh sb="0" eb="2">
      <t>ジッシ</t>
    </rPh>
    <rPh sb="2" eb="3">
      <t>ゴ</t>
    </rPh>
    <rPh sb="3" eb="5">
      <t>ジカン</t>
    </rPh>
    <phoneticPr fontId="3"/>
  </si>
  <si>
    <t>実施前積算根拠</t>
    <rPh sb="0" eb="2">
      <t>ジッシ</t>
    </rPh>
    <rPh sb="2" eb="3">
      <t>マエ</t>
    </rPh>
    <rPh sb="3" eb="5">
      <t>セキサン</t>
    </rPh>
    <rPh sb="5" eb="7">
      <t>コンキョ</t>
    </rPh>
    <phoneticPr fontId="3"/>
  </si>
  <si>
    <t>実施後積算根拠</t>
    <rPh sb="0" eb="2">
      <t>ジッシ</t>
    </rPh>
    <rPh sb="2" eb="3">
      <t>ゴ</t>
    </rPh>
    <rPh sb="3" eb="5">
      <t>セキサン</t>
    </rPh>
    <rPh sb="5" eb="7">
      <t>コンキョ</t>
    </rPh>
    <phoneticPr fontId="3"/>
  </si>
  <si>
    <t>1人当たり削減時間</t>
    <rPh sb="1" eb="2">
      <t>リ</t>
    </rPh>
    <rPh sb="2" eb="3">
      <t>ア</t>
    </rPh>
    <rPh sb="5" eb="7">
      <t>サクゲン</t>
    </rPh>
    <rPh sb="7" eb="9">
      <t>ジカン</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</si>
  <si>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</si>
  <si>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</si>
  <si>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</si>
  <si>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</si>
  <si>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</si>
  <si>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電話番号</t>
    <rPh sb="0" eb="2">
      <t>デンワ</t>
    </rPh>
    <rPh sb="2" eb="4">
      <t>バンゴウ</t>
    </rPh>
    <phoneticPr fontId="3"/>
  </si>
  <si>
    <t>ゴウドウガイシャマガタマライフ</t>
    <phoneticPr fontId="3"/>
  </si>
  <si>
    <t>合同会社まがたまライフ</t>
    <rPh sb="0" eb="2">
      <t>ゴウドウ</t>
    </rPh>
    <rPh sb="2" eb="4">
      <t>ガイシャ</t>
    </rPh>
    <phoneticPr fontId="3"/>
  </si>
  <si>
    <t>合同会社</t>
    <rPh sb="0" eb="2">
      <t>ゴウドウ</t>
    </rPh>
    <rPh sb="2" eb="4">
      <t>ガイシャ</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</si>
  <si>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</si>
  <si>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</si>
  <si>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イ.　「事業継続力強化計画」 又は  「連携事業継続力強化計画」</t>
    <rPh sb="4" eb="6">
      <t>ジギョウ</t>
    </rPh>
    <rPh sb="6" eb="8">
      <t>ケイゾク</t>
    </rPh>
    <rPh sb="8" eb="9">
      <t>リョク</t>
    </rPh>
    <rPh sb="9" eb="11">
      <t>キョウカ</t>
    </rPh>
    <rPh sb="11" eb="13">
      <t>ケイカク</t>
    </rPh>
    <rPh sb="15" eb="16">
      <t>マタ</t>
    </rPh>
    <phoneticPr fontId="3"/>
  </si>
  <si>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</si>
  <si>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</si>
  <si>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</si>
  <si>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t>食品物流業で、荷受けを含む倉庫内作業を、夜勤を含む24時間体制で行っている。日配品など賞味期限の短い食品を多く扱っており、近年はオーガニック食品のひきあいが増え、高級食品スーパー・自然食品店等向けに多品種・小ロットで出荷している。</t>
    <phoneticPr fontId="3"/>
  </si>
  <si>
    <t xml:space="preserve">入庫時の検品や出荷時のピッキングは、従業員が商品と紙の出荷指示書を何度も見比べる必要があり、ベテラン社員でさえも人為的ミスによる誤出荷が後を絶たない。誤出荷が判明した場合、通常配送を終えたトラックが、誤出荷した商品を取りに行き、正しい店舗に再配送するなど、トラック運転手にも多大な手間がかかっており、誤出荷の撲滅も課題である。ニーズの高まりから日々の出荷量が増加する一方、残業が常態化しており、現有の従業員による作業モデルは限界に達しつつある。　 </t>
    <phoneticPr fontId="3"/>
  </si>
  <si>
    <t>入庫時の検品や出荷時のピッキングは、商品種類別の分類・検品を迅速かつ正確に行う必要がある。特にピッキングにおいては、誤出荷がないよう商品と紙の出荷指示書を何度も見比べながら、倉庫の中を何度も行き来して商品を集める必要があるが、出荷量の増加により作業量が増えており、人員に対して作業量が非常に多く、従業員の負担が大きくなっている。</t>
    <phoneticPr fontId="3"/>
  </si>
  <si>
    <t>バーコード活用型クラウド在庫管理システムの導入により、現場部門ならびに管理部門の業務が省力化する。
①現場部門：紙の目視による検品やピッキング作業を、軽く小さなハンディターミナルによるバーコード読み取りに変更する。
②管理部門：入庫・在庫・出庫の状況をパソコンで一元管理できるシステムを導入する。ハンディターミナルとの連携により作業履歴の確認がリアルタイムで可能となる。人的な誤りが削減され誤配送や再配達を削減できるとともに、客先からの現時点の物流工程の問い合わせ等に即時対応することで、信頼が向上する。また、紙書類の保管・検索に要する時間が削減される。</t>
    <phoneticPr fontId="3"/>
  </si>
  <si>
    <t>①飽和状態にある荷受けから出荷までの一連作業を立て直し、倉庫勤務社員の作業時間及び残業時間を削減するとともに、業務効率を向上させる。
　　倉庫勤務職員の作業削減時間　平均●●時間／日（入出庫時の作業とそれに付随する紙書類に係る作業）
　　倉庫勤務職員●●人の平均残業時間：月●●時間→1年後に月●時間
　　一人当たりの作業件数：導入前●●●件/日→導入後●●●件/日　　
②誤出荷による再配達の削減により、配達運転手の残業時間抑制につながる。
　　配達運転手の平均残業時間：月●●時間→1年後に●時間
③新たに採用する倉庫勤務者の教育時間短縮　　研修●週間、独り立ちまで●ヶ月→1年後に研修●週間、独り立ちまで●ヶ月
　　省力化により生じた余剰資源は、さらなる伸びしろの期待できるオーガニック食品の取引先開拓に充てる。</t>
    <phoneticPr fontId="3"/>
  </si>
  <si>
    <t>倉庫勤務職員の作業時間　A：入庫時●分　B：出庫時●分　　C：作業件数●件/日
配達運転手の時間　D：再配達時間●●分　　E：誤出荷に伴う再配達件数●件/日
F：月営業日数●日
｛（A＋B）×C＋（D×E）｝×F＝○○○○分＝●●●時間</t>
    <phoneticPr fontId="3"/>
  </si>
  <si>
    <t>※省力化により、経営体質が改善し、どのくらい売上高や売上総利益、営業利益等の増加や人件費の削減等につながるのかを記載してください。</t>
    <phoneticPr fontId="3"/>
  </si>
  <si>
    <t>　オーガニック食品を扱う小規模食品物流業は、デジタル化が進んでいない企業が多く、当社が当該システムの導入で業務体制を見直すことで、正確性と迅速性に関する信頼度が向上し、他社に比べた企業競争力の優位性をもたらす。それにより、売上高は年率●％程度増加すると見込まれる。これは、現在のオーガニック食品への引き合いの増加や潜在性などを考慮すると、十分に達成可能と考えている。
　また、確認作業や誤出荷防止による業務負担の軽減や、残業時間・教育訓練時間の短縮により、従業員の現員体制を維持しながら●●●●円程度の賃金上昇など処遇改善策を講ることが可能となり、その場合にも収益性は●●●％程度向上させることができると試算している。
　また、社員の労力削減や残業時間削減により、業務へのモチベーション向上に寄与するとともに、新規従業員採用における入社希望への動機付けに繋がる。
　24時間体制の入出荷作業において、それぞれの時間帯別に最適な従業員数を配置することで、従業員が安心して働ける職場環境の整備が可能となる。</t>
    <phoneticPr fontId="3"/>
  </si>
  <si>
    <t>（４）経営計画</t>
    <rPh sb="3" eb="5">
      <t>ケイエイ</t>
    </rPh>
    <rPh sb="5" eb="7">
      <t>ケイカク</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</si>
  <si>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</si>
  <si>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t>その他の効果</t>
    <rPh sb="2" eb="3">
      <t>タ</t>
    </rPh>
    <rPh sb="4" eb="6">
      <t>コウカ</t>
    </rPh>
    <phoneticPr fontId="3"/>
  </si>
  <si>
    <r>
      <t>（３）その他の効果（経営体質の改善）</t>
    </r>
    <r>
      <rPr>
        <sz val="12"/>
        <color theme="1"/>
        <rFont val="Meiryo UI"/>
        <family val="3"/>
        <charset val="128"/>
      </rPr>
      <t>（500字以内）</t>
    </r>
    <rPh sb="5" eb="6">
      <t>タ</t>
    </rPh>
    <rPh sb="7" eb="9">
      <t>コウカ</t>
    </rPh>
    <rPh sb="10" eb="12">
      <t>ケイエイ</t>
    </rPh>
    <rPh sb="12" eb="14">
      <t>タイシツ</t>
    </rPh>
    <rPh sb="15" eb="17">
      <t>カイゼン</t>
    </rPh>
    <rPh sb="22" eb="23">
      <t>ジ</t>
    </rPh>
    <rPh sb="23" eb="25">
      <t>イナイ</t>
    </rPh>
    <phoneticPr fontId="3"/>
  </si>
  <si>
    <r>
      <t>【取組内容】</t>
    </r>
    <r>
      <rPr>
        <sz val="11"/>
        <color theme="1"/>
        <rFont val="Meiryo UI"/>
        <family val="3"/>
        <charset val="128"/>
      </rPr>
      <t>（800字以内）</t>
    </r>
    <rPh sb="10" eb="11">
      <t>ジ</t>
    </rPh>
    <rPh sb="11" eb="13">
      <t>イナイ</t>
    </rPh>
    <phoneticPr fontId="3"/>
  </si>
  <si>
    <t>M_宿泊業、飲食サービス業</t>
  </si>
  <si>
    <t>大分類と中分類の一致</t>
    <rPh sb="0" eb="3">
      <t>ダイブンルイ</t>
    </rPh>
    <rPh sb="4" eb="7">
      <t>チュウブンルイ</t>
    </rPh>
    <rPh sb="8" eb="10">
      <t>イッチ</t>
    </rPh>
    <phoneticPr fontId="3"/>
  </si>
  <si>
    <t>76 飲食店</t>
  </si>
  <si>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</si>
  <si>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</si>
  <si>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</si>
  <si>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</si>
  <si>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</si>
  <si>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</si>
  <si>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</si>
  <si>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</si>
  <si>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</si>
  <si>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</si>
  <si>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</si>
  <si>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</si>
  <si>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</si>
  <si>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</si>
  <si>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</si>
  <si>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</si>
  <si>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</si>
  <si>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</si>
  <si>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</si>
  <si>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</si>
  <si>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</si>
  <si>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</si>
  <si>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</si>
  <si>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</si>
  <si>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</si>
  <si>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</si>
  <si>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</si>
  <si>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</si>
  <si>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</si>
  <si>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</si>
  <si>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</si>
  <si>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</si>
  <si>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</si>
  <si>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</si>
  <si>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</si>
  <si>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</si>
  <si>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</si>
  <si>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</si>
  <si>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</si>
  <si>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</si>
  <si>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</si>
  <si>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</si>
  <si>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</si>
  <si>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</si>
  <si>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</si>
  <si>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</si>
  <si>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</si>
  <si>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</si>
  <si>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</si>
  <si>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</si>
  <si>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</si>
  <si>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</si>
  <si>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</si>
  <si>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</si>
  <si>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</si>
  <si>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</si>
  <si>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</si>
  <si>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</si>
  <si>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</si>
  <si>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</si>
  <si>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</si>
  <si>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</si>
  <si>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</si>
  <si>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</si>
  <si>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</si>
  <si>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</si>
  <si>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</si>
  <si>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</si>
  <si>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</si>
  <si>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</si>
  <si>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</si>
  <si>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</si>
  <si>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</si>
  <si>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</si>
  <si>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</si>
  <si>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</si>
  <si>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</si>
  <si>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</si>
  <si>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</si>
  <si>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</si>
  <si>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</si>
  <si>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</si>
  <si>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</si>
  <si>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</si>
  <si>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</si>
  <si>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</si>
  <si>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</si>
  <si>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</si>
  <si>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</si>
  <si>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</si>
  <si>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</si>
  <si>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</si>
  <si>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</si>
  <si>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</si>
  <si>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</si>
  <si>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</si>
  <si>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</si>
  <si>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</si>
  <si>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</si>
  <si>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</si>
  <si>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</si>
  <si>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</si>
  <si>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</si>
  <si>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</si>
  <si>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</si>
  <si>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</si>
  <si>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</si>
  <si>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</si>
  <si>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</si>
  <si>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</si>
  <si>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</si>
  <si>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</si>
  <si>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</si>
  <si>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</si>
  <si>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</si>
  <si>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</si>
  <si>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</si>
  <si>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</si>
  <si>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</si>
  <si>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</si>
  <si>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</si>
  <si>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</si>
  <si>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</si>
  <si>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</si>
  <si>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</si>
  <si>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</si>
  <si>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</si>
  <si>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</si>
  <si>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</si>
  <si>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</si>
  <si>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</si>
  <si>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</si>
  <si>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</si>
  <si>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</si>
  <si>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</si>
  <si>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</si>
  <si>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</si>
  <si>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</si>
  <si>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</si>
  <si>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</si>
  <si>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</si>
  <si>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</si>
  <si>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</si>
  <si>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</si>
  <si>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</si>
  <si>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</si>
  <si>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</si>
  <si>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</si>
  <si>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</si>
  <si>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</si>
  <si>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</si>
  <si>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</si>
  <si>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</si>
  <si>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</si>
  <si>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</si>
  <si>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</si>
  <si>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</si>
  <si>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小規模事業者判定</t>
    <rPh sb="0" eb="3">
      <t>ショウキボ</t>
    </rPh>
    <rPh sb="3" eb="6">
      <t>ジギョウシャ</t>
    </rPh>
    <rPh sb="6" eb="8">
      <t>ハンテイ</t>
    </rPh>
    <phoneticPr fontId="3"/>
  </si>
  <si>
    <t>小規模</t>
    <rPh sb="0" eb="3">
      <t>ショウキボ</t>
    </rPh>
    <phoneticPr fontId="3"/>
  </si>
  <si>
    <t>その他</t>
    <phoneticPr fontId="3"/>
  </si>
  <si>
    <t>下旬</t>
    <phoneticPr fontId="3"/>
  </si>
  <si>
    <t>中旬</t>
    <phoneticPr fontId="3"/>
  </si>
  <si>
    <t>12,000,000円</t>
    <phoneticPr fontId="3"/>
  </si>
  <si>
    <t>690 管理・補助的経済活動を行う事業所（69不動産賃貸業・管理業）</t>
    <phoneticPr fontId="3"/>
  </si>
  <si>
    <t>プロジェクトリーダー：事業開発部長　　現場責任者：物流部長　　ハンディターミナル作業責任者：物流部門係長
システム企業との打ち合わせは事業開発部長・物流部長が実施する。
社内への導入計画の精緻化は上記3者を中心メンバーに構成される社内の横断的なプロジェクト推進会議により行っていく。
導入時の現場説明や社員教育は、ハンディターミナル納品企業の協力を得て、物流部門係長が実施する。</t>
    <rPh sb="177" eb="179">
      <t>ブツリュウ</t>
    </rPh>
    <rPh sb="179" eb="181">
      <t>ブモン</t>
    </rPh>
    <phoneticPr fontId="3"/>
  </si>
  <si>
    <t>「（１）省力化の効果」のうち、補助事業を実施する事業所全体の一月当たりの削減労働時間及びその積算根拠を記載してください。</t>
    <phoneticPr fontId="3"/>
  </si>
  <si>
    <t>従業員</t>
    <rPh sb="0" eb="3">
      <t>ジュウギョウイン</t>
    </rPh>
    <phoneticPr fontId="3"/>
  </si>
  <si>
    <t>常勤換算</t>
    <rPh sb="0" eb="4">
      <t>ジョウキンカンザン</t>
    </rPh>
    <phoneticPr fontId="3"/>
  </si>
  <si>
    <t>削減労働時間</t>
    <rPh sb="0" eb="2">
      <t>サクゲン</t>
    </rPh>
    <rPh sb="2" eb="4">
      <t>ロウドウ</t>
    </rPh>
    <rPh sb="4" eb="6">
      <t>ジカン</t>
    </rPh>
    <phoneticPr fontId="3"/>
  </si>
  <si>
    <t>合計人数</t>
    <rPh sb="0" eb="4">
      <t>ゴウケイニンズウ</t>
    </rPh>
    <phoneticPr fontId="3"/>
  </si>
  <si>
    <t>（単位：人）</t>
    <rPh sb="1" eb="3">
      <t>タンイ</t>
    </rPh>
    <rPh sb="4" eb="5">
      <t>ニン</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</si>
  <si>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</si>
  <si>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</si>
  <si>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</si>
  <si>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</si>
  <si>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</si>
  <si>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</si>
  <si>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</si>
  <si>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</si>
  <si>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</si>
  <si>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</si>
  <si>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小規模判定</t>
    <rPh sb="0" eb="5">
      <t>ショウキボハンテイ</t>
    </rPh>
    <phoneticPr fontId="3"/>
  </si>
  <si>
    <t>補助額（4/5）</t>
    <rPh sb="0" eb="2">
      <t>ホジョ</t>
    </rPh>
    <rPh sb="2" eb="3">
      <t>ガク</t>
    </rPh>
    <phoneticPr fontId="3"/>
  </si>
  <si>
    <t>製品カテゴリリスト</t>
    <rPh sb="0" eb="2">
      <t>セイヒン</t>
    </rPh>
    <phoneticPr fontId="4"/>
  </si>
  <si>
    <t>ICT建設機械</t>
  </si>
  <si>
    <t>チルトローテータ</t>
  </si>
  <si>
    <t>クイックヒッチ</t>
  </si>
  <si>
    <t>無人搬送車</t>
  </si>
  <si>
    <t>自動倉庫</t>
  </si>
  <si>
    <t>ラックシステム</t>
  </si>
  <si>
    <t>パレタイズロボット</t>
  </si>
  <si>
    <t>RFIDリーダライタ</t>
  </si>
  <si>
    <t>スチームコンベクションオーブン</t>
  </si>
  <si>
    <t>配膳ロボット</t>
  </si>
  <si>
    <t>材質選別機</t>
  </si>
  <si>
    <t>A-35</t>
  </si>
  <si>
    <t>オートラベラー</t>
  </si>
  <si>
    <t>清掃ロボット</t>
  </si>
  <si>
    <t>飲料補充ロボット</t>
  </si>
  <si>
    <t>デジタル紙面色校正装置</t>
  </si>
  <si>
    <t>丁合機</t>
  </si>
  <si>
    <t>印刷用紙高積装置</t>
  </si>
  <si>
    <t>産業用プリンタ</t>
  </si>
  <si>
    <t>シャンプーマシン</t>
  </si>
  <si>
    <t>デジタル加飾機</t>
  </si>
  <si>
    <t>発泡スチロール減容機</t>
  </si>
  <si>
    <t>パワーアシストスーツ</t>
  </si>
  <si>
    <t>材料自動搬入・搬出装置</t>
  </si>
  <si>
    <t>コイルライン</t>
  </si>
  <si>
    <t>鋳造用自動注湯機</t>
  </si>
  <si>
    <t>自動駆動ミキサー</t>
  </si>
  <si>
    <t>マシニングセンタ</t>
  </si>
  <si>
    <t>ツールプリセッター</t>
  </si>
  <si>
    <t>警備・案内ロボット</t>
  </si>
  <si>
    <t>CNCルーター</t>
  </si>
  <si>
    <t>自動盛付けロボット</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</si>
  <si>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</si>
  <si>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</si>
  <si>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</si>
  <si>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製品
ｶﾃｺﾞﾘ
番号</t>
    <rPh sb="0" eb="2">
      <t>セイヒン</t>
    </rPh>
    <rPh sb="9" eb="11">
      <t>バンゴウ</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</si>
  <si>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</si>
  <si>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</si>
  <si>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</si>
  <si>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平成</t>
  </si>
  <si>
    <t>従業員合計</t>
    <rPh sb="0" eb="3">
      <t>ジュウギョウイン</t>
    </rPh>
    <rPh sb="3" eb="5">
      <t>ゴウケイ</t>
    </rPh>
    <phoneticPr fontId="3"/>
  </si>
  <si>
    <t>10,000,000円</t>
    <phoneticPr fontId="3"/>
  </si>
  <si>
    <t>補助額（2/3)</t>
    <rPh sb="0" eb="2">
      <t>ホジョ</t>
    </rPh>
    <rPh sb="2" eb="3">
      <t>ガク</t>
    </rPh>
    <phoneticPr fontId="3"/>
  </si>
  <si>
    <t>2/3</t>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</si>
  <si>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</si>
  <si>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</si>
  <si>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1" eb="12">
      <t>テブソク</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</si>
  <si>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</si>
  <si>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</si>
  <si>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</si>
  <si>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食品物流業</t>
    <rPh sb="0" eb="2">
      <t>ショクヒン</t>
    </rPh>
    <rPh sb="2" eb="4">
      <t>ブツリュウ</t>
    </rPh>
    <rPh sb="4" eb="5">
      <t>ギョウ</t>
    </rPh>
    <phoneticPr fontId="3"/>
  </si>
  <si>
    <t>4892 レッカー・ロードサービス業</t>
    <phoneticPr fontId="3"/>
  </si>
  <si>
    <t>補助対象経費（Ａ）</t>
    <rPh sb="0" eb="2">
      <t>ホジョ</t>
    </rPh>
    <rPh sb="2" eb="4">
      <t>タイショウ</t>
    </rPh>
    <rPh sb="4" eb="6">
      <t>ケイヒ</t>
    </rPh>
    <phoneticPr fontId="3"/>
  </si>
  <si>
    <r>
      <t xml:space="preserve">製品の概要 </t>
    </r>
    <r>
      <rPr>
        <sz val="10"/>
        <rFont val="Meiryo UI"/>
        <family val="3"/>
        <charset val="128"/>
      </rPr>
      <t>※仕様・特徴、運用イメージなどを簡潔に記載してください。</t>
    </r>
    <rPh sb="22" eb="24">
      <t>カンケツ</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</si>
  <si>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</si>
  <si>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</si>
  <si>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</si>
  <si>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</si>
  <si>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</si>
  <si>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</si>
  <si>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</si>
  <si>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実施計画書（新規導入）</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シンキ</t>
    </rPh>
    <rPh sb="26" eb="28">
      <t>ドウニュウ</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</si>
  <si>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</si>
  <si>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</si>
  <si>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配膳ロボット</t>
    <rPh sb="0" eb="2">
      <t>ハイゼン</t>
    </rPh>
    <phoneticPr fontId="3"/>
  </si>
  <si>
    <t>◆　導入する省力化製品の概要</t>
    <rPh sb="2" eb="4">
      <t>ドウニュウ</t>
    </rPh>
    <rPh sb="6" eb="9">
      <t>ショウリョクカ</t>
    </rPh>
    <rPh sb="9" eb="11">
      <t>セイヒン</t>
    </rPh>
    <rPh sb="12" eb="14">
      <t>ガイヨウ</t>
    </rPh>
    <phoneticPr fontId="3"/>
  </si>
  <si>
    <t>ア．
機器導入費</t>
    <rPh sb="3" eb="5">
      <t>キキ</t>
    </rPh>
    <rPh sb="5" eb="7">
      <t>ドウニュウ</t>
    </rPh>
    <rPh sb="7" eb="8">
      <t>ヒ</t>
    </rPh>
    <phoneticPr fontId="4"/>
  </si>
  <si>
    <t>機器導入費（ア）＋リース等利用料（イ）の合計　（①）</t>
    <rPh sb="12" eb="13">
      <t>トウ</t>
    </rPh>
    <rPh sb="13" eb="16">
      <t>リヨウリョウ</t>
    </rPh>
    <phoneticPr fontId="4"/>
  </si>
  <si>
    <t>048-830-3903</t>
    <phoneticPr fontId="3"/>
  </si>
  <si>
    <t>a3790-11@pref.saitmtama.lg.jp</t>
    <phoneticPr fontId="3"/>
  </si>
  <si>
    <t xml:space="preserve">機器導入後の計画数値（計画関連事業） </t>
    <rPh sb="0" eb="2">
      <t>キキキキ</t>
    </rPh>
    <phoneticPr fontId="4"/>
  </si>
  <si>
    <t>備考２</t>
    <phoneticPr fontId="3"/>
  </si>
  <si>
    <t>備考３</t>
    <phoneticPr fontId="3"/>
  </si>
  <si>
    <t>備考</t>
    <phoneticPr fontId="3"/>
  </si>
  <si>
    <t>自己資金</t>
    <phoneticPr fontId="3"/>
  </si>
  <si>
    <t>令和8年9月中旬：システム仕様打ち合わせ、本契約
令和8年10月～令和7年12月：システムのデータベース整備・稼働テスト
令和8年12月～1月：従業員向け教育訓練・運用テスト
令和9年2月：本稼働</t>
    <phoneticPr fontId="3"/>
  </si>
  <si>
    <t>測量機</t>
    <rPh sb="0" eb="3">
      <t>ソクリョウキ</t>
    </rPh>
    <phoneticPr fontId="18"/>
  </si>
  <si>
    <t>自動地中探査機</t>
    <rPh sb="0" eb="2">
      <t>ジドウ</t>
    </rPh>
    <rPh sb="2" eb="4">
      <t>チチュウ</t>
    </rPh>
    <rPh sb="4" eb="6">
      <t>タンサ</t>
    </rPh>
    <rPh sb="6" eb="7">
      <t>キ</t>
    </rPh>
    <phoneticPr fontId="27"/>
  </si>
  <si>
    <t>産業用ドローン</t>
    <rPh sb="0" eb="3">
      <t>サンギョウヨウ</t>
    </rPh>
    <phoneticPr fontId="18"/>
  </si>
  <si>
    <t>解体機</t>
    <rPh sb="0" eb="3">
      <t>カイタイキ</t>
    </rPh>
    <phoneticPr fontId="27"/>
  </si>
  <si>
    <t>建設現場作業ロボット</t>
    <rPh sb="0" eb="4">
      <t>ケンセツゲンバ</t>
    </rPh>
    <rPh sb="4" eb="6">
      <t>サギョウ</t>
    </rPh>
    <phoneticPr fontId="27"/>
  </si>
  <si>
    <t>鉄筋自動曲装置</t>
    <rPh sb="0" eb="2">
      <t>テッキン</t>
    </rPh>
    <rPh sb="2" eb="4">
      <t>ジドウ</t>
    </rPh>
    <rPh sb="4" eb="5">
      <t>マ</t>
    </rPh>
    <rPh sb="5" eb="7">
      <t>ソウチ</t>
    </rPh>
    <phoneticPr fontId="27"/>
  </si>
  <si>
    <t>ICT締固め管理機能付き
道路機械</t>
    <rPh sb="3" eb="5">
      <t>シメカタ</t>
    </rPh>
    <rPh sb="6" eb="8">
      <t>カンリ</t>
    </rPh>
    <rPh sb="8" eb="10">
      <t>キノウ</t>
    </rPh>
    <rPh sb="10" eb="11">
      <t>ツ</t>
    </rPh>
    <rPh sb="13" eb="15">
      <t>ドウロ</t>
    </rPh>
    <rPh sb="15" eb="17">
      <t>キカイ</t>
    </rPh>
    <phoneticPr fontId="18"/>
  </si>
  <si>
    <t>遠隔監視装置</t>
    <rPh sb="4" eb="6">
      <t>ソウチ</t>
    </rPh>
    <phoneticPr fontId="18"/>
  </si>
  <si>
    <t>遠隔操作機</t>
    <rPh sb="0" eb="5">
      <t>エンカクソウサキ</t>
    </rPh>
    <phoneticPr fontId="18"/>
  </si>
  <si>
    <t>ピッキングカート（指示端末が搭載されたものに限る）</t>
    <rPh sb="22" eb="23">
      <t>カギ</t>
    </rPh>
    <phoneticPr fontId="27"/>
  </si>
  <si>
    <t>ピッキングシステム
（保管棚にデジタル表示器、専用の端末を含むものに限る）
※システム単独の場合、導入機器がタブレット・パソコンのみの場合は対象外</t>
    <rPh sb="29" eb="30">
      <t>フク</t>
    </rPh>
    <rPh sb="34" eb="35">
      <t>カギ</t>
    </rPh>
    <rPh sb="43" eb="45">
      <t>タンドク</t>
    </rPh>
    <rPh sb="46" eb="48">
      <t>バアイ</t>
    </rPh>
    <rPh sb="49" eb="51">
      <t>ドウニュウ</t>
    </rPh>
    <rPh sb="51" eb="53">
      <t>キキ</t>
    </rPh>
    <rPh sb="67" eb="69">
      <t>バアイ</t>
    </rPh>
    <rPh sb="70" eb="73">
      <t>タイショウガイ</t>
    </rPh>
    <phoneticPr fontId="27"/>
  </si>
  <si>
    <t>搬送機器</t>
    <rPh sb="0" eb="2">
      <t>ハンソウ</t>
    </rPh>
    <rPh sb="2" eb="4">
      <t>キキ</t>
    </rPh>
    <phoneticPr fontId="27"/>
  </si>
  <si>
    <t>昇降機</t>
    <rPh sb="0" eb="3">
      <t>ショウコウキ</t>
    </rPh>
    <phoneticPr fontId="26"/>
  </si>
  <si>
    <t>シートリーダー（自動伝票読み取り装置）</t>
    <rPh sb="8" eb="10">
      <t>ジドウ</t>
    </rPh>
    <rPh sb="10" eb="12">
      <t>デンピョウ</t>
    </rPh>
    <rPh sb="12" eb="13">
      <t>ヨ</t>
    </rPh>
    <rPh sb="14" eb="15">
      <t>ト</t>
    </rPh>
    <rPh sb="16" eb="18">
      <t>ソウチ</t>
    </rPh>
    <phoneticPr fontId="18"/>
  </si>
  <si>
    <t>コンベアオーブン</t>
  </si>
  <si>
    <t>自動調理補助機</t>
    <rPh sb="0" eb="2">
      <t>ジドウ</t>
    </rPh>
    <phoneticPr fontId="27"/>
  </si>
  <si>
    <t>急速冷凍機</t>
    <rPh sb="0" eb="2">
      <t>キュウソク</t>
    </rPh>
    <rPh sb="2" eb="5">
      <t>レイトウキ</t>
    </rPh>
    <phoneticPr fontId="18"/>
  </si>
  <si>
    <t>解凍機</t>
    <rPh sb="0" eb="2">
      <t>カイトウ</t>
    </rPh>
    <rPh sb="2" eb="3">
      <t>キ</t>
    </rPh>
    <phoneticPr fontId="18"/>
  </si>
  <si>
    <t>飲料ディスペンサー</t>
  </si>
  <si>
    <t>再加熱キャビネット／カート</t>
    <rPh sb="0" eb="3">
      <t>サイカネツ</t>
    </rPh>
    <phoneticPr fontId="18"/>
  </si>
  <si>
    <t>食品自動開封機</t>
    <rPh sb="0" eb="2">
      <t>ショクヒン</t>
    </rPh>
    <rPh sb="2" eb="4">
      <t>ジドウ</t>
    </rPh>
    <rPh sb="4" eb="6">
      <t>カイフウ</t>
    </rPh>
    <rPh sb="6" eb="7">
      <t>キ</t>
    </rPh>
    <phoneticPr fontId="18"/>
  </si>
  <si>
    <t>食品自動袋とじ装置</t>
  </si>
  <si>
    <t>窒素ガス精製ユニット</t>
    <rPh sb="0" eb="2">
      <t>チッソ</t>
    </rPh>
    <rPh sb="4" eb="6">
      <t>セイセイ</t>
    </rPh>
    <phoneticPr fontId="18"/>
  </si>
  <si>
    <t>食器洗浄機</t>
    <rPh sb="0" eb="2">
      <t>ショッキ</t>
    </rPh>
    <rPh sb="2" eb="5">
      <t>センジョウキ</t>
    </rPh>
    <phoneticPr fontId="18"/>
  </si>
  <si>
    <t>自動盛付けロボット</t>
    <rPh sb="0" eb="2">
      <t>ジドウ</t>
    </rPh>
    <rPh sb="2" eb="3">
      <t>モ</t>
    </rPh>
    <phoneticPr fontId="27"/>
  </si>
  <si>
    <t>自動受付・受渡機</t>
    <rPh sb="0" eb="2">
      <t>ジドウ</t>
    </rPh>
    <rPh sb="2" eb="4">
      <t>ウケツケ</t>
    </rPh>
    <rPh sb="5" eb="8">
      <t>ウケワタシキ</t>
    </rPh>
    <phoneticPr fontId="18"/>
  </si>
  <si>
    <t>自動券売機</t>
    <rPh sb="0" eb="2">
      <t>ジドウ</t>
    </rPh>
    <rPh sb="2" eb="5">
      <t>ケンバイキ</t>
    </rPh>
    <phoneticPr fontId="18"/>
  </si>
  <si>
    <t>入出金機</t>
    <rPh sb="0" eb="4">
      <t>ニュウシュッキンキ</t>
    </rPh>
    <phoneticPr fontId="27"/>
  </si>
  <si>
    <t>自動精算機</t>
    <rPh sb="0" eb="2">
      <t>ジドウ</t>
    </rPh>
    <rPh sb="2" eb="5">
      <t>セイサンキ</t>
    </rPh>
    <phoneticPr fontId="18"/>
  </si>
  <si>
    <t>自動チェックイン機</t>
    <rPh sb="8" eb="9">
      <t>キ</t>
    </rPh>
    <phoneticPr fontId="18"/>
  </si>
  <si>
    <t>自動販売機</t>
    <rPh sb="0" eb="5">
      <t>ジドウハンバイキ</t>
    </rPh>
    <phoneticPr fontId="27"/>
  </si>
  <si>
    <t>脱毛機器</t>
    <rPh sb="0" eb="4">
      <t>ダツモウキキ</t>
    </rPh>
    <phoneticPr fontId="27"/>
  </si>
  <si>
    <t>美容トリートメント機器</t>
    <rPh sb="0" eb="2">
      <t>ビヨウ</t>
    </rPh>
    <rPh sb="9" eb="11">
      <t>キキ</t>
    </rPh>
    <phoneticPr fontId="27"/>
  </si>
  <si>
    <t>デジタル映写機</t>
    <rPh sb="4" eb="6">
      <t>エイシャ</t>
    </rPh>
    <phoneticPr fontId="18"/>
  </si>
  <si>
    <t>3Dプリンタ</t>
  </si>
  <si>
    <t>印刷用紙反転機</t>
    <rPh sb="0" eb="2">
      <t>インサツ</t>
    </rPh>
    <rPh sb="2" eb="4">
      <t>ヨウシ</t>
    </rPh>
    <rPh sb="4" eb="6">
      <t>ハンテン</t>
    </rPh>
    <rPh sb="6" eb="7">
      <t>キ</t>
    </rPh>
    <phoneticPr fontId="27"/>
  </si>
  <si>
    <t>自動紙折機</t>
    <rPh sb="0" eb="2">
      <t>ジドウ</t>
    </rPh>
    <rPh sb="2" eb="3">
      <t>カミ</t>
    </rPh>
    <rPh sb="3" eb="4">
      <t>オ</t>
    </rPh>
    <rPh sb="4" eb="5">
      <t>キ</t>
    </rPh>
    <phoneticPr fontId="27"/>
  </si>
  <si>
    <t>印刷物インサーター</t>
    <rPh sb="0" eb="3">
      <t>インサツブツ</t>
    </rPh>
    <phoneticPr fontId="27"/>
  </si>
  <si>
    <t>自動カス取り装置</t>
    <rPh sb="0" eb="2">
      <t>ジドウ</t>
    </rPh>
    <rPh sb="4" eb="5">
      <t>ト</t>
    </rPh>
    <rPh sb="6" eb="8">
      <t>ソウチ</t>
    </rPh>
    <phoneticPr fontId="27"/>
  </si>
  <si>
    <t>面板加工機</t>
    <rPh sb="0" eb="1">
      <t>メン</t>
    </rPh>
    <rPh sb="1" eb="2">
      <t>イタ</t>
    </rPh>
    <rPh sb="2" eb="5">
      <t>カコウキ</t>
    </rPh>
    <phoneticPr fontId="18"/>
  </si>
  <si>
    <t>用紙積み下ろし装置</t>
    <rPh sb="0" eb="2">
      <t>ヨウシ</t>
    </rPh>
    <rPh sb="2" eb="3">
      <t>ツ</t>
    </rPh>
    <rPh sb="4" eb="5">
      <t>オ</t>
    </rPh>
    <rPh sb="7" eb="9">
      <t>ソウチ</t>
    </rPh>
    <phoneticPr fontId="27"/>
  </si>
  <si>
    <t>重ね切り対応三方断裁機</t>
  </si>
  <si>
    <t>産業用カッティングプロッター</t>
    <rPh sb="0" eb="3">
      <t>サンギョウヨウ</t>
    </rPh>
    <phoneticPr fontId="18"/>
  </si>
  <si>
    <t>平面・曲面印刷機</t>
  </si>
  <si>
    <t>産業用自動ラミネーター機
（加工・断裁が自動のものに限る）</t>
    <rPh sb="0" eb="3">
      <t>サンギョウヨウ</t>
    </rPh>
    <rPh sb="3" eb="5">
      <t>ジドウ</t>
    </rPh>
    <rPh sb="11" eb="12">
      <t>キ</t>
    </rPh>
    <rPh sb="14" eb="16">
      <t>カコウ</t>
    </rPh>
    <rPh sb="17" eb="19">
      <t>ダンサイ</t>
    </rPh>
    <rPh sb="20" eb="22">
      <t>ジドウ</t>
    </rPh>
    <rPh sb="26" eb="27">
      <t>カギ</t>
    </rPh>
    <phoneticPr fontId="18"/>
  </si>
  <si>
    <t>カッタークリーサー（多機能自動断裁筋押し加工機）</t>
  </si>
  <si>
    <t>乱丁防止検査装置</t>
  </si>
  <si>
    <t>製箱機</t>
  </si>
  <si>
    <t>段ボール箱糊付け機</t>
    <rPh sb="4" eb="5">
      <t>ハコ</t>
    </rPh>
    <rPh sb="5" eb="6">
      <t>ノリ</t>
    </rPh>
    <rPh sb="6" eb="7">
      <t>ツ</t>
    </rPh>
    <rPh sb="8" eb="9">
      <t>キ</t>
    </rPh>
    <phoneticPr fontId="27"/>
  </si>
  <si>
    <t>物品貸出管理機</t>
    <rPh sb="0" eb="7">
      <t>ブッピンカシダシカンリキ</t>
    </rPh>
    <phoneticPr fontId="27"/>
  </si>
  <si>
    <t>自動洗浄機</t>
    <rPh sb="0" eb="2">
      <t>ジドウ</t>
    </rPh>
    <rPh sb="2" eb="5">
      <t>センジョウキ</t>
    </rPh>
    <phoneticPr fontId="18"/>
  </si>
  <si>
    <t>ブラスト装置</t>
    <rPh sb="4" eb="6">
      <t>ソウチ</t>
    </rPh>
    <phoneticPr fontId="27"/>
  </si>
  <si>
    <t>自動検査機器</t>
    <rPh sb="2" eb="6">
      <t>ケンサキキ</t>
    </rPh>
    <phoneticPr fontId="18"/>
  </si>
  <si>
    <t>自動測定器</t>
    <rPh sb="2" eb="4">
      <t>ソクテイ</t>
    </rPh>
    <rPh sb="4" eb="5">
      <t>キ</t>
    </rPh>
    <phoneticPr fontId="18"/>
  </si>
  <si>
    <t>自動計量装置</t>
    <rPh sb="0" eb="2">
      <t>ジドウ</t>
    </rPh>
    <rPh sb="2" eb="4">
      <t>ケイリョウ</t>
    </rPh>
    <phoneticPr fontId="18"/>
  </si>
  <si>
    <t>自動包装機</t>
    <rPh sb="2" eb="5">
      <t>ホウソウキ</t>
    </rPh>
    <phoneticPr fontId="18"/>
  </si>
  <si>
    <t>自動調色機</t>
    <rPh sb="0" eb="5">
      <t>ジドウチョウショクキ</t>
    </rPh>
    <phoneticPr fontId="27"/>
  </si>
  <si>
    <t>塗装ブース
（換気装置を備えたものに限る）</t>
    <rPh sb="0" eb="2">
      <t>トソウ</t>
    </rPh>
    <rPh sb="12" eb="13">
      <t>ソナ</t>
    </rPh>
    <rPh sb="18" eb="19">
      <t>カギ</t>
    </rPh>
    <phoneticPr fontId="18"/>
  </si>
  <si>
    <t>自動車用全自動フロンガス回収・充てん装置</t>
    <rPh sb="0" eb="4">
      <t>ジドウシャヨウ</t>
    </rPh>
    <rPh sb="4" eb="7">
      <t>ゼンジドウ</t>
    </rPh>
    <rPh sb="12" eb="14">
      <t>カイシュウ</t>
    </rPh>
    <rPh sb="15" eb="16">
      <t>ジュウ</t>
    </rPh>
    <rPh sb="18" eb="20">
      <t>ソウチ</t>
    </rPh>
    <phoneticPr fontId="18"/>
  </si>
  <si>
    <t>純水製造装置</t>
    <rPh sb="0" eb="2">
      <t>ジュンスイ</t>
    </rPh>
    <rPh sb="2" eb="4">
      <t>セイゾウ</t>
    </rPh>
    <rPh sb="4" eb="6">
      <t>ソウチ</t>
    </rPh>
    <phoneticPr fontId="27"/>
  </si>
  <si>
    <t>自動供給装置</t>
    <rPh sb="0" eb="2">
      <t>ジドウ</t>
    </rPh>
    <rPh sb="2" eb="4">
      <t>キョウキュウ</t>
    </rPh>
    <rPh sb="4" eb="6">
      <t>ソウチ</t>
    </rPh>
    <phoneticPr fontId="27"/>
  </si>
  <si>
    <t>自動取出機</t>
    <rPh sb="0" eb="2">
      <t>ジドウ</t>
    </rPh>
    <rPh sb="2" eb="3">
      <t>トリ</t>
    </rPh>
    <rPh sb="3" eb="4">
      <t>イズル</t>
    </rPh>
    <rPh sb="4" eb="5">
      <t>キ</t>
    </rPh>
    <phoneticPr fontId="18"/>
  </si>
  <si>
    <t>原材料自動計量
混合搬送装置</t>
  </si>
  <si>
    <t>プラスチック成形機部品
洗浄装置</t>
  </si>
  <si>
    <t>後工程自動化機能付
成形品取出しロボット</t>
  </si>
  <si>
    <t>自動温度制御装置</t>
    <rPh sb="0" eb="2">
      <t>ジドウ</t>
    </rPh>
    <rPh sb="2" eb="4">
      <t>オンド</t>
    </rPh>
    <rPh sb="4" eb="6">
      <t>セイギョ</t>
    </rPh>
    <rPh sb="6" eb="8">
      <t>ソウチ</t>
    </rPh>
    <phoneticPr fontId="18"/>
  </si>
  <si>
    <t>溶接機</t>
    <rPh sb="0" eb="2">
      <t>ヨウセツ</t>
    </rPh>
    <rPh sb="2" eb="3">
      <t>キ</t>
    </rPh>
    <phoneticPr fontId="27"/>
  </si>
  <si>
    <t>溶接ロボット</t>
    <rPh sb="0" eb="2">
      <t>ヨウセツ</t>
    </rPh>
    <phoneticPr fontId="18"/>
  </si>
  <si>
    <t>協働ロボット</t>
    <rPh sb="0" eb="2">
      <t>キョウドウ</t>
    </rPh>
    <phoneticPr fontId="18"/>
  </si>
  <si>
    <t>搬送ロボット</t>
    <rPh sb="0" eb="2">
      <t>ハンソウ</t>
    </rPh>
    <phoneticPr fontId="27"/>
  </si>
  <si>
    <t>トランスファ装置</t>
    <rPh sb="6" eb="8">
      <t>ソウチ</t>
    </rPh>
    <phoneticPr fontId="18"/>
  </si>
  <si>
    <t>多関節ロボット</t>
    <rPh sb="0" eb="2">
      <t>カンセツ</t>
    </rPh>
    <phoneticPr fontId="27"/>
  </si>
  <si>
    <t>パイプベンダー用投入・
排出ロボット</t>
  </si>
  <si>
    <t>クリンチングファスナー圧入機</t>
    <rPh sb="11" eb="13">
      <t>アツニュウ</t>
    </rPh>
    <rPh sb="13" eb="14">
      <t>キ</t>
    </rPh>
    <phoneticPr fontId="18"/>
  </si>
  <si>
    <t>金型交換装置</t>
  </si>
  <si>
    <t>反転機</t>
    <rPh sb="0" eb="2">
      <t>ハンテン</t>
    </rPh>
    <rPh sb="2" eb="3">
      <t>キ</t>
    </rPh>
    <phoneticPr fontId="18"/>
  </si>
  <si>
    <t>自動バリ取り装置</t>
    <rPh sb="0" eb="2">
      <t>ジドウ</t>
    </rPh>
    <rPh sb="4" eb="5">
      <t>ト</t>
    </rPh>
    <rPh sb="6" eb="8">
      <t>ソウチ</t>
    </rPh>
    <phoneticPr fontId="27"/>
  </si>
  <si>
    <t>ワイヤ自動供給付ワイヤ
放電加工機</t>
    <rPh sb="3" eb="5">
      <t>ジドウ</t>
    </rPh>
    <rPh sb="5" eb="7">
      <t>キョウキュウ</t>
    </rPh>
    <rPh sb="7" eb="8">
      <t>ツ</t>
    </rPh>
    <rPh sb="12" eb="14">
      <t>ホウデン</t>
    </rPh>
    <rPh sb="14" eb="17">
      <t>カコウキ</t>
    </rPh>
    <phoneticPr fontId="27"/>
  </si>
  <si>
    <t>電極自動交換装置付き形彫放電加工機</t>
  </si>
  <si>
    <t>NC細穴放電加工機</t>
    <rPh sb="2" eb="4">
      <t>ホソアナ</t>
    </rPh>
    <rPh sb="4" eb="9">
      <t>ホウデンカコウキ</t>
    </rPh>
    <phoneticPr fontId="27"/>
  </si>
  <si>
    <t>複合加工機</t>
    <rPh sb="0" eb="5">
      <t>フクゴウカコウキ</t>
    </rPh>
    <phoneticPr fontId="27"/>
  </si>
  <si>
    <t>CNC立形複合研削盤</t>
    <rPh sb="3" eb="4">
      <t>リツ</t>
    </rPh>
    <rPh sb="4" eb="5">
      <t>ケイ</t>
    </rPh>
    <rPh sb="5" eb="7">
      <t>フクゴウ</t>
    </rPh>
    <rPh sb="7" eb="10">
      <t>ケンサクバン</t>
    </rPh>
    <phoneticPr fontId="27"/>
  </si>
  <si>
    <t>CNC旋盤</t>
    <rPh sb="3" eb="5">
      <t>センバン</t>
    </rPh>
    <phoneticPr fontId="27"/>
  </si>
  <si>
    <t>CNCフライス盤</t>
    <rPh sb="7" eb="8">
      <t>バン</t>
    </rPh>
    <phoneticPr fontId="27"/>
  </si>
  <si>
    <t>CNC工具研削盤</t>
    <rPh sb="3" eb="5">
      <t>コウグ</t>
    </rPh>
    <rPh sb="5" eb="8">
      <t>ケンサクバン</t>
    </rPh>
    <phoneticPr fontId="18"/>
  </si>
  <si>
    <t>キー溝加工機</t>
    <rPh sb="2" eb="3">
      <t>ミゾ</t>
    </rPh>
    <rPh sb="3" eb="5">
      <t>カコウ</t>
    </rPh>
    <rPh sb="5" eb="6">
      <t>キ</t>
    </rPh>
    <phoneticPr fontId="18"/>
  </si>
  <si>
    <t>機上計測装置付平面研削盤</t>
    <rPh sb="0" eb="2">
      <t>キジョウ</t>
    </rPh>
    <rPh sb="2" eb="4">
      <t>ケイソク</t>
    </rPh>
    <rPh sb="4" eb="6">
      <t>ソウチ</t>
    </rPh>
    <rPh sb="6" eb="7">
      <t>ツ</t>
    </rPh>
    <rPh sb="7" eb="9">
      <t>ヘイメン</t>
    </rPh>
    <rPh sb="9" eb="12">
      <t>ケンサクバン</t>
    </rPh>
    <phoneticPr fontId="18"/>
  </si>
  <si>
    <t>鏡面仕上げ加工機</t>
    <rPh sb="0" eb="4">
      <t>キョウメンシア</t>
    </rPh>
    <rPh sb="5" eb="8">
      <t>カコウキ</t>
    </rPh>
    <phoneticPr fontId="18"/>
  </si>
  <si>
    <t>多軸自動旋盤</t>
  </si>
  <si>
    <t>カメラ位置決め機能付き
板金レーザ加工機</t>
  </si>
  <si>
    <t>帯鋸用自動歪み取り機</t>
  </si>
  <si>
    <t>ケーブル加工機</t>
    <rPh sb="4" eb="7">
      <t>カコウキ</t>
    </rPh>
    <phoneticPr fontId="18"/>
  </si>
  <si>
    <t>ワイヤーハーネス製造装置</t>
    <rPh sb="8" eb="10">
      <t>セイゾウ</t>
    </rPh>
    <rPh sb="10" eb="12">
      <t>ソウチ</t>
    </rPh>
    <phoneticPr fontId="18"/>
  </si>
  <si>
    <t>木材用高周波接着機</t>
    <rPh sb="0" eb="3">
      <t>モクザイヨウ</t>
    </rPh>
    <rPh sb="3" eb="6">
      <t>コウシュウハ</t>
    </rPh>
    <rPh sb="6" eb="8">
      <t>セッチャク</t>
    </rPh>
    <rPh sb="8" eb="9">
      <t>キ</t>
    </rPh>
    <phoneticPr fontId="27"/>
  </si>
  <si>
    <t>自動ダボ穴加工機</t>
    <rPh sb="0" eb="2">
      <t>ジドウ</t>
    </rPh>
    <rPh sb="4" eb="5">
      <t>アナ</t>
    </rPh>
    <rPh sb="5" eb="7">
      <t>カコウ</t>
    </rPh>
    <rPh sb="7" eb="8">
      <t>キ</t>
    </rPh>
    <phoneticPr fontId="18"/>
  </si>
  <si>
    <t>合板積込装置</t>
  </si>
  <si>
    <t>木材加工用
自動四面かんな盤</t>
  </si>
  <si>
    <t>自動切粉圧縮機</t>
    <rPh sb="0" eb="2">
      <t>ジドウ</t>
    </rPh>
    <rPh sb="2" eb="3">
      <t>キ</t>
    </rPh>
    <rPh sb="3" eb="4">
      <t>コナ</t>
    </rPh>
    <rPh sb="4" eb="7">
      <t>アッシュクキ</t>
    </rPh>
    <phoneticPr fontId="27"/>
  </si>
  <si>
    <t>縫製機械</t>
    <rPh sb="0" eb="4">
      <t>ホウセイキカイ</t>
    </rPh>
    <phoneticPr fontId="27"/>
  </si>
  <si>
    <t>エアコンシステム内
自動洗浄装置</t>
  </si>
  <si>
    <t>映像解析ＡＩによる
交通誘導システム
（表示装置を含むものに限る）
※システム単独の場合、導入機器のみの場合は対象外）</t>
    <rPh sb="20" eb="24">
      <t>ヒョウジソウチ</t>
    </rPh>
    <rPh sb="25" eb="26">
      <t>フク</t>
    </rPh>
    <rPh sb="30" eb="31">
      <t>カギ</t>
    </rPh>
    <rPh sb="39" eb="41">
      <t>タンドク</t>
    </rPh>
    <rPh sb="42" eb="44">
      <t>バアイ</t>
    </rPh>
    <rPh sb="45" eb="47">
      <t>ドウニュウ</t>
    </rPh>
    <rPh sb="47" eb="49">
      <t>キキ</t>
    </rPh>
    <rPh sb="52" eb="54">
      <t>バアイ</t>
    </rPh>
    <rPh sb="55" eb="58">
      <t>タイショウガイ</t>
    </rPh>
    <phoneticPr fontId="18"/>
  </si>
  <si>
    <t>鉄筋溶接継手専用
超音波探傷器</t>
  </si>
  <si>
    <t>感熱フィルム向け
ラベルレス印字装置</t>
  </si>
  <si>
    <t>設備点検用小型ドローン</t>
  </si>
  <si>
    <t>工作機械用
自動ワーク交換装置</t>
  </si>
  <si>
    <t>刺繍機</t>
    <rPh sb="0" eb="2">
      <t>シシュウ</t>
    </rPh>
    <rPh sb="2" eb="3">
      <t>キ</t>
    </rPh>
    <phoneticPr fontId="18"/>
  </si>
  <si>
    <t>ＡＩ外観検査用
画像処理システム
（検査装置を含むものに限る）
※システム単独の場合、導入機器のみの場合は対象外）</t>
    <rPh sb="18" eb="20">
      <t>ケンサ</t>
    </rPh>
    <phoneticPr fontId="18"/>
  </si>
  <si>
    <t>マスキングプラグ（キャップ）
固着塗料剥離装置</t>
  </si>
  <si>
    <t>A-35</t>
    <phoneticPr fontId="3"/>
  </si>
  <si>
    <t>食器洗浄機</t>
    <phoneticPr fontId="3"/>
  </si>
  <si>
    <t>A-34</t>
    <phoneticPr fontId="3"/>
  </si>
  <si>
    <t>A-36</t>
    <phoneticPr fontId="3"/>
  </si>
  <si>
    <t>埼玉　太郎</t>
    <rPh sb="0" eb="2">
      <t>サイタマ</t>
    </rPh>
    <rPh sb="3" eb="5">
      <t>タロウ</t>
    </rPh>
    <phoneticPr fontId="3"/>
  </si>
  <si>
    <t>機器①</t>
    <rPh sb="0" eb="2">
      <t>キキ</t>
    </rPh>
    <phoneticPr fontId="3"/>
  </si>
  <si>
    <t>機器②</t>
    <phoneticPr fontId="3"/>
  </si>
  <si>
    <t>機器③</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</si>
</sst>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2"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9" tint="-0.249977111117893"/>
      <name val="Meiryo UI"/>
      <family val="3"/>
      <charset val="128"/>
    </font>
    <font>
      <sz val="11"/>
      <color rgb="FF0000FF"/>
      <name val="Meiryo UI"/>
      <family val="3"/>
      <charset val="128"/>
    </font>
    <font>
      <sz val="10"/>
      <color rgb="FF0000FF"/>
      <name val="Meiryo UI"/>
      <family val="3"/>
      <charset val="128"/>
    </font>
    <font>
      <sz val="12"/>
      <color theme="1"/>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
      <sz val="10"/>
      <color theme="7"/>
      <name val="Meiryo UI"/>
      <family val="3"/>
      <charset val="128"/>
    </font>
    <font>
      <sz val="9"/>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78">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top style="thin">
        <color indexed="64"/>
      </top>
      <bottom style="hair">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33">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0" fontId="30" fillId="2" borderId="0" xfId="0" applyFont="1" applyFill="1">
      <alignment vertical="center"/>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7"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0" borderId="0" xfId="0" applyFont="1">
      <alignment vertical="center"/>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7" xfId="0" applyFont="1" applyFill="1" applyBorder="1" applyAlignment="1">
      <alignment horizontal="center" vertical="center"/>
    </xf>
    <xf numFmtId="0" fontId="6" fillId="2" borderId="37" xfId="0" applyFont="1" applyFill="1" applyBorder="1">
      <alignment vertical="center"/>
    </xf>
    <xf numFmtId="179" fontId="6" fillId="2" borderId="47" xfId="0" applyNumberFormat="1" applyFont="1" applyFill="1" applyBorder="1">
      <alignment vertical="center"/>
    </xf>
    <xf numFmtId="179" fontId="6" fillId="2" borderId="48" xfId="0" applyNumberFormat="1" applyFont="1" applyFill="1" applyBorder="1">
      <alignment vertical="center"/>
    </xf>
    <xf numFmtId="179" fontId="6" fillId="2" borderId="49" xfId="0" applyNumberFormat="1" applyFont="1" applyFill="1" applyBorder="1">
      <alignment vertical="center"/>
    </xf>
    <xf numFmtId="0" fontId="6" fillId="2" borderId="10" xfId="0" applyFont="1" applyFill="1" applyBorder="1">
      <alignment vertical="center"/>
    </xf>
    <xf numFmtId="0" fontId="6" fillId="2" borderId="11" xfId="0"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7" fillId="2" borderId="12" xfId="2" applyFont="1" applyFill="1" applyBorder="1">
      <alignment vertical="center"/>
    </xf>
    <xf numFmtId="0" fontId="50" fillId="0" borderId="0" xfId="0" applyFont="1">
      <alignment vertical="center"/>
    </xf>
    <xf numFmtId="0" fontId="52" fillId="0" borderId="0" xfId="0" applyFont="1">
      <alignment vertical="center"/>
    </xf>
    <xf numFmtId="0" fontId="51" fillId="2" borderId="0" xfId="0" applyFont="1" applyFill="1">
      <alignment vertical="center"/>
    </xf>
    <xf numFmtId="0" fontId="6" fillId="4" borderId="7" xfId="0" applyFont="1" applyFill="1" applyBorder="1" applyAlignment="1">
      <alignment vertical="top"/>
    </xf>
    <xf numFmtId="0" fontId="6" fillId="4" borderId="8" xfId="0" applyFont="1" applyFill="1" applyBorder="1" applyAlignment="1">
      <alignment vertical="top"/>
    </xf>
    <xf numFmtId="0" fontId="52" fillId="4" borderId="8" xfId="0" applyFont="1" applyFill="1" applyBorder="1" applyAlignment="1">
      <alignment horizontal="right" vertical="top"/>
    </xf>
    <xf numFmtId="0" fontId="52" fillId="2" borderId="0" xfId="0" applyFont="1" applyFill="1" applyAlignment="1">
      <alignment horizontal="right"/>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11" fillId="4" borderId="7" xfId="0" applyFont="1" applyFill="1" applyBorder="1">
      <alignment vertical="center"/>
    </xf>
    <xf numFmtId="0" fontId="11" fillId="4" borderId="8" xfId="0" applyFont="1" applyFill="1" applyBorder="1">
      <alignment vertical="center"/>
    </xf>
    <xf numFmtId="0" fontId="11" fillId="4" borderId="9" xfId="0" applyFont="1" applyFill="1" applyBorder="1">
      <alignment vertical="center"/>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51" fillId="2" borderId="0" xfId="0" applyFont="1" applyFill="1" applyAlignment="1">
      <alignment wrapText="1"/>
    </xf>
    <xf numFmtId="0" fontId="51" fillId="4" borderId="9" xfId="0" applyFont="1" applyFill="1" applyBorder="1" applyAlignment="1">
      <alignment vertical="top" wrapText="1"/>
    </xf>
    <xf numFmtId="0" fontId="51" fillId="4" borderId="9" xfId="0" applyFont="1" applyFill="1" applyBorder="1" applyAlignment="1">
      <alignment vertical="center" wrapText="1"/>
    </xf>
    <xf numFmtId="0" fontId="51" fillId="2" borderId="0" xfId="0" applyFont="1" applyFill="1" applyAlignment="1">
      <alignment vertical="center" wrapText="1"/>
    </xf>
    <xf numFmtId="0" fontId="39" fillId="0" borderId="0" xfId="0" applyFont="1" applyAlignment="1">
      <alignment horizontal="center"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51" xfId="0" applyNumberFormat="1" applyFont="1" applyFill="1" applyBorder="1" applyProtection="1">
      <alignment vertical="center"/>
      <protection hidden="1"/>
    </xf>
    <xf numFmtId="177" fontId="7" fillId="2" borderId="40" xfId="0" applyNumberFormat="1" applyFont="1" applyFill="1" applyBorder="1" applyProtection="1">
      <alignment vertical="center"/>
      <protection hidden="1"/>
    </xf>
    <xf numFmtId="0" fontId="59"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184" fontId="7" fillId="2" borderId="12" xfId="0" applyNumberFormat="1" applyFont="1" applyFill="1" applyBorder="1">
      <alignment vertical="center"/>
    </xf>
    <xf numFmtId="177" fontId="7" fillId="2" borderId="40"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38" fontId="0" fillId="0" borderId="0" xfId="3" applyFont="1">
      <alignment vertical="center"/>
    </xf>
    <xf numFmtId="0" fontId="33" fillId="2" borderId="0" xfId="0" applyFont="1" applyFill="1">
      <alignment vertical="center"/>
    </xf>
    <xf numFmtId="0" fontId="40" fillId="2" borderId="0" xfId="0" applyFont="1" applyFill="1">
      <alignment vertical="center"/>
    </xf>
    <xf numFmtId="0" fontId="42" fillId="2" borderId="0" xfId="0" applyFont="1" applyFill="1">
      <alignment vertical="center"/>
    </xf>
    <xf numFmtId="0" fontId="55" fillId="2" borderId="0" xfId="0" applyFont="1" applyFill="1">
      <alignment vertical="center"/>
    </xf>
    <xf numFmtId="0" fontId="47" fillId="2" borderId="77" xfId="0" applyFont="1" applyFill="1" applyBorder="1" applyAlignment="1">
      <alignment horizontal="center" vertical="center"/>
    </xf>
    <xf numFmtId="0" fontId="59" fillId="0" borderId="0" xfId="0" applyFont="1" applyAlignment="1">
      <alignment horizontal="right" vertical="center"/>
    </xf>
    <xf numFmtId="0" fontId="59" fillId="0" borderId="0" xfId="0" applyFont="1" applyAlignment="1">
      <alignment horizontal="center" vertical="center"/>
    </xf>
    <xf numFmtId="0" fontId="60" fillId="0" borderId="0" xfId="0" applyFont="1">
      <alignment vertical="center"/>
    </xf>
    <xf numFmtId="0" fontId="61" fillId="0" borderId="0" xfId="0" applyFont="1" applyAlignment="1">
      <alignment horizontal="right" vertical="center"/>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3" borderId="0" xfId="0" applyFont="1" applyFill="1" applyProtection="1">
      <alignment vertical="center"/>
      <protection locked="0"/>
    </xf>
    <xf numFmtId="0" fontId="44" fillId="2" borderId="0" xfId="0" applyFont="1" applyFill="1" applyAlignment="1">
      <alignment horizontal="distributed" vertical="center"/>
    </xf>
    <xf numFmtId="0" fontId="44" fillId="2" borderId="0" xfId="0" applyFont="1" applyFill="1">
      <alignment vertical="center"/>
    </xf>
    <xf numFmtId="0" fontId="44" fillId="2" borderId="0" xfId="0" applyFont="1" applyFill="1" applyAlignment="1">
      <alignment horizontal="center" vertical="center" shrinkToFit="1"/>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38" fontId="44" fillId="3" borderId="0" xfId="3" applyFont="1" applyFill="1" applyBorder="1" applyAlignment="1" applyProtection="1">
      <alignment vertical="center"/>
      <protection locked="0"/>
    </xf>
    <xf numFmtId="0" fontId="46" fillId="0" borderId="6" xfId="0" applyFont="1" applyBorder="1">
      <alignment vertical="center"/>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46" fillId="0" borderId="6" xfId="0" applyFont="1" applyBorder="1" applyAlignment="1">
      <alignment horizontal="center" vertical="center"/>
    </xf>
    <xf numFmtId="0" fontId="46" fillId="0" borderId="6" xfId="5" applyFont="1" applyBorder="1" applyAlignment="1">
      <alignment horizontal="center" vertical="center"/>
    </xf>
    <xf numFmtId="0" fontId="7" fillId="2" borderId="6" xfId="0" applyFont="1" applyFill="1" applyBorder="1">
      <alignment vertical="center"/>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12" fillId="4" borderId="6"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vertical="center" wrapText="1"/>
      <protection locked="0"/>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0" fontId="7" fillId="2" borderId="0" xfId="0" applyFont="1" applyFill="1" applyAlignment="1">
      <alignment vertical="center" wrapText="1"/>
    </xf>
    <xf numFmtId="0" fontId="6" fillId="2" borderId="16" xfId="0" applyFont="1" applyFill="1" applyBorder="1" applyAlignment="1">
      <alignment vertical="center" wrapText="1"/>
    </xf>
    <xf numFmtId="0" fontId="6" fillId="2" borderId="17" xfId="0" applyFont="1" applyFill="1" applyBorder="1" applyAlignment="1">
      <alignment vertical="center" wrapText="1"/>
    </xf>
    <xf numFmtId="0" fontId="6" fillId="3" borderId="26" xfId="0" applyFont="1" applyFill="1" applyBorder="1" applyAlignment="1" applyProtection="1">
      <alignment vertical="center" wrapText="1"/>
      <protection locked="0"/>
    </xf>
    <xf numFmtId="0" fontId="6" fillId="3" borderId="27" xfId="0" applyFont="1" applyFill="1" applyBorder="1" applyAlignment="1" applyProtection="1">
      <alignment vertical="center" wrapText="1"/>
      <protection locked="0"/>
    </xf>
    <xf numFmtId="0" fontId="6" fillId="3" borderId="28" xfId="0" applyFont="1" applyFill="1" applyBorder="1" applyAlignment="1" applyProtection="1">
      <alignment vertical="center" wrapText="1"/>
      <protection locked="0"/>
    </xf>
    <xf numFmtId="0" fontId="6" fillId="3" borderId="46" xfId="0" applyFont="1" applyFill="1" applyBorder="1" applyProtection="1">
      <alignment vertical="center"/>
      <protection locked="0"/>
    </xf>
    <xf numFmtId="0" fontId="6" fillId="3" borderId="28" xfId="0" applyFont="1" applyFill="1" applyBorder="1" applyProtection="1">
      <alignment vertical="center"/>
      <protection locked="0"/>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178" fontId="6" fillId="2" borderId="29"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178" fontId="6" fillId="2" borderId="4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0" fontId="6" fillId="2" borderId="11" xfId="0" applyFont="1" applyFill="1" applyBorder="1">
      <alignment vertical="center"/>
    </xf>
    <xf numFmtId="0" fontId="6" fillId="2" borderId="12" xfId="0" applyFont="1" applyFill="1" applyBorder="1">
      <alignment vertical="center"/>
    </xf>
    <xf numFmtId="178" fontId="6" fillId="2" borderId="10" xfId="3" applyNumberFormat="1" applyFont="1" applyFill="1" applyBorder="1" applyAlignment="1" applyProtection="1">
      <alignment vertical="center"/>
      <protection hidden="1"/>
    </xf>
    <xf numFmtId="178" fontId="6" fillId="2" borderId="11" xfId="3" applyNumberFormat="1" applyFont="1" applyFill="1" applyBorder="1" applyAlignment="1" applyProtection="1">
      <alignment vertical="center"/>
      <protection hidden="1"/>
    </xf>
    <xf numFmtId="178" fontId="6" fillId="2" borderId="12" xfId="3" applyNumberFormat="1" applyFont="1" applyFill="1" applyBorder="1" applyAlignment="1" applyProtection="1">
      <alignment vertical="center"/>
      <protection hidden="1"/>
    </xf>
    <xf numFmtId="0" fontId="6" fillId="3" borderId="24"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178" fontId="6" fillId="2" borderId="46" xfId="3" applyNumberFormat="1" applyFont="1" applyFill="1" applyBorder="1" applyAlignment="1" applyProtection="1">
      <alignment horizontal="right" vertical="center"/>
      <protection hidden="1"/>
    </xf>
    <xf numFmtId="178" fontId="6" fillId="2" borderId="27" xfId="3" applyNumberFormat="1" applyFont="1" applyFill="1" applyBorder="1" applyAlignment="1" applyProtection="1">
      <alignment horizontal="right" vertical="center"/>
      <protection hidden="1"/>
    </xf>
    <xf numFmtId="178" fontId="6" fillId="2" borderId="28" xfId="3" applyNumberFormat="1" applyFont="1" applyFill="1" applyBorder="1" applyAlignment="1" applyProtection="1">
      <alignment horizontal="right" vertical="center"/>
      <protection hidden="1"/>
    </xf>
    <xf numFmtId="0" fontId="7" fillId="3" borderId="8" xfId="2" applyFont="1" applyFill="1" applyBorder="1" applyAlignment="1" applyProtection="1">
      <alignment horizontal="center" vertical="center"/>
      <protection locked="0"/>
    </xf>
    <xf numFmtId="0" fontId="7" fillId="3" borderId="9" xfId="2" applyFont="1" applyFill="1" applyBorder="1" applyAlignment="1" applyProtection="1">
      <alignment horizontal="center" vertical="center"/>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0" fontId="6" fillId="2" borderId="14" xfId="0" applyFont="1" applyFill="1" applyBorder="1" applyAlignment="1">
      <alignment horizontal="left" vertical="center" wrapText="1"/>
    </xf>
    <xf numFmtId="0" fontId="6" fillId="2" borderId="0" xfId="0" applyFont="1" applyFill="1" applyAlignment="1">
      <alignment horizontal="left" vertical="center"/>
    </xf>
    <xf numFmtId="0" fontId="6" fillId="2" borderId="3" xfId="0" applyFont="1" applyFill="1" applyBorder="1" applyAlignment="1">
      <alignment horizontal="left" vertical="center"/>
    </xf>
    <xf numFmtId="0" fontId="6" fillId="2" borderId="14" xfId="0" applyFont="1" applyFill="1" applyBorder="1" applyAlignment="1">
      <alignment horizontal="left" vertical="center"/>
    </xf>
    <xf numFmtId="0" fontId="6" fillId="2" borderId="35" xfId="0" applyFont="1" applyFill="1" applyBorder="1" applyAlignment="1">
      <alignment horizontal="left" vertical="center"/>
    </xf>
    <xf numFmtId="0" fontId="6" fillId="2" borderId="36" xfId="0" applyFont="1" applyFill="1" applyBorder="1" applyAlignment="1">
      <alignment horizontal="left" vertical="center"/>
    </xf>
    <xf numFmtId="0" fontId="6" fillId="3" borderId="6" xfId="0" applyFont="1" applyFill="1" applyBorder="1" applyAlignment="1" applyProtection="1">
      <alignment vertical="center" wrapText="1"/>
      <protection locked="0"/>
    </xf>
    <xf numFmtId="0" fontId="51" fillId="2" borderId="0" xfId="0" applyFont="1" applyFill="1" applyAlignment="1">
      <alignment horizontal="center"/>
    </xf>
    <xf numFmtId="0" fontId="51" fillId="4" borderId="8" xfId="0" applyFont="1" applyFill="1" applyBorder="1" applyAlignment="1">
      <alignment horizontal="center" vertical="top"/>
    </xf>
    <xf numFmtId="0" fontId="51" fillId="4" borderId="8" xfId="0" applyFont="1" applyFill="1" applyBorder="1" applyAlignment="1">
      <alignment horizontal="center" vertical="center"/>
    </xf>
    <xf numFmtId="0" fontId="51" fillId="2" borderId="0" xfId="0" applyFont="1" applyFill="1" applyAlignment="1">
      <alignment horizontal="center" vertical="center"/>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7" fillId="4" borderId="6" xfId="0" applyFont="1" applyFill="1" applyBorder="1" applyAlignment="1">
      <alignment horizontal="center" vertical="center"/>
    </xf>
    <xf numFmtId="0" fontId="6" fillId="2" borderId="6" xfId="0" applyFont="1" applyFill="1" applyBorder="1">
      <alignment vertical="center"/>
    </xf>
    <xf numFmtId="0" fontId="6" fillId="3" borderId="61" xfId="0" applyFont="1" applyFill="1" applyBorder="1" applyAlignment="1" applyProtection="1">
      <alignment vertical="center" shrinkToFit="1"/>
      <protection locked="0"/>
    </xf>
    <xf numFmtId="0" fontId="6" fillId="3" borderId="63" xfId="0" applyFont="1" applyFill="1" applyBorder="1" applyAlignment="1" applyProtection="1">
      <alignment vertical="center" shrinkToFit="1"/>
      <protection locked="0"/>
    </xf>
    <xf numFmtId="0" fontId="6" fillId="3" borderId="62" xfId="0" applyFont="1" applyFill="1" applyBorder="1" applyAlignment="1" applyProtection="1">
      <alignment vertical="center" shrinkToFit="1"/>
      <protection locked="0"/>
    </xf>
    <xf numFmtId="178" fontId="6" fillId="3" borderId="4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2" borderId="0" xfId="3" applyNumberFormat="1" applyFont="1" applyFill="1" applyBorder="1" applyAlignment="1" applyProtection="1">
      <alignment horizontal="right" vertical="center"/>
      <protection hidden="1"/>
    </xf>
    <xf numFmtId="178" fontId="6" fillId="2" borderId="3" xfId="3" applyNumberFormat="1" applyFont="1" applyFill="1" applyBorder="1" applyAlignment="1" applyProtection="1">
      <alignment horizontal="right" vertical="center"/>
      <protection hidden="1"/>
    </xf>
    <xf numFmtId="0" fontId="6" fillId="3" borderId="31" xfId="0" applyFont="1" applyFill="1" applyBorder="1" applyAlignment="1" applyProtection="1">
      <alignment vertical="center" wrapText="1"/>
      <protection locked="0"/>
    </xf>
    <xf numFmtId="0" fontId="6" fillId="3" borderId="32" xfId="0" applyFont="1" applyFill="1" applyBorder="1" applyAlignment="1" applyProtection="1">
      <alignment vertical="center" wrapText="1"/>
      <protection locked="0"/>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178" fontId="6" fillId="3" borderId="46" xfId="0" applyNumberFormat="1" applyFont="1" applyFill="1" applyBorder="1" applyProtection="1">
      <alignment vertical="center"/>
      <protection locked="0"/>
    </xf>
    <xf numFmtId="178" fontId="6" fillId="3" borderId="27" xfId="0" applyNumberFormat="1" applyFont="1" applyFill="1" applyBorder="1" applyProtection="1">
      <alignment vertical="center"/>
      <protection locked="0"/>
    </xf>
    <xf numFmtId="178" fontId="6" fillId="3" borderId="28" xfId="0" applyNumberFormat="1" applyFont="1" applyFill="1" applyBorder="1" applyProtection="1">
      <alignment vertical="center"/>
      <protection locked="0"/>
    </xf>
    <xf numFmtId="0" fontId="7" fillId="3" borderId="8" xfId="0" applyFont="1" applyFill="1" applyBorder="1" applyAlignment="1" applyProtection="1">
      <alignment horizontal="center" vertical="center" wrapText="1"/>
      <protection locked="0"/>
    </xf>
    <xf numFmtId="0" fontId="6" fillId="3" borderId="43" xfId="0" applyFont="1" applyFill="1" applyBorder="1" applyProtection="1">
      <alignment vertical="center"/>
      <protection locked="0"/>
    </xf>
    <xf numFmtId="0" fontId="6" fillId="3" borderId="25" xfId="0" applyFont="1" applyFill="1" applyBorder="1" applyProtection="1">
      <alignment vertical="center"/>
      <protection locked="0"/>
    </xf>
    <xf numFmtId="0" fontId="6" fillId="3" borderId="23" xfId="0" applyFont="1" applyFill="1" applyBorder="1" applyAlignment="1" applyProtection="1">
      <alignment vertical="center" wrapText="1"/>
      <protection locked="0"/>
    </xf>
    <xf numFmtId="178" fontId="6" fillId="2" borderId="16" xfId="0" applyNumberFormat="1" applyFont="1" applyFill="1" applyBorder="1" applyAlignment="1">
      <alignment horizontal="center" vertical="center"/>
    </xf>
    <xf numFmtId="178" fontId="6" fillId="2" borderId="30" xfId="0" applyNumberFormat="1" applyFont="1" applyFill="1" applyBorder="1" applyAlignment="1">
      <alignment horizontal="center" vertical="center"/>
    </xf>
    <xf numFmtId="0" fontId="6" fillId="2" borderId="16" xfId="0" applyFont="1" applyFill="1" applyBorder="1">
      <alignment vertical="center"/>
    </xf>
    <xf numFmtId="178" fontId="6" fillId="3" borderId="39" xfId="0" applyNumberFormat="1" applyFont="1" applyFill="1" applyBorder="1" applyProtection="1">
      <alignment vertical="center"/>
      <protection locked="0"/>
    </xf>
    <xf numFmtId="178" fontId="6" fillId="3" borderId="31" xfId="0" applyNumberFormat="1" applyFont="1" applyFill="1" applyBorder="1" applyProtection="1">
      <alignment vertical="center"/>
      <protection locked="0"/>
    </xf>
    <xf numFmtId="178" fontId="6" fillId="3" borderId="32" xfId="0" applyNumberFormat="1" applyFont="1" applyFill="1" applyBorder="1" applyProtection="1">
      <alignment vertical="center"/>
      <protection locked="0"/>
    </xf>
    <xf numFmtId="0" fontId="6" fillId="3" borderId="39" xfId="0" applyFont="1" applyFill="1" applyBorder="1" applyProtection="1">
      <alignment vertical="center"/>
      <protection locked="0"/>
    </xf>
    <xf numFmtId="0" fontId="6" fillId="3" borderId="32" xfId="0" applyFont="1" applyFill="1" applyBorder="1" applyProtection="1">
      <alignment vertical="center"/>
      <protection locked="0"/>
    </xf>
    <xf numFmtId="0" fontId="6" fillId="3" borderId="61" xfId="0" applyFont="1" applyFill="1" applyBorder="1" applyProtection="1">
      <alignment vertical="center"/>
      <protection locked="0"/>
    </xf>
    <xf numFmtId="0" fontId="6" fillId="3" borderId="62" xfId="0" applyFont="1" applyFill="1" applyBorder="1" applyProtection="1">
      <alignment vertical="center"/>
      <protection locked="0"/>
    </xf>
    <xf numFmtId="0" fontId="9" fillId="2" borderId="0" xfId="0" applyFont="1" applyFill="1" applyAlignment="1">
      <alignment horizontal="center" vertical="center" wrapText="1"/>
    </xf>
    <xf numFmtId="0" fontId="7" fillId="4" borderId="6" xfId="2" applyFont="1" applyFill="1" applyBorder="1" applyAlignment="1">
      <alignment horizontal="center" vertical="center" shrinkToFi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55" xfId="2" applyFont="1" applyFill="1" applyBorder="1" applyAlignment="1" applyProtection="1">
      <alignment horizontal="center" vertical="center"/>
      <protection locked="0"/>
    </xf>
    <xf numFmtId="0" fontId="6" fillId="4" borderId="6" xfId="0" applyFont="1" applyFill="1" applyBorder="1">
      <alignment vertical="center"/>
    </xf>
    <xf numFmtId="0" fontId="7" fillId="3" borderId="8" xfId="2" applyFont="1" applyFill="1" applyBorder="1" applyProtection="1">
      <alignment vertical="center"/>
      <protection locked="0"/>
    </xf>
    <xf numFmtId="0" fontId="7" fillId="3" borderId="7" xfId="2" applyFont="1" applyFill="1" applyBorder="1" applyProtection="1">
      <alignment vertical="center"/>
      <protection locked="0"/>
    </xf>
    <xf numFmtId="0" fontId="7" fillId="3" borderId="9" xfId="2" applyFont="1" applyFill="1" applyBorder="1" applyProtection="1">
      <alignment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7" fillId="2" borderId="11" xfId="2" applyFont="1" applyFill="1" applyBorder="1" applyAlignment="1">
      <alignment horizontal="center" vertical="center"/>
    </xf>
    <xf numFmtId="0" fontId="7" fillId="2" borderId="12"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4" borderId="7" xfId="2" applyFont="1" applyFill="1" applyBorder="1" applyAlignment="1">
      <alignment horizontal="center" vertical="center" shrinkToFit="1"/>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178" fontId="6" fillId="2" borderId="37" xfId="3" applyNumberFormat="1" applyFont="1" applyFill="1" applyBorder="1" applyAlignment="1" applyProtection="1">
      <alignment horizontal="right" vertical="center"/>
      <protection hidden="1"/>
    </xf>
    <xf numFmtId="178" fontId="6" fillId="2" borderId="38" xfId="3" applyNumberFormat="1" applyFont="1" applyFill="1" applyBorder="1" applyAlignment="1" applyProtection="1">
      <alignment horizontal="right" vertical="center"/>
      <protection hidden="1"/>
    </xf>
    <xf numFmtId="0" fontId="12" fillId="3" borderId="7"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2" fillId="3" borderId="9" xfId="0" applyFont="1" applyFill="1" applyBorder="1" applyAlignment="1" applyProtection="1">
      <alignment horizontal="left" vertical="center"/>
      <protection locked="0"/>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6" fillId="3" borderId="46" xfId="0" applyFont="1" applyFill="1" applyBorder="1" applyAlignment="1" applyProtection="1">
      <alignment vertical="center" shrinkToFit="1"/>
      <protection locked="0"/>
    </xf>
    <xf numFmtId="0" fontId="6" fillId="3" borderId="27" xfId="0" applyFont="1" applyFill="1" applyBorder="1" applyAlignment="1" applyProtection="1">
      <alignment vertical="center" shrinkToFit="1"/>
      <protection locked="0"/>
    </xf>
    <xf numFmtId="0" fontId="6" fillId="3" borderId="28" xfId="0" applyFont="1" applyFill="1" applyBorder="1" applyAlignment="1" applyProtection="1">
      <alignment vertical="center" shrinkToFit="1"/>
      <protection locked="0"/>
    </xf>
    <xf numFmtId="0" fontId="7" fillId="4" borderId="6" xfId="2" applyFont="1" applyFill="1" applyBorder="1" applyAlignment="1">
      <alignment horizontal="center" vertical="center" wrapText="1"/>
    </xf>
    <xf numFmtId="0" fontId="7" fillId="4" borderId="6" xfId="2" applyFont="1" applyFill="1" applyBorder="1" applyAlignment="1">
      <alignment horizontal="center" vertical="center"/>
    </xf>
    <xf numFmtId="38" fontId="7" fillId="3" borderId="10" xfId="3" applyFont="1" applyFill="1" applyBorder="1" applyAlignment="1" applyProtection="1">
      <alignment horizontal="center" vertical="center"/>
      <protection locked="0"/>
    </xf>
    <xf numFmtId="38" fontId="7" fillId="3" borderId="11" xfId="3" applyFont="1" applyFill="1" applyBorder="1" applyAlignment="1" applyProtection="1">
      <alignment horizontal="center" vertical="center"/>
      <protection locked="0"/>
    </xf>
    <xf numFmtId="0" fontId="7" fillId="3" borderId="7" xfId="2" applyFont="1" applyFill="1" applyBorder="1" applyAlignment="1" applyProtection="1">
      <alignment vertical="center" shrinkToFit="1"/>
      <protection locked="0"/>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0" fontId="20" fillId="2" borderId="52" xfId="0" applyFont="1" applyFill="1" applyBorder="1" applyAlignment="1">
      <alignment horizontal="center" vertical="center" wrapText="1"/>
    </xf>
    <xf numFmtId="0" fontId="20" fillId="2" borderId="53"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6" fillId="2" borderId="15" xfId="0" applyFont="1" applyFill="1" applyBorder="1" applyAlignment="1">
      <alignment vertical="center" wrapText="1"/>
    </xf>
    <xf numFmtId="0" fontId="6" fillId="2" borderId="4" xfId="0" applyFont="1" applyFill="1" applyBorder="1" applyAlignment="1">
      <alignment horizontal="left" vertical="center"/>
    </xf>
    <xf numFmtId="0" fontId="6" fillId="2" borderId="2" xfId="0" applyFont="1" applyFill="1" applyBorder="1" applyAlignment="1">
      <alignment horizontal="left" vertical="center"/>
    </xf>
    <xf numFmtId="0" fontId="6" fillId="3" borderId="33" xfId="0" applyFont="1" applyFill="1" applyBorder="1" applyAlignment="1" applyProtection="1">
      <alignment vertical="center" wrapText="1"/>
      <protection locked="0"/>
    </xf>
    <xf numFmtId="0" fontId="6" fillId="3" borderId="34" xfId="0" applyFont="1" applyFill="1" applyBorder="1" applyAlignment="1" applyProtection="1">
      <alignment vertical="center" wrapText="1"/>
      <protection locked="0"/>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6" fillId="3" borderId="46" xfId="0" applyFont="1" applyFill="1" applyBorder="1" applyAlignment="1" applyProtection="1">
      <alignment vertical="center" wrapText="1"/>
      <protection locked="0"/>
    </xf>
    <xf numFmtId="178" fontId="6" fillId="2" borderId="39" xfId="3" applyNumberFormat="1" applyFont="1" applyFill="1" applyBorder="1" applyAlignment="1" applyProtection="1">
      <alignment horizontal="right" vertical="center"/>
      <protection hidden="1"/>
    </xf>
    <xf numFmtId="178" fontId="6" fillId="2" borderId="31" xfId="3" applyNumberFormat="1" applyFont="1" applyFill="1" applyBorder="1" applyAlignment="1" applyProtection="1">
      <alignment horizontal="right" vertical="center"/>
      <protection hidden="1"/>
    </xf>
    <xf numFmtId="178" fontId="6" fillId="2" borderId="32" xfId="3" applyNumberFormat="1" applyFont="1" applyFill="1" applyBorder="1" applyAlignment="1" applyProtection="1">
      <alignment horizontal="right" vertical="center"/>
      <protection hidden="1"/>
    </xf>
    <xf numFmtId="0" fontId="6" fillId="3" borderId="43" xfId="0" applyFont="1" applyFill="1" applyBorder="1" applyAlignment="1" applyProtection="1">
      <alignment vertical="center" wrapText="1"/>
      <protection locked="0"/>
    </xf>
    <xf numFmtId="0" fontId="6" fillId="3" borderId="39" xfId="0" applyFont="1" applyFill="1" applyBorder="1" applyAlignment="1" applyProtection="1">
      <alignment vertical="center" wrapText="1"/>
      <protection locked="0"/>
    </xf>
    <xf numFmtId="0" fontId="22" fillId="0" borderId="14" xfId="0" applyFont="1" applyBorder="1" applyAlignment="1">
      <alignment horizontal="left" vertical="center" wrapText="1"/>
    </xf>
    <xf numFmtId="178" fontId="6" fillId="3" borderId="39" xfId="3" applyNumberFormat="1" applyFont="1" applyFill="1" applyBorder="1" applyAlignment="1" applyProtection="1">
      <alignment vertical="center"/>
      <protection locked="0"/>
    </xf>
    <xf numFmtId="178" fontId="6" fillId="3" borderId="31" xfId="3" applyNumberFormat="1" applyFont="1" applyFill="1" applyBorder="1" applyAlignment="1" applyProtection="1">
      <alignment vertical="center"/>
      <protection locked="0"/>
    </xf>
    <xf numFmtId="178" fontId="6" fillId="3" borderId="32" xfId="3" applyNumberFormat="1" applyFont="1" applyFill="1" applyBorder="1" applyAlignment="1" applyProtection="1">
      <alignment vertical="center"/>
      <protection locked="0"/>
    </xf>
    <xf numFmtId="0" fontId="6" fillId="3" borderId="0" xfId="0" applyFont="1" applyFill="1" applyAlignment="1" applyProtection="1">
      <alignment vertical="center" wrapText="1"/>
      <protection locked="0"/>
    </xf>
    <xf numFmtId="0" fontId="6" fillId="3" borderId="3" xfId="0" applyFont="1" applyFill="1" applyBorder="1" applyAlignment="1" applyProtection="1">
      <alignment vertical="center" wrapText="1"/>
      <protection locked="0"/>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0" fontId="7" fillId="2" borderId="0" xfId="0" applyFont="1" applyFill="1" applyAlignment="1">
      <alignment horizontal="right"/>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10" xfId="0" applyFont="1" applyFill="1" applyBorder="1" applyAlignment="1">
      <alignment vertical="center" wrapText="1"/>
    </xf>
    <xf numFmtId="0" fontId="6" fillId="2" borderId="11" xfId="0" applyFont="1" applyFill="1" applyBorder="1" applyAlignment="1">
      <alignment vertical="center" wrapText="1"/>
    </xf>
    <xf numFmtId="0" fontId="6" fillId="2" borderId="14" xfId="0" applyFont="1" applyFill="1" applyBorder="1" applyAlignment="1">
      <alignment vertical="center" wrapText="1"/>
    </xf>
    <xf numFmtId="0" fontId="6" fillId="2" borderId="0" xfId="0" applyFont="1" applyFill="1" applyAlignment="1">
      <alignment vertical="center" wrapText="1"/>
    </xf>
    <xf numFmtId="0" fontId="6" fillId="2" borderId="4" xfId="0" applyFont="1" applyFill="1" applyBorder="1" applyAlignment="1">
      <alignment vertical="center" wrapText="1"/>
    </xf>
    <xf numFmtId="0" fontId="6" fillId="2" borderId="2" xfId="0" applyFont="1" applyFill="1" applyBorder="1" applyAlignment="1">
      <alignment vertical="center" wrapText="1"/>
    </xf>
    <xf numFmtId="38" fontId="6" fillId="3" borderId="6" xfId="3" applyFont="1" applyFill="1" applyBorder="1" applyAlignment="1" applyProtection="1">
      <alignment horizontal="right" vertical="center"/>
      <protection locked="0"/>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7" xfId="0"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xf>
    <xf numFmtId="3" fontId="7" fillId="4" borderId="9" xfId="0" applyNumberFormat="1" applyFont="1" applyFill="1" applyBorder="1" applyAlignment="1">
      <alignment horizontal="center" vertical="center"/>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2" borderId="10"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6" fillId="2" borderId="6" xfId="0" applyFont="1" applyFill="1" applyBorder="1" applyAlignment="1">
      <alignment horizontal="left" vertical="center"/>
    </xf>
    <xf numFmtId="0" fontId="6" fillId="2" borderId="6" xfId="0" applyFont="1" applyFill="1" applyBorder="1" applyAlignment="1">
      <alignment horizontal="center" vertical="center"/>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17" fillId="4" borderId="7" xfId="0" applyFont="1" applyFill="1" applyBorder="1">
      <alignment vertical="center"/>
    </xf>
    <xf numFmtId="0" fontId="17" fillId="4" borderId="8" xfId="0" applyFont="1" applyFill="1" applyBorder="1">
      <alignment vertical="center"/>
    </xf>
    <xf numFmtId="0" fontId="17" fillId="4" borderId="9" xfId="0" applyFont="1" applyFill="1" applyBorder="1">
      <alignment vertical="center"/>
    </xf>
    <xf numFmtId="0" fontId="6" fillId="2" borderId="7"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2" borderId="8" xfId="0" applyFont="1" applyFill="1" applyBorder="1" applyAlignment="1">
      <alignment horizontal="center" vertical="center" shrinkToFit="1"/>
    </xf>
    <xf numFmtId="0" fontId="6" fillId="2" borderId="0" xfId="0" applyFont="1" applyFill="1" applyAlignment="1">
      <alignment vertical="top" wrapText="1"/>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xf>
    <xf numFmtId="0" fontId="6" fillId="3" borderId="10" xfId="0" applyFont="1" applyFill="1" applyBorder="1" applyProtection="1">
      <alignment vertical="center"/>
      <protection locked="0"/>
    </xf>
    <xf numFmtId="0" fontId="6" fillId="3" borderId="12" xfId="0" applyFont="1" applyFill="1" applyBorder="1" applyProtection="1">
      <alignment vertical="center"/>
      <protection locked="0"/>
    </xf>
    <xf numFmtId="0" fontId="6" fillId="3" borderId="10" xfId="0" applyFont="1" applyFill="1" applyBorder="1" applyAlignment="1" applyProtection="1">
      <alignment vertical="center" shrinkToFit="1"/>
      <protection locked="0"/>
    </xf>
    <xf numFmtId="0" fontId="6" fillId="3" borderId="11" xfId="0" applyFont="1" applyFill="1" applyBorder="1" applyAlignment="1" applyProtection="1">
      <alignment vertical="center" shrinkToFit="1"/>
      <protection locked="0"/>
    </xf>
    <xf numFmtId="0" fontId="6" fillId="3" borderId="12" xfId="0" applyFont="1" applyFill="1" applyBorder="1" applyAlignment="1" applyProtection="1">
      <alignment vertical="center" shrinkToFit="1"/>
      <protection locked="0"/>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180" fontId="6" fillId="2" borderId="8" xfId="0" applyNumberFormat="1" applyFont="1" applyFill="1" applyBorder="1" applyAlignment="1">
      <alignment horizontal="center" vertical="center"/>
    </xf>
    <xf numFmtId="0" fontId="6" fillId="3" borderId="50" xfId="0" applyFont="1" applyFill="1" applyBorder="1" applyAlignment="1" applyProtection="1">
      <alignment vertical="center" wrapText="1"/>
      <protection locked="0"/>
    </xf>
    <xf numFmtId="0" fontId="7" fillId="2" borderId="0" xfId="0" applyFont="1" applyFill="1" applyAlignment="1">
      <alignment horizontal="center" vertical="center"/>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6" fillId="2" borderId="8" xfId="0" applyFont="1" applyFill="1" applyBorder="1" applyAlignment="1">
      <alignment horizontal="center" vertical="center"/>
    </xf>
    <xf numFmtId="180" fontId="6" fillId="2" borderId="8" xfId="0" applyNumberFormat="1" applyFont="1" applyFill="1" applyBorder="1" applyAlignment="1">
      <alignment horizontal="center" vertical="center" shrinkToFit="1"/>
    </xf>
    <xf numFmtId="0" fontId="20" fillId="4" borderId="65" xfId="0" applyFont="1" applyFill="1" applyBorder="1" applyAlignment="1">
      <alignment horizontal="center" vertical="center" wrapText="1"/>
    </xf>
    <xf numFmtId="0" fontId="20" fillId="4" borderId="66" xfId="0" applyFont="1" applyFill="1" applyBorder="1" applyAlignment="1">
      <alignment horizontal="center" vertical="center" wrapText="1"/>
    </xf>
    <xf numFmtId="0" fontId="20" fillId="4" borderId="71"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2" borderId="11" xfId="0" applyFont="1" applyFill="1" applyBorder="1" applyAlignment="1">
      <alignment horizontal="center" vertical="center"/>
    </xf>
    <xf numFmtId="0" fontId="12" fillId="2" borderId="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0" fontId="8" fillId="2" borderId="0" xfId="0" applyFont="1" applyFill="1" applyAlignment="1">
      <alignment horizontal="left" vertical="center"/>
    </xf>
    <xf numFmtId="0" fontId="8" fillId="2" borderId="3" xfId="0" applyFont="1" applyFill="1" applyBorder="1" applyAlignment="1">
      <alignment horizontal="left" vertical="center"/>
    </xf>
    <xf numFmtId="0" fontId="8" fillId="2" borderId="14" xfId="0" applyFont="1" applyFill="1" applyBorder="1" applyAlignment="1">
      <alignment horizontal="left" vertical="center"/>
    </xf>
    <xf numFmtId="0" fontId="8" fillId="2" borderId="4" xfId="0" applyFont="1" applyFill="1" applyBorder="1" applyAlignment="1">
      <alignment horizontal="left" vertical="center"/>
    </xf>
    <xf numFmtId="0" fontId="8" fillId="2" borderId="2" xfId="0" applyFont="1" applyFill="1" applyBorder="1" applyAlignment="1">
      <alignment horizontal="left" vertical="center"/>
    </xf>
    <xf numFmtId="0" fontId="7" fillId="2" borderId="2" xfId="0" applyFont="1" applyFill="1" applyBorder="1" applyAlignment="1">
      <alignment horizontal="center" vertical="center" wrapText="1"/>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0" fontId="17" fillId="4" borderId="6" xfId="0" applyFont="1" applyFill="1" applyBorder="1" applyAlignment="1">
      <alignment horizontal="center" vertical="center"/>
    </xf>
    <xf numFmtId="0" fontId="6" fillId="2" borderId="6" xfId="2" applyFont="1" applyFill="1" applyBorder="1" applyAlignment="1">
      <alignment horizontal="left"/>
    </xf>
    <xf numFmtId="0" fontId="6" fillId="2" borderId="6" xfId="2" applyFont="1" applyFill="1" applyBorder="1" applyAlignment="1">
      <alignment shrinkToFit="1"/>
    </xf>
    <xf numFmtId="0" fontId="6" fillId="2" borderId="13" xfId="2" applyFont="1" applyFill="1" applyBorder="1" applyAlignment="1">
      <alignment horizontal="center" textRotation="255" shrinkToFit="1"/>
    </xf>
    <xf numFmtId="0" fontId="6" fillId="2" borderId="64"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5" xfId="2" applyFont="1" applyFill="1" applyBorder="1" applyAlignment="1">
      <alignment horizontal="center" shrinkToFit="1"/>
    </xf>
    <xf numFmtId="0" fontId="6" fillId="2" borderId="36" xfId="2" applyFont="1" applyFill="1" applyBorder="1" applyAlignment="1">
      <alignment horizontal="center" shrinkToFit="1"/>
    </xf>
    <xf numFmtId="0" fontId="6" fillId="2" borderId="59" xfId="2" applyFont="1" applyFill="1" applyBorder="1" applyAlignment="1">
      <alignment horizontal="center" shrinkToFit="1"/>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38" fontId="6" fillId="3" borderId="6" xfId="3" applyFont="1" applyFill="1" applyBorder="1" applyAlignment="1" applyProtection="1">
      <protection locked="0"/>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38" fontId="6" fillId="2" borderId="60" xfId="3" applyFont="1" applyFill="1" applyBorder="1" applyAlignment="1" applyProtection="1"/>
    <xf numFmtId="0" fontId="23" fillId="2" borderId="6" xfId="2" applyFont="1" applyFill="1" applyBorder="1" applyAlignment="1">
      <alignment horizontal="center"/>
    </xf>
    <xf numFmtId="38" fontId="6" fillId="2" borderId="1" xfId="3" applyFont="1" applyFill="1" applyBorder="1" applyAlignment="1" applyProtection="1"/>
    <xf numFmtId="183" fontId="54" fillId="2" borderId="67" xfId="3" applyNumberFormat="1" applyFont="1" applyFill="1" applyBorder="1" applyAlignment="1" applyProtection="1">
      <alignment horizontal="center" vertical="center" wrapText="1"/>
    </xf>
    <xf numFmtId="183" fontId="54" fillId="2" borderId="68" xfId="3" applyNumberFormat="1" applyFont="1" applyFill="1" applyBorder="1" applyAlignment="1" applyProtection="1">
      <alignment horizontal="center" vertical="center" wrapText="1"/>
    </xf>
    <xf numFmtId="183" fontId="54" fillId="2" borderId="73" xfId="3" applyNumberFormat="1" applyFont="1" applyFill="1" applyBorder="1" applyAlignment="1" applyProtection="1">
      <alignment horizontal="center" vertical="center" wrapText="1"/>
    </xf>
    <xf numFmtId="183" fontId="54" fillId="2" borderId="74" xfId="3" applyNumberFormat="1" applyFont="1" applyFill="1" applyBorder="1" applyAlignment="1" applyProtection="1">
      <alignment horizontal="center" vertical="center" wrapText="1"/>
    </xf>
    <xf numFmtId="0" fontId="11" fillId="2" borderId="69"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76" xfId="0" applyFont="1" applyFill="1" applyBorder="1" applyAlignment="1">
      <alignment horizontal="center" vertical="center" wrapText="1"/>
    </xf>
    <xf numFmtId="38" fontId="6" fillId="2" borderId="56" xfId="3" applyFont="1" applyFill="1" applyBorder="1" applyAlignment="1" applyProtection="1"/>
    <xf numFmtId="38" fontId="6" fillId="2" borderId="57" xfId="3" applyFont="1" applyFill="1" applyBorder="1" applyAlignment="1" applyProtection="1"/>
    <xf numFmtId="38" fontId="6" fillId="2" borderId="58"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0" fontId="23" fillId="2" borderId="7" xfId="2" applyFont="1" applyFill="1" applyBorder="1" applyAlignment="1">
      <alignment horizontal="center"/>
    </xf>
    <xf numFmtId="0" fontId="23" fillId="2" borderId="8" xfId="2" applyFont="1" applyFill="1" applyBorder="1" applyAlignment="1">
      <alignment horizontal="center"/>
    </xf>
    <xf numFmtId="0" fontId="23" fillId="2" borderId="9" xfId="2" applyFont="1" applyFill="1" applyBorder="1" applyAlignment="1">
      <alignment horizontal="center"/>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cellXfs>
  <cellStyles count="6">
    <cellStyle name="パーセント" xfId="4" builtinId="5"/>
    <cellStyle name="ハイパーリンク" xfId="1" builtinId="8"/>
    <cellStyle name="桁区切り" xfId="3" builtinId="6"/>
    <cellStyle name="標準" xfId="0" builtinId="0"/>
    <cellStyle name="標準 2" xfId="5" xr:uid="{11F30016-8375-4735-8B97-0C1BBA2B16CC}"/>
    <cellStyle name="標準 3 2" xfId="2" xr:uid="{00000000-0005-0000-0000-000003000000}"/>
  </cellStyles>
  <dxfs count="27">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numFmt numFmtId="3" formatCode="#,##0"/>
    </dxf>
    <dxf>
      <numFmt numFmtId="186"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CCFF33"/>
      <color rgb="FF0000FF"/>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12</xdr:row>
      <xdr:rowOff>0</xdr:rowOff>
    </xdr:from>
    <xdr:to>
      <xdr:col>46</xdr:col>
      <xdr:colOff>400050</xdr:colOff>
      <xdr:row>16</xdr:row>
      <xdr:rowOff>401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5730" y="2857500"/>
          <a:ext cx="3580370" cy="95290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4" name="正方形/長方形 3">
          <a:extLst>
            <a:ext uri="{FF2B5EF4-FFF2-40B4-BE49-F238E27FC236}">
              <a16:creationId xmlns:a16="http://schemas.microsoft.com/office/drawing/2014/main" id="{4E18000D-BEA0-46C3-969B-39C2C0DE9452}"/>
            </a:ext>
          </a:extLst>
        </xdr:cNvPr>
        <xdr:cNvSpPr/>
      </xdr:nvSpPr>
      <xdr:spPr>
        <a:xfrm>
          <a:off x="7281333"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5" name="正方形/長方形 4">
          <a:extLst>
            <a:ext uri="{FF2B5EF4-FFF2-40B4-BE49-F238E27FC236}">
              <a16:creationId xmlns:a16="http://schemas.microsoft.com/office/drawing/2014/main" id="{03AEBD87-E12F-4C97-8C0E-18FB35EE8506}"/>
            </a:ext>
          </a:extLst>
        </xdr:cNvPr>
        <xdr:cNvSpPr/>
      </xdr:nvSpPr>
      <xdr:spPr>
        <a:xfrm>
          <a:off x="8659129"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49389</xdr:colOff>
      <xdr:row>29</xdr:row>
      <xdr:rowOff>216527</xdr:rowOff>
    </xdr:from>
    <xdr:to>
      <xdr:col>35</xdr:col>
      <xdr:colOff>6892</xdr:colOff>
      <xdr:row>32</xdr:row>
      <xdr:rowOff>246975</xdr:rowOff>
    </xdr:to>
    <xdr:sp macro="" textlink="">
      <xdr:nvSpPr>
        <xdr:cNvPr id="2" name="右中かっこ 1">
          <a:extLst>
            <a:ext uri="{FF2B5EF4-FFF2-40B4-BE49-F238E27FC236}">
              <a16:creationId xmlns:a16="http://schemas.microsoft.com/office/drawing/2014/main" id="{734160D9-CCB5-2E97-69A2-EA574EF18AAD}"/>
            </a:ext>
          </a:extLst>
        </xdr:cNvPr>
        <xdr:cNvSpPr/>
      </xdr:nvSpPr>
      <xdr:spPr>
        <a:xfrm>
          <a:off x="7059789" y="7950827"/>
          <a:ext cx="211503" cy="83054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28</xdr:row>
      <xdr:rowOff>165231</xdr:rowOff>
    </xdr:from>
    <xdr:to>
      <xdr:col>46</xdr:col>
      <xdr:colOff>400050</xdr:colOff>
      <xdr:row>36</xdr:row>
      <xdr:rowOff>126353</xdr:rowOff>
    </xdr:to>
    <xdr:sp macro="" textlink="">
      <xdr:nvSpPr>
        <xdr:cNvPr id="3" name="正方形/長方形 2">
          <a:extLst>
            <a:ext uri="{FF2B5EF4-FFF2-40B4-BE49-F238E27FC236}">
              <a16:creationId xmlns:a16="http://schemas.microsoft.com/office/drawing/2014/main" id="{FB6DD007-92D7-2F26-5217-D81CEB755281}"/>
            </a:ext>
          </a:extLst>
        </xdr:cNvPr>
        <xdr:cNvSpPr/>
      </xdr:nvSpPr>
      <xdr:spPr>
        <a:xfrm>
          <a:off x="7310010" y="7513088"/>
          <a:ext cx="35383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1,000</a:t>
          </a:r>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49743</xdr:colOff>
      <xdr:row>32</xdr:row>
      <xdr:rowOff>141771</xdr:rowOff>
    </xdr:from>
    <xdr:to>
      <xdr:col>52</xdr:col>
      <xdr:colOff>77260</xdr:colOff>
      <xdr:row>45</xdr:row>
      <xdr:rowOff>113886</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46238" y="7917070"/>
          <a:ext cx="3599392" cy="280890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19</xdr:row>
      <xdr:rowOff>254291</xdr:rowOff>
    </xdr:from>
    <xdr:to>
      <xdr:col>52</xdr:col>
      <xdr:colOff>58210</xdr:colOff>
      <xdr:row>32</xdr:row>
      <xdr:rowOff>41413</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422272" y="5379155"/>
          <a:ext cx="3604308" cy="243755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66565</xdr:colOff>
      <xdr:row>22</xdr:row>
      <xdr:rowOff>16936</xdr:rowOff>
    </xdr:from>
    <xdr:to>
      <xdr:col>36</xdr:col>
      <xdr:colOff>246064</xdr:colOff>
      <xdr:row>32</xdr:row>
      <xdr:rowOff>158752</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273250" y="5800958"/>
          <a:ext cx="179499" cy="2164153"/>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1</xdr:row>
      <xdr:rowOff>278340</xdr:rowOff>
    </xdr:from>
    <xdr:to>
      <xdr:col>53</xdr:col>
      <xdr:colOff>103532</xdr:colOff>
      <xdr:row>5</xdr:row>
      <xdr:rowOff>162477</xdr:rowOff>
    </xdr:to>
    <xdr:sp macro="" textlink="">
      <xdr:nvSpPr>
        <xdr:cNvPr id="14" name="正方形/長方形 13">
          <a:extLst>
            <a:ext uri="{FF2B5EF4-FFF2-40B4-BE49-F238E27FC236}">
              <a16:creationId xmlns:a16="http://schemas.microsoft.com/office/drawing/2014/main" id="{6923CF75-313B-48AC-99DE-45655917CC4D}"/>
            </a:ext>
          </a:extLst>
        </xdr:cNvPr>
        <xdr:cNvSpPr/>
      </xdr:nvSpPr>
      <xdr:spPr>
        <a:xfrm>
          <a:off x="8396495" y="516465"/>
          <a:ext cx="3882472"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178037</xdr:colOff>
      <xdr:row>2</xdr:row>
      <xdr:rowOff>181778</xdr:rowOff>
    </xdr:from>
    <xdr:to>
      <xdr:col>45</xdr:col>
      <xdr:colOff>45960</xdr:colOff>
      <xdr:row>3</xdr:row>
      <xdr:rowOff>143335</xdr:rowOff>
    </xdr:to>
    <xdr:sp macro="" textlink="">
      <xdr:nvSpPr>
        <xdr:cNvPr id="15" name="正方形/長方形 14">
          <a:extLst>
            <a:ext uri="{FF2B5EF4-FFF2-40B4-BE49-F238E27FC236}">
              <a16:creationId xmlns:a16="http://schemas.microsoft.com/office/drawing/2014/main" id="{910A807A-D5D3-415A-B9D0-352B853A727A}"/>
            </a:ext>
          </a:extLst>
        </xdr:cNvPr>
        <xdr:cNvSpPr/>
      </xdr:nvSpPr>
      <xdr:spPr>
        <a:xfrm>
          <a:off x="9765157" y="699441"/>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37</xdr:col>
      <xdr:colOff>38101</xdr:colOff>
      <xdr:row>13</xdr:row>
      <xdr:rowOff>76200</xdr:rowOff>
    </xdr:from>
    <xdr:to>
      <xdr:col>52</xdr:col>
      <xdr:colOff>153459</xdr:colOff>
      <xdr:row>16</xdr:row>
      <xdr:rowOff>88590</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439151" y="3590925"/>
          <a:ext cx="3687233" cy="9553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28095</xdr:colOff>
      <xdr:row>175</xdr:row>
      <xdr:rowOff>103532</xdr:rowOff>
    </xdr:from>
    <xdr:to>
      <xdr:col>52</xdr:col>
      <xdr:colOff>96310</xdr:colOff>
      <xdr:row>184</xdr:row>
      <xdr:rowOff>152400</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429145" y="37498682"/>
          <a:ext cx="3640090" cy="281111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1" u="sng">
            <a:solidFill>
              <a:srgbClr val="C00000"/>
            </a:solidFill>
            <a:latin typeface="Meiryo UI" panose="020B0604030504040204" pitchFamily="50" charset="-128"/>
            <a:ea typeface="Meiryo UI" panose="020B0604030504040204" pitchFamily="50" charset="-128"/>
          </a:endParaRPr>
        </a:p>
        <a:p>
          <a:pPr algn="l"/>
          <a:r>
            <a:rPr kumimoji="1" lang="ja-JP" altLang="en-US" sz="1050" b="0" u="none">
              <a:solidFill>
                <a:sysClr val="windowText" lastClr="000000"/>
              </a:solidFill>
              <a:latin typeface="Meiryo UI" panose="020B0604030504040204" pitchFamily="50" charset="-128"/>
              <a:ea typeface="Meiryo UI" panose="020B0604030504040204" pitchFamily="50" charset="-128"/>
            </a:rPr>
            <a:t>　</a:t>
          </a:r>
          <a:r>
            <a:rPr kumimoji="1" lang="en-US" altLang="ja-JP" sz="1050" b="0" u="none">
              <a:solidFill>
                <a:sysClr val="windowText" lastClr="000000"/>
              </a:solidFill>
              <a:latin typeface="Meiryo UI" panose="020B0604030504040204" pitchFamily="50" charset="-128"/>
              <a:ea typeface="Meiryo UI" panose="020B0604030504040204" pitchFamily="50" charset="-128"/>
            </a:rPr>
            <a:t>5</a:t>
          </a:r>
          <a:r>
            <a:rPr kumimoji="1" lang="ja-JP" altLang="en-US" sz="1050" b="0" u="none">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u="none">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39736</xdr:colOff>
      <xdr:row>221</xdr:row>
      <xdr:rowOff>1</xdr:rowOff>
    </xdr:from>
    <xdr:to>
      <xdr:col>52</xdr:col>
      <xdr:colOff>120651</xdr:colOff>
      <xdr:row>224</xdr:row>
      <xdr:rowOff>209551</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440786" y="42957751"/>
          <a:ext cx="365279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28095</xdr:colOff>
      <xdr:row>105</xdr:row>
      <xdr:rowOff>38485</xdr:rowOff>
    </xdr:from>
    <xdr:to>
      <xdr:col>52</xdr:col>
      <xdr:colOff>58210</xdr:colOff>
      <xdr:row>109</xdr:row>
      <xdr:rowOff>144318</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0845318"/>
          <a:ext cx="3681365" cy="83608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298192</xdr:colOff>
      <xdr:row>52</xdr:row>
      <xdr:rowOff>142971</xdr:rowOff>
    </xdr:from>
    <xdr:to>
      <xdr:col>52</xdr:col>
      <xdr:colOff>150712</xdr:colOff>
      <xdr:row>55</xdr:row>
      <xdr:rowOff>123824</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384917" y="12515946"/>
          <a:ext cx="3738720" cy="78095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●記入欄の右上に青色で文字数カウントを表示していますので参考にしてください。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43</xdr:row>
      <xdr:rowOff>0</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104</xdr:row>
      <xdr:rowOff>59190</xdr:rowOff>
    </xdr:from>
    <xdr:to>
      <xdr:col>36</xdr:col>
      <xdr:colOff>225969</xdr:colOff>
      <xdr:row>110</xdr:row>
      <xdr:rowOff>206442</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126591" y="21195165"/>
          <a:ext cx="186103" cy="13283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175</xdr:row>
      <xdr:rowOff>297245</xdr:rowOff>
    </xdr:from>
    <xdr:to>
      <xdr:col>37</xdr:col>
      <xdr:colOff>1602</xdr:colOff>
      <xdr:row>218</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24499" y="35296328"/>
          <a:ext cx="186103" cy="6253696"/>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221</xdr:row>
      <xdr:rowOff>83348</xdr:rowOff>
    </xdr:from>
    <xdr:to>
      <xdr:col>36</xdr:col>
      <xdr:colOff>225969</xdr:colOff>
      <xdr:row>224</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05449" y="42321431"/>
          <a:ext cx="186103" cy="1000627"/>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31270</xdr:colOff>
      <xdr:row>148</xdr:row>
      <xdr:rowOff>206760</xdr:rowOff>
    </xdr:from>
    <xdr:to>
      <xdr:col>52</xdr:col>
      <xdr:colOff>58210</xdr:colOff>
      <xdr:row>152</xdr:row>
      <xdr:rowOff>207065</xdr:rowOff>
    </xdr:to>
    <xdr:sp macro="" textlink="">
      <xdr:nvSpPr>
        <xdr:cNvPr id="10" name="正方形/長方形 9">
          <a:extLst>
            <a:ext uri="{FF2B5EF4-FFF2-40B4-BE49-F238E27FC236}">
              <a16:creationId xmlns:a16="http://schemas.microsoft.com/office/drawing/2014/main" id="{9996A006-6C42-3E72-A485-766AF9C15542}"/>
            </a:ext>
          </a:extLst>
        </xdr:cNvPr>
        <xdr:cNvSpPr/>
      </xdr:nvSpPr>
      <xdr:spPr>
        <a:xfrm>
          <a:off x="8427765" y="31287249"/>
          <a:ext cx="3598815"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39866</xdr:colOff>
      <xdr:row>149</xdr:row>
      <xdr:rowOff>94214</xdr:rowOff>
    </xdr:from>
    <xdr:to>
      <xdr:col>36</xdr:col>
      <xdr:colOff>225969</xdr:colOff>
      <xdr:row>151</xdr:row>
      <xdr:rowOff>285562</xdr:rowOff>
    </xdr:to>
    <xdr:sp macro="" textlink="">
      <xdr:nvSpPr>
        <xdr:cNvPr id="11" name="右中かっこ 10">
          <a:extLst>
            <a:ext uri="{FF2B5EF4-FFF2-40B4-BE49-F238E27FC236}">
              <a16:creationId xmlns:a16="http://schemas.microsoft.com/office/drawing/2014/main" id="{68FDB852-C4F8-9FC6-106C-E3E6DC4BCDA2}"/>
            </a:ext>
          </a:extLst>
        </xdr:cNvPr>
        <xdr:cNvSpPr/>
      </xdr:nvSpPr>
      <xdr:spPr>
        <a:xfrm>
          <a:off x="8125763" y="31402475"/>
          <a:ext cx="186103" cy="71936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66671</xdr:colOff>
      <xdr:row>52</xdr:row>
      <xdr:rowOff>226710</xdr:rowOff>
    </xdr:from>
    <xdr:to>
      <xdr:col>36</xdr:col>
      <xdr:colOff>236899</xdr:colOff>
      <xdr:row>54</xdr:row>
      <xdr:rowOff>115224</xdr:rowOff>
    </xdr:to>
    <xdr:sp macro="" textlink="">
      <xdr:nvSpPr>
        <xdr:cNvPr id="21" name="右中かっこ 20">
          <a:extLst>
            <a:ext uri="{FF2B5EF4-FFF2-40B4-BE49-F238E27FC236}">
              <a16:creationId xmlns:a16="http://schemas.microsoft.com/office/drawing/2014/main" id="{D723CB81-D0D1-A257-015E-82ED53B16135}"/>
            </a:ext>
          </a:extLst>
        </xdr:cNvPr>
        <xdr:cNvSpPr/>
      </xdr:nvSpPr>
      <xdr:spPr>
        <a:xfrm>
          <a:off x="8153396" y="12599685"/>
          <a:ext cx="170228" cy="49811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44450</xdr:colOff>
      <xdr:row>56</xdr:row>
      <xdr:rowOff>187325</xdr:rowOff>
    </xdr:from>
    <xdr:to>
      <xdr:col>36</xdr:col>
      <xdr:colOff>227025</xdr:colOff>
      <xdr:row>60</xdr:row>
      <xdr:rowOff>162012</xdr:rowOff>
    </xdr:to>
    <xdr:sp macro="" textlink="">
      <xdr:nvSpPr>
        <xdr:cNvPr id="13" name="右中かっこ 12">
          <a:extLst>
            <a:ext uri="{FF2B5EF4-FFF2-40B4-BE49-F238E27FC236}">
              <a16:creationId xmlns:a16="http://schemas.microsoft.com/office/drawing/2014/main" id="{6AD535AD-2C2D-4AE9-A02B-9288B3F5BF95}"/>
            </a:ext>
          </a:extLst>
        </xdr:cNvPr>
        <xdr:cNvSpPr/>
      </xdr:nvSpPr>
      <xdr:spPr>
        <a:xfrm>
          <a:off x="8131175" y="13636625"/>
          <a:ext cx="182575" cy="93671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276193</xdr:colOff>
      <xdr:row>56</xdr:row>
      <xdr:rowOff>104775</xdr:rowOff>
    </xdr:from>
    <xdr:to>
      <xdr:col>53</xdr:col>
      <xdr:colOff>142875</xdr:colOff>
      <xdr:row>60</xdr:row>
      <xdr:rowOff>215900</xdr:rowOff>
    </xdr:to>
    <xdr:sp macro="" textlink="">
      <xdr:nvSpPr>
        <xdr:cNvPr id="17" name="正方形/長方形 16">
          <a:extLst>
            <a:ext uri="{FF2B5EF4-FFF2-40B4-BE49-F238E27FC236}">
              <a16:creationId xmlns:a16="http://schemas.microsoft.com/office/drawing/2014/main" id="{C214756D-EAF2-4BAD-918A-5C74C62420CD}"/>
            </a:ext>
          </a:extLst>
        </xdr:cNvPr>
        <xdr:cNvSpPr/>
      </xdr:nvSpPr>
      <xdr:spPr>
        <a:xfrm>
          <a:off x="8362918" y="12249150"/>
          <a:ext cx="3962432" cy="958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62</xdr:row>
      <xdr:rowOff>125668</xdr:rowOff>
    </xdr:from>
    <xdr:to>
      <xdr:col>36</xdr:col>
      <xdr:colOff>227025</xdr:colOff>
      <xdr:row>71</xdr:row>
      <xdr:rowOff>153467</xdr:rowOff>
    </xdr:to>
    <xdr:sp macro="" textlink="">
      <xdr:nvSpPr>
        <xdr:cNvPr id="19" name="右中かっこ 18">
          <a:extLst>
            <a:ext uri="{FF2B5EF4-FFF2-40B4-BE49-F238E27FC236}">
              <a16:creationId xmlns:a16="http://schemas.microsoft.com/office/drawing/2014/main" id="{7FBA01AC-F11C-49CB-B340-5E4ACC919B5D}"/>
            </a:ext>
          </a:extLst>
        </xdr:cNvPr>
        <xdr:cNvSpPr/>
      </xdr:nvSpPr>
      <xdr:spPr>
        <a:xfrm>
          <a:off x="8131175" y="14984668"/>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63</xdr:row>
      <xdr:rowOff>209550</xdr:rowOff>
    </xdr:from>
    <xdr:to>
      <xdr:col>52</xdr:col>
      <xdr:colOff>152046</xdr:colOff>
      <xdr:row>71</xdr:row>
      <xdr:rowOff>0</xdr:rowOff>
    </xdr:to>
    <xdr:sp macro="" textlink="">
      <xdr:nvSpPr>
        <xdr:cNvPr id="26" name="正方形/長方形 25">
          <a:extLst>
            <a:ext uri="{FF2B5EF4-FFF2-40B4-BE49-F238E27FC236}">
              <a16:creationId xmlns:a16="http://schemas.microsoft.com/office/drawing/2014/main" id="{10E52372-1123-49D0-92DE-0B7CA58B2ADC}"/>
            </a:ext>
          </a:extLst>
        </xdr:cNvPr>
        <xdr:cNvSpPr/>
      </xdr:nvSpPr>
      <xdr:spPr>
        <a:xfrm>
          <a:off x="8362919" y="13801725"/>
          <a:ext cx="3762052" cy="885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73</xdr:row>
      <xdr:rowOff>144718</xdr:rowOff>
    </xdr:from>
    <xdr:to>
      <xdr:col>36</xdr:col>
      <xdr:colOff>227025</xdr:colOff>
      <xdr:row>82</xdr:row>
      <xdr:rowOff>172517</xdr:rowOff>
    </xdr:to>
    <xdr:sp macro="" textlink="">
      <xdr:nvSpPr>
        <xdr:cNvPr id="27" name="右中かっこ 26">
          <a:extLst>
            <a:ext uri="{FF2B5EF4-FFF2-40B4-BE49-F238E27FC236}">
              <a16:creationId xmlns:a16="http://schemas.microsoft.com/office/drawing/2014/main" id="{231A7449-AA40-0DE9-1F28-71567E2C781E}"/>
            </a:ext>
          </a:extLst>
        </xdr:cNvPr>
        <xdr:cNvSpPr/>
      </xdr:nvSpPr>
      <xdr:spPr>
        <a:xfrm>
          <a:off x="8131175" y="16670593"/>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74</xdr:row>
      <xdr:rowOff>144257</xdr:rowOff>
    </xdr:from>
    <xdr:to>
      <xdr:col>52</xdr:col>
      <xdr:colOff>152046</xdr:colOff>
      <xdr:row>81</xdr:row>
      <xdr:rowOff>19050</xdr:rowOff>
    </xdr:to>
    <xdr:sp macro="" textlink="">
      <xdr:nvSpPr>
        <xdr:cNvPr id="28" name="正方形/長方形 27">
          <a:extLst>
            <a:ext uri="{FF2B5EF4-FFF2-40B4-BE49-F238E27FC236}">
              <a16:creationId xmlns:a16="http://schemas.microsoft.com/office/drawing/2014/main" id="{B4F83DEA-EEC0-F422-92FC-844D2E1CF650}"/>
            </a:ext>
          </a:extLst>
        </xdr:cNvPr>
        <xdr:cNvSpPr/>
      </xdr:nvSpPr>
      <xdr:spPr>
        <a:xfrm>
          <a:off x="8362919" y="15431882"/>
          <a:ext cx="3762052" cy="75109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47625</xdr:colOff>
      <xdr:row>88</xdr:row>
      <xdr:rowOff>10926</xdr:rowOff>
    </xdr:from>
    <xdr:to>
      <xdr:col>36</xdr:col>
      <xdr:colOff>227025</xdr:colOff>
      <xdr:row>102</xdr:row>
      <xdr:rowOff>103108</xdr:rowOff>
    </xdr:to>
    <xdr:sp macro="" textlink="">
      <xdr:nvSpPr>
        <xdr:cNvPr id="29" name="右中かっこ 28">
          <a:extLst>
            <a:ext uri="{FF2B5EF4-FFF2-40B4-BE49-F238E27FC236}">
              <a16:creationId xmlns:a16="http://schemas.microsoft.com/office/drawing/2014/main" id="{E198197F-2AE9-39DC-D1A6-B80E192AFDD5}"/>
            </a:ext>
          </a:extLst>
        </xdr:cNvPr>
        <xdr:cNvSpPr/>
      </xdr:nvSpPr>
      <xdr:spPr>
        <a:xfrm>
          <a:off x="8134350" y="18975201"/>
          <a:ext cx="179400" cy="18257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279369</xdr:colOff>
      <xdr:row>90</xdr:row>
      <xdr:rowOff>67314</xdr:rowOff>
    </xdr:from>
    <xdr:to>
      <xdr:col>52</xdr:col>
      <xdr:colOff>152046</xdr:colOff>
      <xdr:row>100</xdr:row>
      <xdr:rowOff>0</xdr:rowOff>
    </xdr:to>
    <xdr:sp macro="" textlink="">
      <xdr:nvSpPr>
        <xdr:cNvPr id="30" name="正方形/長方形 29">
          <a:extLst>
            <a:ext uri="{FF2B5EF4-FFF2-40B4-BE49-F238E27FC236}">
              <a16:creationId xmlns:a16="http://schemas.microsoft.com/office/drawing/2014/main" id="{0623169E-1136-B325-9BF1-40D6BF9DD22C}"/>
            </a:ext>
          </a:extLst>
        </xdr:cNvPr>
        <xdr:cNvSpPr/>
      </xdr:nvSpPr>
      <xdr:spPr>
        <a:xfrm>
          <a:off x="8366094" y="19526889"/>
          <a:ext cx="3758877" cy="92328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124</xdr:row>
      <xdr:rowOff>40442</xdr:rowOff>
    </xdr:from>
    <xdr:to>
      <xdr:col>36</xdr:col>
      <xdr:colOff>227025</xdr:colOff>
      <xdr:row>133</xdr:row>
      <xdr:rowOff>172017</xdr:rowOff>
    </xdr:to>
    <xdr:sp macro="" textlink="">
      <xdr:nvSpPr>
        <xdr:cNvPr id="31" name="右中かっこ 30">
          <a:extLst>
            <a:ext uri="{FF2B5EF4-FFF2-40B4-BE49-F238E27FC236}">
              <a16:creationId xmlns:a16="http://schemas.microsoft.com/office/drawing/2014/main" id="{4A45E0F3-B4F6-862D-3287-E98FCAF5B3AC}"/>
            </a:ext>
          </a:extLst>
        </xdr:cNvPr>
        <xdr:cNvSpPr/>
      </xdr:nvSpPr>
      <xdr:spPr>
        <a:xfrm>
          <a:off x="8131175" y="252054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126</xdr:row>
      <xdr:rowOff>19050</xdr:rowOff>
    </xdr:from>
    <xdr:to>
      <xdr:col>52</xdr:col>
      <xdr:colOff>152046</xdr:colOff>
      <xdr:row>129</xdr:row>
      <xdr:rowOff>189352</xdr:rowOff>
    </xdr:to>
    <xdr:sp macro="" textlink="">
      <xdr:nvSpPr>
        <xdr:cNvPr id="32" name="正方形/長方形 31">
          <a:extLst>
            <a:ext uri="{FF2B5EF4-FFF2-40B4-BE49-F238E27FC236}">
              <a16:creationId xmlns:a16="http://schemas.microsoft.com/office/drawing/2014/main" id="{9461A9C1-1C34-498C-27F6-44AF79B883F4}"/>
            </a:ext>
          </a:extLst>
        </xdr:cNvPr>
        <xdr:cNvSpPr/>
      </xdr:nvSpPr>
      <xdr:spPr>
        <a:xfrm>
          <a:off x="8362919" y="25603200"/>
          <a:ext cx="3762052" cy="79895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154</xdr:row>
      <xdr:rowOff>8692</xdr:rowOff>
    </xdr:from>
    <xdr:to>
      <xdr:col>36</xdr:col>
      <xdr:colOff>227025</xdr:colOff>
      <xdr:row>161</xdr:row>
      <xdr:rowOff>559367</xdr:rowOff>
    </xdr:to>
    <xdr:sp macro="" textlink="">
      <xdr:nvSpPr>
        <xdr:cNvPr id="33" name="右中かっこ 32">
          <a:extLst>
            <a:ext uri="{FF2B5EF4-FFF2-40B4-BE49-F238E27FC236}">
              <a16:creationId xmlns:a16="http://schemas.microsoft.com/office/drawing/2014/main" id="{3449685A-E8BF-710A-E8DF-FE42E62872ED}"/>
            </a:ext>
          </a:extLst>
        </xdr:cNvPr>
        <xdr:cNvSpPr/>
      </xdr:nvSpPr>
      <xdr:spPr>
        <a:xfrm>
          <a:off x="8131175" y="325079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156</xdr:row>
      <xdr:rowOff>153038</xdr:rowOff>
    </xdr:from>
    <xdr:to>
      <xdr:col>52</xdr:col>
      <xdr:colOff>152046</xdr:colOff>
      <xdr:row>160</xdr:row>
      <xdr:rowOff>209549</xdr:rowOff>
    </xdr:to>
    <xdr:sp macro="" textlink="">
      <xdr:nvSpPr>
        <xdr:cNvPr id="34" name="正方形/長方形 33">
          <a:extLst>
            <a:ext uri="{FF2B5EF4-FFF2-40B4-BE49-F238E27FC236}">
              <a16:creationId xmlns:a16="http://schemas.microsoft.com/office/drawing/2014/main" id="{CAB0512B-54ED-CBAD-DE90-5453F577DEDF}"/>
            </a:ext>
          </a:extLst>
        </xdr:cNvPr>
        <xdr:cNvSpPr/>
      </xdr:nvSpPr>
      <xdr:spPr>
        <a:xfrm>
          <a:off x="8362919" y="33071438"/>
          <a:ext cx="3762052" cy="89471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2</xdr:rowOff>
    </xdr:from>
    <xdr:to>
      <xdr:col>75</xdr:col>
      <xdr:colOff>202884</xdr:colOff>
      <xdr:row>120</xdr:row>
      <xdr:rowOff>28576</xdr:rowOff>
    </xdr:to>
    <xdr:sp macro="" textlink="">
      <xdr:nvSpPr>
        <xdr:cNvPr id="9" name="テキスト ボックス 8">
          <a:extLst>
            <a:ext uri="{FF2B5EF4-FFF2-40B4-BE49-F238E27FC236}">
              <a16:creationId xmlns:a16="http://schemas.microsoft.com/office/drawing/2014/main" id="{DE052A42-460B-42B9-AE87-55E16A1B0502}"/>
            </a:ext>
          </a:extLst>
        </xdr:cNvPr>
        <xdr:cNvSpPr txBox="1"/>
      </xdr:nvSpPr>
      <xdr:spPr>
        <a:xfrm>
          <a:off x="12392025" y="1524002"/>
          <a:ext cx="4603434" cy="23212424"/>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a:t>
          </a:r>
          <a:r>
            <a:rPr lang="ja-JP" altLang="en-US" sz="1000" baseline="0">
              <a:solidFill>
                <a:srgbClr val="C00000"/>
              </a:solidFill>
              <a:latin typeface="BIZ UDPゴシック" panose="020B0400000000000000" pitchFamily="50" charset="-128"/>
              <a:ea typeface="BIZ UDPゴシック" panose="020B0400000000000000" pitchFamily="50" charset="-128"/>
            </a:rPr>
            <a:t> レッカー・ロードサービス業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39866</xdr:colOff>
      <xdr:row>137</xdr:row>
      <xdr:rowOff>23305</xdr:rowOff>
    </xdr:from>
    <xdr:to>
      <xdr:col>36</xdr:col>
      <xdr:colOff>225969</xdr:colOff>
      <xdr:row>148</xdr:row>
      <xdr:rowOff>178817</xdr:rowOff>
    </xdr:to>
    <xdr:sp macro="" textlink="">
      <xdr:nvSpPr>
        <xdr:cNvPr id="4" name="右中かっこ 3">
          <a:extLst>
            <a:ext uri="{FF2B5EF4-FFF2-40B4-BE49-F238E27FC236}">
              <a16:creationId xmlns:a16="http://schemas.microsoft.com/office/drawing/2014/main" id="{715E9246-5631-989B-2021-6E3FF7BE4B71}"/>
            </a:ext>
          </a:extLst>
        </xdr:cNvPr>
        <xdr:cNvSpPr/>
      </xdr:nvSpPr>
      <xdr:spPr>
        <a:xfrm>
          <a:off x="8125763" y="28142762"/>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28095</xdr:colOff>
      <xdr:row>139</xdr:row>
      <xdr:rowOff>196407</xdr:rowOff>
    </xdr:from>
    <xdr:to>
      <xdr:col>52</xdr:col>
      <xdr:colOff>58210</xdr:colOff>
      <xdr:row>144</xdr:row>
      <xdr:rowOff>113887</xdr:rowOff>
    </xdr:to>
    <xdr:sp macro="" textlink="">
      <xdr:nvSpPr>
        <xdr:cNvPr id="7" name="正方形/長方形 6">
          <a:extLst>
            <a:ext uri="{FF2B5EF4-FFF2-40B4-BE49-F238E27FC236}">
              <a16:creationId xmlns:a16="http://schemas.microsoft.com/office/drawing/2014/main" id="{64B580C3-C699-AE14-C5CD-5CB4E8E6CD6C}"/>
            </a:ext>
          </a:extLst>
        </xdr:cNvPr>
        <xdr:cNvSpPr/>
      </xdr:nvSpPr>
      <xdr:spPr>
        <a:xfrm>
          <a:off x="8424590" y="28999179"/>
          <a:ext cx="3601990"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45</xdr:row>
      <xdr:rowOff>59324</xdr:rowOff>
    </xdr:from>
    <xdr:to>
      <xdr:col>37</xdr:col>
      <xdr:colOff>1602</xdr:colOff>
      <xdr:row>50</xdr:row>
      <xdr:rowOff>229973</xdr:rowOff>
    </xdr:to>
    <xdr:sp macro="" textlink="">
      <xdr:nvSpPr>
        <xdr:cNvPr id="35" name="右中かっこ 34">
          <a:extLst>
            <a:ext uri="{FF2B5EF4-FFF2-40B4-BE49-F238E27FC236}">
              <a16:creationId xmlns:a16="http://schemas.microsoft.com/office/drawing/2014/main" id="{AD04BEA7-B266-2510-E350-D27B81BE7016}"/>
            </a:ext>
          </a:extLst>
        </xdr:cNvPr>
        <xdr:cNvSpPr/>
      </xdr:nvSpPr>
      <xdr:spPr>
        <a:xfrm>
          <a:off x="8265601" y="10702476"/>
          <a:ext cx="253284" cy="1537280"/>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46568</xdr:colOff>
      <xdr:row>45</xdr:row>
      <xdr:rowOff>241299</xdr:rowOff>
    </xdr:from>
    <xdr:to>
      <xdr:col>52</xdr:col>
      <xdr:colOff>77260</xdr:colOff>
      <xdr:row>49</xdr:row>
      <xdr:rowOff>19051</xdr:rowOff>
    </xdr:to>
    <xdr:sp macro="" textlink="">
      <xdr:nvSpPr>
        <xdr:cNvPr id="36" name="正方形/長方形 35">
          <a:extLst>
            <a:ext uri="{FF2B5EF4-FFF2-40B4-BE49-F238E27FC236}">
              <a16:creationId xmlns:a16="http://schemas.microsoft.com/office/drawing/2014/main" id="{6F36BD58-2DD1-A66E-60B7-A95E2E7A9337}"/>
            </a:ext>
          </a:extLst>
        </xdr:cNvPr>
        <xdr:cNvSpPr/>
      </xdr:nvSpPr>
      <xdr:spPr>
        <a:xfrm>
          <a:off x="8523818" y="9718674"/>
          <a:ext cx="3602567" cy="86360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製品カテゴリ番号・製品カテゴリ名</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県ホームページ（</a:t>
          </a:r>
          <a:r>
            <a:rPr kumimoji="1" lang="en-US" altLang="ja-JP" sz="1050" b="0">
              <a:solidFill>
                <a:sysClr val="windowText" lastClr="000000"/>
              </a:solidFill>
              <a:latin typeface="Meiryo UI" panose="020B0604030504040204" pitchFamily="50" charset="-128"/>
              <a:ea typeface="Meiryo UI" panose="020B0604030504040204" pitchFamily="50" charset="-128"/>
            </a:rPr>
            <a:t>http://</a:t>
          </a:r>
          <a:r>
            <a:rPr kumimoji="1" lang="ja-JP" altLang="en-US" sz="1050" b="0">
              <a:solidFill>
                <a:sysClr val="windowText" lastClr="000000"/>
              </a:solidFill>
              <a:latin typeface="Meiryo UI" panose="020B0604030504040204" pitchFamily="50" charset="-128"/>
              <a:ea typeface="Meiryo UI" panose="020B0604030504040204" pitchFamily="50" charset="-128"/>
            </a:rPr>
            <a:t>）に掲載の製品カテゴリリストを参照の上、該当する製品カテゴリ番号を選択してください。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a3790-11@pref.saitmtama.lg.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AW10" sqref="AW10"/>
    </sheetView>
  </sheetViews>
  <sheetFormatPr defaultRowHeight="16.5" x14ac:dyDescent="0.2"/>
  <cols>
    <col min="1" max="1" width="0.6328125" style="125" customWidth="1"/>
    <col min="2" max="2" width="0.54296875" style="125" customWidth="1"/>
    <col min="3" max="32" width="3.1796875" style="125" customWidth="1"/>
    <col min="33" max="33" width="4" style="125" customWidth="1"/>
    <col min="34" max="34" width="0.54296875" style="125" customWidth="1"/>
    <col min="35" max="45" width="3.6328125" style="125" customWidth="1"/>
    <col min="46" max="16384" width="8.7265625" style="125"/>
  </cols>
  <sheetData>
    <row r="1" spans="2:36" ht="21" customHeight="1" x14ac:dyDescent="0.2">
      <c r="C1" s="125" t="s">
        <v>120</v>
      </c>
    </row>
    <row r="2" spans="2:36" ht="21" customHeight="1" x14ac:dyDescent="0.2"/>
    <row r="3" spans="2:36" ht="21" customHeight="1" x14ac:dyDescent="0.2"/>
    <row r="4" spans="2:36" ht="21" customHeight="1" x14ac:dyDescent="0.2">
      <c r="B4" s="191" t="s">
        <v>553</v>
      </c>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row>
    <row r="5" spans="2:36" ht="21" customHeight="1" x14ac:dyDescent="0.2">
      <c r="B5" s="192"/>
      <c r="C5" s="192"/>
      <c r="D5" s="192"/>
      <c r="E5" s="192"/>
      <c r="F5" s="192"/>
      <c r="G5" s="192"/>
      <c r="H5" s="192"/>
      <c r="I5" s="192"/>
      <c r="J5" s="192"/>
      <c r="K5" s="192"/>
      <c r="L5" s="192"/>
      <c r="M5" s="192"/>
      <c r="N5" s="192"/>
      <c r="O5" s="192"/>
      <c r="P5" s="192"/>
      <c r="Q5" s="192"/>
      <c r="R5" s="192"/>
      <c r="S5" s="192"/>
      <c r="T5" s="192"/>
      <c r="U5" s="192"/>
      <c r="V5" s="192"/>
      <c r="W5" s="192"/>
      <c r="X5" s="192"/>
      <c r="Y5" s="192"/>
      <c r="Z5" s="192"/>
      <c r="AA5" s="192"/>
      <c r="AB5" s="192"/>
      <c r="AC5" s="192"/>
      <c r="AD5" s="192"/>
      <c r="AE5" s="192"/>
      <c r="AF5" s="192"/>
      <c r="AG5" s="192"/>
      <c r="AH5" s="192"/>
    </row>
    <row r="6" spans="2:36" ht="21" customHeight="1" x14ac:dyDescent="0.2"/>
    <row r="7" spans="2:36" ht="21" customHeight="1" x14ac:dyDescent="0.2"/>
    <row r="8" spans="2:36" ht="21" customHeight="1" x14ac:dyDescent="0.2">
      <c r="T8" s="126"/>
      <c r="U8" s="126"/>
      <c r="V8" s="126"/>
      <c r="W8" s="126"/>
      <c r="X8" s="125" t="s">
        <v>124</v>
      </c>
      <c r="Z8" s="127">
        <v>8</v>
      </c>
      <c r="AA8" s="125" t="s">
        <v>125</v>
      </c>
      <c r="AB8" s="196">
        <v>6</v>
      </c>
      <c r="AC8" s="196"/>
      <c r="AD8" s="125" t="s">
        <v>126</v>
      </c>
      <c r="AE8" s="196">
        <v>1</v>
      </c>
      <c r="AF8" s="196"/>
      <c r="AG8" s="125" t="s">
        <v>127</v>
      </c>
      <c r="AJ8" s="133" t="str">
        <f>X8&amp;Z8&amp;AA8&amp;AB8&amp;AD8&amp;AE8&amp;AG8</f>
        <v>令和8年6月1日</v>
      </c>
    </row>
    <row r="9" spans="2:36" ht="21" customHeight="1" x14ac:dyDescent="0.2"/>
    <row r="10" spans="2:36" ht="21" customHeight="1" x14ac:dyDescent="0.2">
      <c r="D10" s="125" t="s">
        <v>130</v>
      </c>
    </row>
    <row r="11" spans="2:36" ht="21" customHeight="1" x14ac:dyDescent="0.2"/>
    <row r="12" spans="2:36" ht="21" customHeight="1" x14ac:dyDescent="0.2"/>
    <row r="13" spans="2:36" ht="21" customHeight="1" x14ac:dyDescent="0.2">
      <c r="J13" s="125" t="s">
        <v>128</v>
      </c>
      <c r="N13" s="197" t="s">
        <v>129</v>
      </c>
      <c r="O13" s="197"/>
      <c r="P13" s="197"/>
      <c r="Q13" s="197"/>
      <c r="R13" s="197"/>
      <c r="T13" s="195" t="str">
        <f>'様式第9号（実施計画書）'!M10</f>
        <v>埼玉県さいたま市浦和区高砂3-15-1</v>
      </c>
      <c r="U13" s="195"/>
      <c r="V13" s="195"/>
      <c r="W13" s="195"/>
      <c r="X13" s="195"/>
      <c r="Y13" s="195"/>
      <c r="Z13" s="195"/>
      <c r="AA13" s="195"/>
      <c r="AB13" s="195"/>
      <c r="AC13" s="195"/>
      <c r="AD13" s="195"/>
      <c r="AE13" s="195"/>
      <c r="AF13" s="195"/>
      <c r="AG13" s="195"/>
    </row>
    <row r="14" spans="2:36" ht="21" customHeight="1" x14ac:dyDescent="0.2">
      <c r="D14" s="128"/>
      <c r="E14" s="128"/>
      <c r="F14" s="128"/>
      <c r="G14" s="128"/>
      <c r="H14" s="128"/>
      <c r="I14" s="128"/>
      <c r="N14" s="198"/>
      <c r="O14" s="198"/>
      <c r="P14" s="198"/>
      <c r="Q14" s="198"/>
      <c r="R14" s="198"/>
      <c r="S14" s="128"/>
      <c r="T14" s="195"/>
      <c r="U14" s="195"/>
      <c r="V14" s="195"/>
      <c r="W14" s="195"/>
      <c r="X14" s="195"/>
      <c r="Y14" s="195"/>
      <c r="Z14" s="195"/>
      <c r="AA14" s="195"/>
      <c r="AB14" s="195"/>
      <c r="AC14" s="195"/>
      <c r="AD14" s="195"/>
      <c r="AE14" s="195"/>
      <c r="AF14" s="195"/>
      <c r="AG14" s="195"/>
    </row>
    <row r="15" spans="2:36" ht="21" customHeight="1" x14ac:dyDescent="0.2">
      <c r="D15" s="128"/>
      <c r="E15" s="128"/>
      <c r="F15" s="128"/>
      <c r="G15" s="128"/>
      <c r="H15" s="128"/>
      <c r="I15" s="128"/>
      <c r="N15" s="199" t="s">
        <v>552</v>
      </c>
      <c r="O15" s="199"/>
      <c r="P15" s="199"/>
      <c r="Q15" s="199"/>
      <c r="R15" s="199"/>
      <c r="S15" s="128"/>
      <c r="T15" s="194" t="str">
        <f>'様式第9号（実施計画書）'!M6</f>
        <v>合同会社まがたまライフ</v>
      </c>
      <c r="U15" s="194"/>
      <c r="V15" s="194"/>
      <c r="W15" s="194"/>
      <c r="X15" s="194"/>
      <c r="Y15" s="194"/>
      <c r="Z15" s="194"/>
      <c r="AA15" s="194"/>
      <c r="AB15" s="194"/>
      <c r="AC15" s="194"/>
      <c r="AD15" s="194"/>
      <c r="AE15" s="194"/>
      <c r="AF15" s="194"/>
      <c r="AG15" s="194"/>
    </row>
    <row r="16" spans="2:36" ht="21" customHeight="1" x14ac:dyDescent="0.2">
      <c r="N16" s="199" t="s">
        <v>550</v>
      </c>
      <c r="O16" s="199"/>
      <c r="P16" s="199"/>
      <c r="Q16" s="199"/>
      <c r="R16" s="199"/>
      <c r="T16" s="193" t="str">
        <f>'様式第9号（実施計画書）'!O9&amp;"　"&amp;'様式第9号（実施計画書）'!Y9</f>
        <v>代表取締役　埼玉　コバトン</v>
      </c>
      <c r="U16" s="193"/>
      <c r="V16" s="193"/>
      <c r="W16" s="193"/>
      <c r="X16" s="193"/>
      <c r="Y16" s="193"/>
      <c r="Z16" s="193"/>
      <c r="AA16" s="193"/>
      <c r="AB16" s="193"/>
      <c r="AC16" s="193"/>
      <c r="AD16" s="193"/>
      <c r="AE16" s="193"/>
      <c r="AF16" s="193"/>
      <c r="AG16" s="193"/>
    </row>
    <row r="17" spans="2:36" ht="21" customHeight="1" x14ac:dyDescent="0.2"/>
    <row r="18" spans="2:36" ht="21" customHeight="1" x14ac:dyDescent="0.2"/>
    <row r="19" spans="2:36" ht="21" customHeight="1" x14ac:dyDescent="0.2">
      <c r="C19" s="204" t="s">
        <v>554</v>
      </c>
      <c r="D19" s="204"/>
      <c r="E19" s="204"/>
      <c r="F19" s="204"/>
      <c r="G19" s="204"/>
      <c r="H19" s="204"/>
      <c r="I19" s="204"/>
      <c r="J19" s="204"/>
      <c r="K19" s="204"/>
      <c r="L19" s="204"/>
      <c r="M19" s="204"/>
      <c r="N19" s="204"/>
      <c r="O19" s="204"/>
      <c r="P19" s="204"/>
      <c r="Q19" s="204"/>
      <c r="R19" s="204"/>
      <c r="S19" s="204"/>
      <c r="T19" s="204"/>
      <c r="U19" s="204"/>
      <c r="V19" s="204"/>
      <c r="W19" s="204"/>
      <c r="X19" s="204"/>
      <c r="Y19" s="204"/>
      <c r="Z19" s="204"/>
      <c r="AA19" s="204"/>
      <c r="AB19" s="204"/>
      <c r="AC19" s="204"/>
      <c r="AD19" s="204"/>
      <c r="AE19" s="204"/>
      <c r="AF19" s="204"/>
      <c r="AG19" s="204"/>
    </row>
    <row r="20" spans="2:36" ht="21" customHeight="1" x14ac:dyDescent="0.2">
      <c r="C20" s="204" t="s">
        <v>555</v>
      </c>
      <c r="D20" s="204"/>
      <c r="E20" s="204"/>
      <c r="F20" s="204"/>
      <c r="G20" s="204"/>
      <c r="H20" s="204"/>
      <c r="I20" s="204"/>
      <c r="J20" s="204"/>
      <c r="K20" s="204"/>
      <c r="L20" s="204"/>
      <c r="M20" s="204"/>
      <c r="N20" s="204"/>
      <c r="O20" s="204"/>
      <c r="P20" s="204"/>
      <c r="Q20" s="204"/>
      <c r="R20" s="204"/>
      <c r="S20" s="204"/>
      <c r="T20" s="204"/>
      <c r="U20" s="204"/>
      <c r="V20" s="204"/>
      <c r="W20" s="204"/>
      <c r="X20" s="204"/>
      <c r="Y20" s="204"/>
      <c r="Z20" s="204"/>
      <c r="AA20" s="204"/>
      <c r="AB20" s="204"/>
      <c r="AC20" s="204"/>
      <c r="AD20" s="204"/>
      <c r="AE20" s="204"/>
      <c r="AF20" s="204"/>
      <c r="AG20" s="204"/>
    </row>
    <row r="21" spans="2:36" ht="21" customHeight="1" x14ac:dyDescent="0.2">
      <c r="C21" s="197" t="s">
        <v>556</v>
      </c>
      <c r="D21" s="197"/>
      <c r="E21" s="197"/>
      <c r="F21" s="197"/>
      <c r="G21" s="197"/>
      <c r="H21" s="197"/>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row>
    <row r="22" spans="2:36" ht="21" customHeight="1" x14ac:dyDescent="0.2"/>
    <row r="23" spans="2:36" ht="21" customHeight="1" x14ac:dyDescent="0.2">
      <c r="B23" s="205" t="s">
        <v>121</v>
      </c>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row>
    <row r="24" spans="2:36" ht="21" customHeight="1" x14ac:dyDescent="0.2"/>
    <row r="25" spans="2:36" ht="21" customHeight="1" x14ac:dyDescent="0.2">
      <c r="C25" s="129" t="s">
        <v>122</v>
      </c>
      <c r="D25" s="125" t="s">
        <v>131</v>
      </c>
      <c r="E25" s="130"/>
      <c r="F25" s="130"/>
      <c r="G25" s="130"/>
      <c r="H25" s="130"/>
    </row>
    <row r="26" spans="2:36" ht="21" customHeight="1" x14ac:dyDescent="0.2">
      <c r="D26" s="125" t="s">
        <v>270</v>
      </c>
    </row>
    <row r="27" spans="2:36" ht="21" customHeight="1" x14ac:dyDescent="0.2"/>
    <row r="28" spans="2:36" ht="21" customHeight="1" x14ac:dyDescent="0.2">
      <c r="C28" s="129" t="s">
        <v>123</v>
      </c>
      <c r="D28" s="125" t="s">
        <v>132</v>
      </c>
      <c r="E28" s="130"/>
      <c r="F28" s="130"/>
      <c r="G28" s="130"/>
      <c r="H28" s="130"/>
      <c r="I28" s="130"/>
      <c r="J28" s="130"/>
      <c r="K28" s="130"/>
      <c r="L28" s="130"/>
      <c r="M28" s="130"/>
      <c r="N28" s="130"/>
      <c r="O28" s="130"/>
      <c r="P28" s="130"/>
      <c r="Q28" s="130"/>
      <c r="R28" s="130"/>
      <c r="S28" s="130"/>
      <c r="T28" s="130"/>
      <c r="U28" s="130"/>
      <c r="V28" s="130"/>
      <c r="W28" s="130"/>
      <c r="X28" s="130"/>
      <c r="Y28" s="130"/>
      <c r="Z28" s="130"/>
    </row>
    <row r="29" spans="2:36" ht="21" customHeight="1" x14ac:dyDescent="0.2">
      <c r="C29" s="131"/>
      <c r="D29" s="125" t="s">
        <v>140</v>
      </c>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J29" s="133" t="b">
        <f>IF(D31="○","新規導入",IF(D32="○","新規導入",IF(D33="○","新規導入",IF(D34="○","設備更新",IF(D35="○","設備更新",IF(D36="○","設備更新"))))))</f>
        <v>0</v>
      </c>
    </row>
    <row r="30" spans="2:36" ht="21" customHeight="1" x14ac:dyDescent="0.2">
      <c r="D30" s="124" t="s">
        <v>157</v>
      </c>
      <c r="E30" s="206" t="s">
        <v>133</v>
      </c>
      <c r="F30" s="206"/>
      <c r="G30" s="206"/>
      <c r="H30" s="206"/>
      <c r="I30" s="206"/>
      <c r="J30" s="207" t="s">
        <v>253</v>
      </c>
      <c r="K30" s="207"/>
      <c r="L30" s="207"/>
      <c r="M30" s="207"/>
      <c r="N30" s="207"/>
      <c r="O30" s="207"/>
      <c r="P30" s="207"/>
      <c r="Q30" s="207"/>
      <c r="R30" s="207" t="s">
        <v>259</v>
      </c>
      <c r="S30" s="207"/>
      <c r="T30" s="207"/>
      <c r="U30" s="207"/>
      <c r="V30" s="207"/>
      <c r="W30" s="207"/>
      <c r="X30" s="207"/>
      <c r="Y30" s="207"/>
      <c r="Z30" s="207"/>
      <c r="AA30" s="207"/>
      <c r="AB30" s="207"/>
      <c r="AC30" s="207"/>
      <c r="AD30" s="207"/>
      <c r="AE30" s="207"/>
      <c r="AF30" s="207"/>
      <c r="AG30" s="207"/>
      <c r="AJ30" s="133" t="b">
        <f>IF(D31="○","人手不足",IF(D32="○","賃上げ",IF(D33="○","人手不足＋賃上げ",IF(D34="○","人手不足",IF(D35="○","賃上げ",IF(D36="○","人手不足＋賃上げ"))))))</f>
        <v>0</v>
      </c>
    </row>
    <row r="31" spans="2:36" ht="21" customHeight="1" x14ac:dyDescent="0.2">
      <c r="D31" s="132"/>
      <c r="E31" s="203" t="s">
        <v>257</v>
      </c>
      <c r="F31" s="203"/>
      <c r="G31" s="203"/>
      <c r="H31" s="203"/>
      <c r="I31" s="203"/>
      <c r="J31" s="200" t="s">
        <v>254</v>
      </c>
      <c r="K31" s="200"/>
      <c r="L31" s="200"/>
      <c r="M31" s="200"/>
      <c r="N31" s="200"/>
      <c r="O31" s="200"/>
      <c r="P31" s="200"/>
      <c r="Q31" s="200"/>
      <c r="R31" s="201" t="s">
        <v>558</v>
      </c>
      <c r="S31" s="201"/>
      <c r="T31" s="201"/>
      <c r="U31" s="201"/>
      <c r="V31" s="201"/>
      <c r="W31" s="201"/>
      <c r="X31" s="201"/>
      <c r="Y31" s="201"/>
      <c r="Z31" s="201"/>
      <c r="AA31" s="201"/>
      <c r="AB31" s="201"/>
      <c r="AC31" s="201"/>
      <c r="AD31" s="201"/>
      <c r="AE31" s="201"/>
      <c r="AF31" s="201"/>
      <c r="AG31" s="201"/>
    </row>
    <row r="32" spans="2:36" ht="21" customHeight="1" x14ac:dyDescent="0.2">
      <c r="D32" s="132"/>
      <c r="E32" s="203" t="s">
        <v>257</v>
      </c>
      <c r="F32" s="203"/>
      <c r="G32" s="203"/>
      <c r="H32" s="203"/>
      <c r="I32" s="203"/>
      <c r="J32" s="200" t="s">
        <v>255</v>
      </c>
      <c r="K32" s="200"/>
      <c r="L32" s="200"/>
      <c r="M32" s="200"/>
      <c r="N32" s="200"/>
      <c r="O32" s="200"/>
      <c r="P32" s="200"/>
      <c r="Q32" s="200"/>
      <c r="R32" s="201" t="s">
        <v>559</v>
      </c>
      <c r="S32" s="201"/>
      <c r="T32" s="201"/>
      <c r="U32" s="201"/>
      <c r="V32" s="201"/>
      <c r="W32" s="201"/>
      <c r="X32" s="201"/>
      <c r="Y32" s="201"/>
      <c r="Z32" s="201"/>
      <c r="AA32" s="201"/>
      <c r="AB32" s="201"/>
      <c r="AC32" s="201"/>
      <c r="AD32" s="201"/>
      <c r="AE32" s="201"/>
      <c r="AF32" s="201"/>
      <c r="AG32" s="201"/>
    </row>
    <row r="33" spans="3:33" ht="21" customHeight="1" x14ac:dyDescent="0.2">
      <c r="D33" s="132"/>
      <c r="E33" s="203" t="s">
        <v>257</v>
      </c>
      <c r="F33" s="203"/>
      <c r="G33" s="203"/>
      <c r="H33" s="203"/>
      <c r="I33" s="203"/>
      <c r="J33" s="200" t="s">
        <v>258</v>
      </c>
      <c r="K33" s="200"/>
      <c r="L33" s="200"/>
      <c r="M33" s="200"/>
      <c r="N33" s="200"/>
      <c r="O33" s="200"/>
      <c r="P33" s="200"/>
      <c r="Q33" s="200"/>
      <c r="R33" s="201"/>
      <c r="S33" s="201"/>
      <c r="T33" s="201"/>
      <c r="U33" s="201"/>
      <c r="V33" s="201"/>
      <c r="W33" s="201"/>
      <c r="X33" s="201"/>
      <c r="Y33" s="201"/>
      <c r="Z33" s="201"/>
      <c r="AA33" s="201"/>
      <c r="AB33" s="201"/>
      <c r="AC33" s="201"/>
      <c r="AD33" s="201"/>
      <c r="AE33" s="201"/>
      <c r="AF33" s="201"/>
      <c r="AG33" s="201"/>
    </row>
    <row r="34" spans="3:33" ht="21" customHeight="1" x14ac:dyDescent="0.2">
      <c r="D34" s="186"/>
      <c r="E34" s="203" t="s">
        <v>134</v>
      </c>
      <c r="F34" s="203"/>
      <c r="G34" s="203"/>
      <c r="H34" s="203"/>
      <c r="I34" s="203"/>
      <c r="J34" s="200" t="s">
        <v>254</v>
      </c>
      <c r="K34" s="200"/>
      <c r="L34" s="200"/>
      <c r="M34" s="200"/>
      <c r="N34" s="200"/>
      <c r="O34" s="200"/>
      <c r="P34" s="200"/>
      <c r="Q34" s="200"/>
      <c r="R34" s="201" t="s">
        <v>558</v>
      </c>
      <c r="S34" s="201"/>
      <c r="T34" s="201"/>
      <c r="U34" s="201"/>
      <c r="V34" s="201"/>
      <c r="W34" s="201"/>
      <c r="X34" s="201"/>
      <c r="Y34" s="201"/>
      <c r="Z34" s="201"/>
      <c r="AA34" s="201"/>
      <c r="AB34" s="201"/>
      <c r="AC34" s="201"/>
      <c r="AD34" s="201"/>
      <c r="AE34" s="201"/>
      <c r="AF34" s="201"/>
      <c r="AG34" s="201"/>
    </row>
    <row r="35" spans="3:33" ht="21" customHeight="1" x14ac:dyDescent="0.2">
      <c r="D35" s="186"/>
      <c r="E35" s="203" t="s">
        <v>134</v>
      </c>
      <c r="F35" s="203"/>
      <c r="G35" s="203"/>
      <c r="H35" s="203"/>
      <c r="I35" s="203"/>
      <c r="J35" s="200" t="s">
        <v>255</v>
      </c>
      <c r="K35" s="200"/>
      <c r="L35" s="200"/>
      <c r="M35" s="200"/>
      <c r="N35" s="200"/>
      <c r="O35" s="200"/>
      <c r="P35" s="200"/>
      <c r="Q35" s="200"/>
      <c r="R35" s="201" t="s">
        <v>559</v>
      </c>
      <c r="S35" s="201"/>
      <c r="T35" s="201"/>
      <c r="U35" s="201"/>
      <c r="V35" s="201"/>
      <c r="W35" s="201"/>
      <c r="X35" s="201"/>
      <c r="Y35" s="201"/>
      <c r="Z35" s="201"/>
      <c r="AA35" s="201"/>
      <c r="AB35" s="201"/>
      <c r="AC35" s="201"/>
      <c r="AD35" s="201"/>
      <c r="AE35" s="201"/>
      <c r="AF35" s="201"/>
      <c r="AG35" s="201"/>
    </row>
    <row r="36" spans="3:33" ht="21" customHeight="1" x14ac:dyDescent="0.2">
      <c r="D36" s="186"/>
      <c r="E36" s="203" t="s">
        <v>134</v>
      </c>
      <c r="F36" s="203"/>
      <c r="G36" s="203"/>
      <c r="H36" s="203"/>
      <c r="I36" s="203"/>
      <c r="J36" s="200" t="s">
        <v>258</v>
      </c>
      <c r="K36" s="200"/>
      <c r="L36" s="200"/>
      <c r="M36" s="200"/>
      <c r="N36" s="200"/>
      <c r="O36" s="200"/>
      <c r="P36" s="200"/>
      <c r="Q36" s="200"/>
      <c r="R36" s="201"/>
      <c r="S36" s="201"/>
      <c r="T36" s="201"/>
      <c r="U36" s="201"/>
      <c r="V36" s="201"/>
      <c r="W36" s="201"/>
      <c r="X36" s="201"/>
      <c r="Y36" s="201"/>
      <c r="Z36" s="201"/>
      <c r="AA36" s="201"/>
      <c r="AB36" s="201"/>
      <c r="AC36" s="201"/>
      <c r="AD36" s="201"/>
      <c r="AE36" s="201"/>
      <c r="AF36" s="201"/>
      <c r="AG36" s="201"/>
    </row>
    <row r="37" spans="3:33" ht="21" customHeight="1" x14ac:dyDescent="0.2"/>
    <row r="38" spans="3:33" ht="21" customHeight="1" x14ac:dyDescent="0.2">
      <c r="C38" s="129" t="s">
        <v>135</v>
      </c>
      <c r="D38" s="125" t="s">
        <v>136</v>
      </c>
    </row>
    <row r="39" spans="3:33" ht="18.5" customHeight="1" x14ac:dyDescent="0.2">
      <c r="D39" s="125" t="s">
        <v>137</v>
      </c>
      <c r="N39" s="202">
        <v>11472000</v>
      </c>
      <c r="O39" s="202"/>
      <c r="P39" s="202"/>
      <c r="Q39" s="202"/>
      <c r="R39" s="202"/>
      <c r="S39" s="202"/>
      <c r="T39" s="202"/>
      <c r="U39" s="125" t="s">
        <v>139</v>
      </c>
    </row>
    <row r="40" spans="3:33" ht="4.5" customHeight="1" x14ac:dyDescent="0.2"/>
    <row r="41" spans="3:33" ht="18.5" customHeight="1" x14ac:dyDescent="0.2">
      <c r="D41" s="125" t="s">
        <v>138</v>
      </c>
      <c r="N41" s="202">
        <v>8604000</v>
      </c>
      <c r="O41" s="202"/>
      <c r="P41" s="202"/>
      <c r="Q41" s="202"/>
      <c r="R41" s="202"/>
      <c r="S41" s="202"/>
      <c r="T41" s="202"/>
      <c r="U41" s="125" t="s">
        <v>139</v>
      </c>
    </row>
    <row r="42" spans="3:33" ht="18.5" customHeight="1" x14ac:dyDescent="0.2"/>
    <row r="43" spans="3:33" ht="18.5" customHeight="1" x14ac:dyDescent="0.2"/>
    <row r="44" spans="3:33" ht="18.5" customHeight="1" x14ac:dyDescent="0.2"/>
    <row r="45" spans="3:33" ht="18.5" customHeight="1" x14ac:dyDescent="0.2"/>
  </sheetData>
  <mergeCells count="35">
    <mergeCell ref="C19:AG19"/>
    <mergeCell ref="C20:AG20"/>
    <mergeCell ref="B23:AH23"/>
    <mergeCell ref="E31:I31"/>
    <mergeCell ref="E32:I32"/>
    <mergeCell ref="J32:Q32"/>
    <mergeCell ref="R32:AG33"/>
    <mergeCell ref="J33:Q33"/>
    <mergeCell ref="E30:I30"/>
    <mergeCell ref="J30:Q30"/>
    <mergeCell ref="R30:AG30"/>
    <mergeCell ref="J31:Q31"/>
    <mergeCell ref="C21:H21"/>
    <mergeCell ref="R31:AG31"/>
    <mergeCell ref="J34:Q34"/>
    <mergeCell ref="R34:AG34"/>
    <mergeCell ref="N39:T39"/>
    <mergeCell ref="N41:T41"/>
    <mergeCell ref="E33:I33"/>
    <mergeCell ref="E34:I34"/>
    <mergeCell ref="E36:I36"/>
    <mergeCell ref="E35:I35"/>
    <mergeCell ref="J35:Q35"/>
    <mergeCell ref="R35:AG36"/>
    <mergeCell ref="J36:Q36"/>
    <mergeCell ref="B4:AH5"/>
    <mergeCell ref="T16:AG16"/>
    <mergeCell ref="T15:AG15"/>
    <mergeCell ref="T13:AG14"/>
    <mergeCell ref="AB8:AC8"/>
    <mergeCell ref="AE8:AF8"/>
    <mergeCell ref="N13:R13"/>
    <mergeCell ref="N14:R14"/>
    <mergeCell ref="N15:R15"/>
    <mergeCell ref="N16:R16"/>
  </mergeCells>
  <phoneticPr fontId="3"/>
  <conditionalFormatting sqref="D31:D36">
    <cfRule type="expression" dxfId="26" priority="28">
      <formula>AND(#REF!="",$C$26="",$C$27="",#REF!="",$C$28="",#REF!="",$C$30="",$C$31="",$C$32="",$C$33="",$C$34="",$C$37="",#REF!="",$C$39="",#REF!="",$C$41="",$C$42="",$C$43="",$C$44="")</formula>
    </cfRule>
  </conditionalFormatting>
  <conditionalFormatting sqref="D14:I15">
    <cfRule type="expression" dxfId="25" priority="24">
      <formula>D14="※未記入／未選択または不備の個所があります。見直し・確認をお願いします"</formula>
    </cfRule>
  </conditionalFormatting>
  <conditionalFormatting sqref="S14:S15">
    <cfRule type="expression" dxfId="24"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2"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17"/>
  <sheetViews>
    <sheetView view="pageBreakPreview" zoomScaleNormal="100" zoomScaleSheetLayoutView="100" workbookViewId="0">
      <selection activeCell="AQ51" sqref="AQ51"/>
    </sheetView>
  </sheetViews>
  <sheetFormatPr defaultColWidth="3" defaultRowHeight="15" outlineLevelRow="1" x14ac:dyDescent="0.2"/>
  <cols>
    <col min="1" max="1" width="1.36328125" style="11" customWidth="1"/>
    <col min="2" max="2" width="0.7265625" style="11" customWidth="1"/>
    <col min="3" max="22" width="3.453125" style="11" customWidth="1"/>
    <col min="23" max="23" width="4.54296875" style="11" customWidth="1"/>
    <col min="24" max="35" width="3.453125" style="11" customWidth="1"/>
    <col min="36" max="36" width="1.26953125" style="11" customWidth="1"/>
    <col min="37" max="37" width="4.453125" style="11" customWidth="1"/>
    <col min="38" max="52" width="3.453125" style="11" customWidth="1"/>
    <col min="53" max="16384" width="3" style="11"/>
  </cols>
  <sheetData>
    <row r="1" spans="2:38" ht="18.75" customHeight="1" x14ac:dyDescent="0.2">
      <c r="B1" s="10"/>
      <c r="C1" s="10" t="s">
        <v>71</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324" t="s">
        <v>557</v>
      </c>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13"/>
      <c r="AK2" s="14"/>
      <c r="AL2" s="14"/>
    </row>
    <row r="3" spans="2:38" ht="22" x14ac:dyDescent="0.2">
      <c r="B3" s="12"/>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13"/>
      <c r="AK3" s="14"/>
      <c r="AL3" s="14"/>
    </row>
    <row r="4" spans="2:38" ht="16" x14ac:dyDescent="0.2">
      <c r="B4" s="15"/>
      <c r="C4" s="15" t="s">
        <v>50</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389" t="s">
        <v>82</v>
      </c>
      <c r="D5" s="389"/>
      <c r="E5" s="389"/>
      <c r="F5" s="389"/>
      <c r="G5" s="389"/>
      <c r="H5" s="389"/>
      <c r="I5" s="389"/>
      <c r="J5" s="389"/>
      <c r="K5" s="389"/>
      <c r="L5" s="389"/>
      <c r="M5" s="16" t="s">
        <v>0</v>
      </c>
      <c r="N5" s="341" t="s">
        <v>287</v>
      </c>
      <c r="O5" s="341"/>
      <c r="P5" s="341"/>
      <c r="Q5" s="341"/>
      <c r="R5" s="341"/>
      <c r="S5" s="341"/>
      <c r="T5" s="341"/>
      <c r="U5" s="341"/>
      <c r="V5" s="341"/>
      <c r="W5" s="341"/>
      <c r="X5" s="341"/>
      <c r="Y5" s="341"/>
      <c r="Z5" s="341"/>
      <c r="AA5" s="341"/>
      <c r="AB5" s="341"/>
      <c r="AC5" s="341"/>
      <c r="AD5" s="341"/>
      <c r="AE5" s="341"/>
      <c r="AF5" s="341"/>
      <c r="AG5" s="341"/>
      <c r="AH5" s="341"/>
      <c r="AI5" s="17" t="s">
        <v>1</v>
      </c>
      <c r="AJ5" s="10"/>
    </row>
    <row r="6" spans="2:38" ht="19.5" customHeight="1" x14ac:dyDescent="0.2">
      <c r="B6" s="10"/>
      <c r="C6" s="389" t="s">
        <v>551</v>
      </c>
      <c r="D6" s="389"/>
      <c r="E6" s="389"/>
      <c r="F6" s="389"/>
      <c r="G6" s="389"/>
      <c r="H6" s="389"/>
      <c r="I6" s="389"/>
      <c r="J6" s="389"/>
      <c r="K6" s="389"/>
      <c r="L6" s="389"/>
      <c r="M6" s="342" t="s">
        <v>288</v>
      </c>
      <c r="N6" s="341"/>
      <c r="O6" s="341"/>
      <c r="P6" s="341"/>
      <c r="Q6" s="341"/>
      <c r="R6" s="341"/>
      <c r="S6" s="341"/>
      <c r="T6" s="341"/>
      <c r="U6" s="341"/>
      <c r="V6" s="341"/>
      <c r="W6" s="341"/>
      <c r="X6" s="341"/>
      <c r="Y6" s="341"/>
      <c r="Z6" s="341"/>
      <c r="AA6" s="341"/>
      <c r="AB6" s="341"/>
      <c r="AC6" s="341"/>
      <c r="AD6" s="341"/>
      <c r="AE6" s="341"/>
      <c r="AF6" s="341"/>
      <c r="AG6" s="341"/>
      <c r="AH6" s="341"/>
      <c r="AI6" s="343"/>
      <c r="AJ6" s="10"/>
    </row>
    <row r="7" spans="2:38" x14ac:dyDescent="0.2">
      <c r="B7" s="10"/>
      <c r="C7" s="468" t="s">
        <v>4</v>
      </c>
      <c r="D7" s="469"/>
      <c r="E7" s="469"/>
      <c r="F7" s="469"/>
      <c r="G7" s="469"/>
      <c r="H7" s="469"/>
      <c r="I7" s="469"/>
      <c r="J7" s="469"/>
      <c r="K7" s="469"/>
      <c r="L7" s="470"/>
      <c r="M7" s="392" t="s">
        <v>471</v>
      </c>
      <c r="N7" s="356"/>
      <c r="O7" s="356"/>
      <c r="P7" s="356"/>
      <c r="Q7" s="356"/>
      <c r="R7" s="356"/>
      <c r="S7" s="356"/>
      <c r="T7" s="18"/>
      <c r="U7" s="18" t="s">
        <v>142</v>
      </c>
      <c r="V7" s="19"/>
      <c r="W7" s="19"/>
      <c r="X7" s="19"/>
      <c r="Y7" s="18"/>
      <c r="Z7" s="18"/>
      <c r="AA7" s="356" t="s">
        <v>289</v>
      </c>
      <c r="AB7" s="356"/>
      <c r="AC7" s="356"/>
      <c r="AD7" s="356"/>
      <c r="AE7" s="356"/>
      <c r="AF7" s="356"/>
      <c r="AG7" s="356"/>
      <c r="AH7" s="356"/>
      <c r="AI7" s="20" t="s">
        <v>11</v>
      </c>
      <c r="AJ7" s="10"/>
    </row>
    <row r="8" spans="2:38" x14ac:dyDescent="0.2">
      <c r="B8" s="10"/>
      <c r="C8" s="468" t="s">
        <v>5</v>
      </c>
      <c r="D8" s="469"/>
      <c r="E8" s="469"/>
      <c r="F8" s="469"/>
      <c r="G8" s="469"/>
      <c r="H8" s="469"/>
      <c r="I8" s="469"/>
      <c r="J8" s="469"/>
      <c r="K8" s="469"/>
      <c r="L8" s="470"/>
      <c r="M8" s="357">
        <v>1234567890123</v>
      </c>
      <c r="N8" s="358"/>
      <c r="O8" s="358"/>
      <c r="P8" s="358"/>
      <c r="Q8" s="358"/>
      <c r="R8" s="358"/>
      <c r="S8" s="358"/>
      <c r="T8" s="358"/>
      <c r="U8" s="358"/>
      <c r="V8" s="358"/>
      <c r="W8" s="358"/>
      <c r="X8" s="358"/>
      <c r="Y8" s="359"/>
      <c r="Z8" s="21" t="s">
        <v>3</v>
      </c>
      <c r="AA8" s="22"/>
      <c r="AB8" s="22"/>
      <c r="AC8" s="22"/>
      <c r="AD8" s="23"/>
      <c r="AE8" s="23"/>
      <c r="AF8" s="22"/>
      <c r="AG8" s="22"/>
      <c r="AH8" s="22"/>
      <c r="AI8" s="24"/>
      <c r="AJ8" s="10"/>
    </row>
    <row r="9" spans="2:38" x14ac:dyDescent="0.2">
      <c r="B9" s="10"/>
      <c r="C9" s="468" t="s">
        <v>10</v>
      </c>
      <c r="D9" s="469"/>
      <c r="E9" s="469"/>
      <c r="F9" s="469"/>
      <c r="G9" s="469"/>
      <c r="H9" s="469"/>
      <c r="I9" s="469"/>
      <c r="J9" s="469"/>
      <c r="K9" s="469"/>
      <c r="L9" s="470"/>
      <c r="M9" s="471" t="s">
        <v>8</v>
      </c>
      <c r="N9" s="361"/>
      <c r="O9" s="472" t="s">
        <v>163</v>
      </c>
      <c r="P9" s="473"/>
      <c r="Q9" s="473"/>
      <c r="R9" s="473"/>
      <c r="S9" s="473"/>
      <c r="T9" s="473"/>
      <c r="U9" s="473"/>
      <c r="V9" s="474"/>
      <c r="W9" s="336" t="s">
        <v>9</v>
      </c>
      <c r="X9" s="337"/>
      <c r="Y9" s="344" t="s">
        <v>164</v>
      </c>
      <c r="Z9" s="345"/>
      <c r="AA9" s="345"/>
      <c r="AB9" s="345"/>
      <c r="AC9" s="345"/>
      <c r="AD9" s="345"/>
      <c r="AE9" s="345"/>
      <c r="AF9" s="345"/>
      <c r="AG9" s="345"/>
      <c r="AH9" s="345"/>
      <c r="AI9" s="346"/>
      <c r="AJ9" s="10"/>
    </row>
    <row r="10" spans="2:38" ht="41.5" customHeight="1" x14ac:dyDescent="0.2">
      <c r="B10" s="10"/>
      <c r="C10" s="329" t="s">
        <v>262</v>
      </c>
      <c r="D10" s="330"/>
      <c r="E10" s="330"/>
      <c r="F10" s="330"/>
      <c r="G10" s="330"/>
      <c r="H10" s="330"/>
      <c r="I10" s="330"/>
      <c r="J10" s="330"/>
      <c r="K10" s="330"/>
      <c r="L10" s="331"/>
      <c r="M10" s="347" t="s">
        <v>165</v>
      </c>
      <c r="N10" s="348"/>
      <c r="O10" s="348"/>
      <c r="P10" s="348"/>
      <c r="Q10" s="348"/>
      <c r="R10" s="348"/>
      <c r="S10" s="348"/>
      <c r="T10" s="348"/>
      <c r="U10" s="348"/>
      <c r="V10" s="348"/>
      <c r="W10" s="348"/>
      <c r="X10" s="348"/>
      <c r="Y10" s="348"/>
      <c r="Z10" s="348"/>
      <c r="AA10" s="348"/>
      <c r="AB10" s="348"/>
      <c r="AC10" s="348"/>
      <c r="AD10" s="348"/>
      <c r="AE10" s="348"/>
      <c r="AF10" s="348"/>
      <c r="AG10" s="348"/>
      <c r="AH10" s="348"/>
      <c r="AI10" s="349"/>
      <c r="AJ10" s="10"/>
    </row>
    <row r="11" spans="2:38" x14ac:dyDescent="0.2">
      <c r="B11" s="25"/>
      <c r="C11" s="329" t="s">
        <v>65</v>
      </c>
      <c r="D11" s="327"/>
      <c r="E11" s="327"/>
      <c r="F11" s="327"/>
      <c r="G11" s="327"/>
      <c r="H11" s="327"/>
      <c r="I11" s="327"/>
      <c r="J11" s="327"/>
      <c r="K11" s="327"/>
      <c r="L11" s="328"/>
      <c r="M11" s="365" t="s">
        <v>80</v>
      </c>
      <c r="N11" s="366"/>
      <c r="O11" s="366"/>
      <c r="P11" s="366"/>
      <c r="Q11" s="366"/>
      <c r="R11" s="366"/>
      <c r="S11" s="366"/>
      <c r="T11" s="366"/>
      <c r="U11" s="366"/>
      <c r="V11" s="366"/>
      <c r="W11" s="366"/>
      <c r="X11" s="366"/>
      <c r="Y11" s="366"/>
      <c r="Z11" s="366"/>
      <c r="AA11" s="366"/>
      <c r="AB11" s="366"/>
      <c r="AC11" s="366"/>
      <c r="AD11" s="366"/>
      <c r="AE11" s="366"/>
      <c r="AF11" s="366"/>
      <c r="AG11" s="366"/>
      <c r="AH11" s="366"/>
      <c r="AI11" s="367"/>
      <c r="AJ11" s="10"/>
    </row>
    <row r="12" spans="2:38" x14ac:dyDescent="0.2">
      <c r="B12" s="25"/>
      <c r="C12" s="362"/>
      <c r="D12" s="363"/>
      <c r="E12" s="363"/>
      <c r="F12" s="363"/>
      <c r="G12" s="363"/>
      <c r="H12" s="363"/>
      <c r="I12" s="363"/>
      <c r="J12" s="363"/>
      <c r="K12" s="363"/>
      <c r="L12" s="364"/>
      <c r="M12" s="350" t="s">
        <v>268</v>
      </c>
      <c r="N12" s="351"/>
      <c r="O12" s="351"/>
      <c r="P12" s="351"/>
      <c r="Q12" s="351"/>
      <c r="R12" s="351"/>
      <c r="S12" s="351"/>
      <c r="T12" s="351"/>
      <c r="U12" s="351"/>
      <c r="V12" s="351"/>
      <c r="W12" s="351"/>
      <c r="X12" s="351"/>
      <c r="Y12" s="351"/>
      <c r="Z12" s="351"/>
      <c r="AA12" s="351"/>
      <c r="AB12" s="351"/>
      <c r="AC12" s="351"/>
      <c r="AD12" s="351"/>
      <c r="AE12" s="351"/>
      <c r="AF12" s="351"/>
      <c r="AG12" s="351"/>
      <c r="AH12" s="351"/>
      <c r="AI12" s="352"/>
      <c r="AJ12" s="10"/>
    </row>
    <row r="13" spans="2:38" x14ac:dyDescent="0.2">
      <c r="B13" s="25"/>
      <c r="C13" s="388" t="s">
        <v>141</v>
      </c>
      <c r="D13" s="389"/>
      <c r="E13" s="389"/>
      <c r="F13" s="389"/>
      <c r="G13" s="389"/>
      <c r="H13" s="389"/>
      <c r="I13" s="389"/>
      <c r="J13" s="389"/>
      <c r="K13" s="389"/>
      <c r="L13" s="389"/>
      <c r="M13" s="26" t="s">
        <v>173</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389"/>
      <c r="D14" s="389"/>
      <c r="E14" s="389"/>
      <c r="F14" s="389"/>
      <c r="G14" s="389"/>
      <c r="H14" s="389"/>
      <c r="I14" s="389"/>
      <c r="J14" s="389"/>
      <c r="K14" s="389"/>
      <c r="L14" s="389"/>
      <c r="M14" s="350" t="s">
        <v>267</v>
      </c>
      <c r="N14" s="351"/>
      <c r="O14" s="351"/>
      <c r="P14" s="351"/>
      <c r="Q14" s="351"/>
      <c r="R14" s="351"/>
      <c r="S14" s="351"/>
      <c r="T14" s="351"/>
      <c r="U14" s="351"/>
      <c r="V14" s="351"/>
      <c r="W14" s="351"/>
      <c r="X14" s="351"/>
      <c r="Y14" s="351"/>
      <c r="Z14" s="351"/>
      <c r="AA14" s="351"/>
      <c r="AB14" s="351"/>
      <c r="AC14" s="351"/>
      <c r="AD14" s="351"/>
      <c r="AE14" s="351"/>
      <c r="AF14" s="351"/>
      <c r="AG14" s="351"/>
      <c r="AH14" s="351"/>
      <c r="AI14" s="352"/>
      <c r="AJ14" s="10"/>
    </row>
    <row r="15" spans="2:38" x14ac:dyDescent="0.2">
      <c r="B15" s="25"/>
      <c r="C15" s="326" t="s">
        <v>117</v>
      </c>
      <c r="D15" s="327"/>
      <c r="E15" s="327"/>
      <c r="F15" s="327"/>
      <c r="G15" s="327"/>
      <c r="H15" s="327"/>
      <c r="I15" s="327"/>
      <c r="J15" s="327"/>
      <c r="K15" s="327"/>
      <c r="L15" s="328"/>
      <c r="M15" s="335" t="s">
        <v>159</v>
      </c>
      <c r="N15" s="335"/>
      <c r="O15" s="335"/>
      <c r="P15" s="537" t="s">
        <v>331</v>
      </c>
      <c r="Q15" s="538"/>
      <c r="R15" s="538"/>
      <c r="S15" s="538"/>
      <c r="T15" s="538"/>
      <c r="U15" s="538"/>
      <c r="V15" s="538"/>
      <c r="W15" s="538"/>
      <c r="X15" s="538"/>
      <c r="Y15" s="538"/>
      <c r="Z15" s="538"/>
      <c r="AA15" s="538"/>
      <c r="AB15" s="538"/>
      <c r="AC15" s="538"/>
      <c r="AD15" s="539" t="s">
        <v>310</v>
      </c>
      <c r="AE15" s="540"/>
      <c r="AF15" s="540"/>
      <c r="AG15" s="540"/>
      <c r="AH15" s="540"/>
      <c r="AI15" s="541"/>
      <c r="AJ15" s="10"/>
      <c r="AL15" s="10" t="str">
        <f>LEFT(P15,2)</f>
        <v>H_</v>
      </c>
    </row>
    <row r="16" spans="2:38" x14ac:dyDescent="0.2">
      <c r="B16" s="25"/>
      <c r="C16" s="332"/>
      <c r="D16" s="333"/>
      <c r="E16" s="333"/>
      <c r="F16" s="333"/>
      <c r="G16" s="333"/>
      <c r="H16" s="333"/>
      <c r="I16" s="333"/>
      <c r="J16" s="333"/>
      <c r="K16" s="333"/>
      <c r="L16" s="334"/>
      <c r="M16" s="335" t="s">
        <v>160</v>
      </c>
      <c r="N16" s="335"/>
      <c r="O16" s="335"/>
      <c r="P16" s="537" t="s">
        <v>390</v>
      </c>
      <c r="Q16" s="538"/>
      <c r="R16" s="538"/>
      <c r="S16" s="538"/>
      <c r="T16" s="538"/>
      <c r="U16" s="538"/>
      <c r="V16" s="538"/>
      <c r="W16" s="538"/>
      <c r="X16" s="538"/>
      <c r="Y16" s="538"/>
      <c r="Z16" s="538"/>
      <c r="AA16" s="538"/>
      <c r="AB16" s="538"/>
      <c r="AC16" s="538"/>
      <c r="AD16" s="542" t="str">
        <f>IFERROR(IF(P15=J279,"OK","NG：業種コードを確認"),"")</f>
        <v>OK</v>
      </c>
      <c r="AE16" s="543"/>
      <c r="AF16" s="543"/>
      <c r="AG16" s="543"/>
      <c r="AH16" s="543"/>
      <c r="AI16" s="544"/>
      <c r="AJ16" s="10"/>
    </row>
    <row r="17" spans="2:38" ht="15" customHeight="1" x14ac:dyDescent="0.2">
      <c r="B17" s="25"/>
      <c r="C17" s="329" t="s">
        <v>158</v>
      </c>
      <c r="D17" s="327"/>
      <c r="E17" s="327"/>
      <c r="F17" s="327"/>
      <c r="G17" s="327"/>
      <c r="H17" s="327"/>
      <c r="I17" s="327"/>
      <c r="J17" s="327"/>
      <c r="K17" s="327"/>
      <c r="L17" s="328"/>
      <c r="M17" s="353" t="s">
        <v>260</v>
      </c>
      <c r="N17" s="354"/>
      <c r="O17" s="354"/>
      <c r="P17" s="354"/>
      <c r="Q17" s="354"/>
      <c r="R17" s="354"/>
      <c r="S17" s="354"/>
      <c r="T17" s="354"/>
      <c r="U17" s="354"/>
      <c r="V17" s="354"/>
      <c r="W17" s="354"/>
      <c r="X17" s="354"/>
      <c r="Y17" s="354"/>
      <c r="Z17" s="354"/>
      <c r="AA17" s="354"/>
      <c r="AB17" s="354"/>
      <c r="AC17" s="354"/>
      <c r="AD17" s="354"/>
      <c r="AE17" s="354"/>
      <c r="AF17" s="354"/>
      <c r="AG17" s="354"/>
      <c r="AH17" s="354"/>
      <c r="AI17" s="355"/>
      <c r="AJ17" s="10"/>
    </row>
    <row r="18" spans="2:38" x14ac:dyDescent="0.2">
      <c r="B18" s="25"/>
      <c r="C18" s="332"/>
      <c r="D18" s="333"/>
      <c r="E18" s="333"/>
      <c r="F18" s="333"/>
      <c r="G18" s="333"/>
      <c r="H18" s="333"/>
      <c r="I18" s="333"/>
      <c r="J18" s="333"/>
      <c r="K18" s="333"/>
      <c r="L18" s="334"/>
      <c r="M18" s="350" t="s">
        <v>546</v>
      </c>
      <c r="N18" s="351"/>
      <c r="O18" s="351"/>
      <c r="P18" s="351"/>
      <c r="Q18" s="351"/>
      <c r="R18" s="351"/>
      <c r="S18" s="351"/>
      <c r="T18" s="351"/>
      <c r="U18" s="351"/>
      <c r="V18" s="351"/>
      <c r="W18" s="351"/>
      <c r="X18" s="351"/>
      <c r="Y18" s="351"/>
      <c r="Z18" s="351"/>
      <c r="AA18" s="351"/>
      <c r="AB18" s="351"/>
      <c r="AC18" s="351"/>
      <c r="AD18" s="351"/>
      <c r="AE18" s="351"/>
      <c r="AF18" s="351"/>
      <c r="AG18" s="351"/>
      <c r="AH18" s="351"/>
      <c r="AI18" s="352"/>
      <c r="AJ18" s="10"/>
    </row>
    <row r="19" spans="2:38" x14ac:dyDescent="0.2">
      <c r="B19" s="10"/>
      <c r="C19" s="325" t="s">
        <v>81</v>
      </c>
      <c r="D19" s="325"/>
      <c r="E19" s="325"/>
      <c r="F19" s="325"/>
      <c r="G19" s="325"/>
      <c r="H19" s="325"/>
      <c r="I19" s="338" t="s">
        <v>535</v>
      </c>
      <c r="J19" s="269"/>
      <c r="K19" s="339"/>
      <c r="L19" s="3">
        <v>20</v>
      </c>
      <c r="M19" s="22" t="s">
        <v>125</v>
      </c>
      <c r="N19" s="3">
        <v>11</v>
      </c>
      <c r="O19" s="22" t="s">
        <v>126</v>
      </c>
      <c r="P19" s="3">
        <v>14</v>
      </c>
      <c r="Q19" s="22" t="s">
        <v>127</v>
      </c>
      <c r="R19" s="28"/>
      <c r="S19" s="134"/>
      <c r="T19" s="326" t="s">
        <v>2</v>
      </c>
      <c r="U19" s="327"/>
      <c r="V19" s="327"/>
      <c r="W19" s="327"/>
      <c r="X19" s="328"/>
      <c r="Y19" s="390">
        <v>1000000</v>
      </c>
      <c r="Z19" s="391"/>
      <c r="AA19" s="391"/>
      <c r="AB19" s="391"/>
      <c r="AC19" s="391"/>
      <c r="AD19" s="391"/>
      <c r="AE19" s="391"/>
      <c r="AF19" s="391"/>
      <c r="AG19" s="391"/>
      <c r="AH19" s="360" t="s">
        <v>12</v>
      </c>
      <c r="AI19" s="361"/>
      <c r="AJ19" s="10"/>
      <c r="AL19" s="182" t="str">
        <f>I19&amp;L19&amp;M19&amp;N19&amp;O19&amp;P19&amp;Q19</f>
        <v>平成20年11月14日</v>
      </c>
    </row>
    <row r="20" spans="2:38" x14ac:dyDescent="0.2">
      <c r="B20" s="10"/>
      <c r="C20" s="325" t="s">
        <v>282</v>
      </c>
      <c r="D20" s="325"/>
      <c r="E20" s="325"/>
      <c r="F20" s="325"/>
      <c r="G20" s="325"/>
      <c r="H20" s="371"/>
      <c r="I20" s="568" t="s">
        <v>9</v>
      </c>
      <c r="J20" s="569"/>
      <c r="K20" s="342" t="s">
        <v>684</v>
      </c>
      <c r="L20" s="341"/>
      <c r="M20" s="341"/>
      <c r="N20" s="341"/>
      <c r="O20" s="343"/>
      <c r="P20" s="570" t="s">
        <v>283</v>
      </c>
      <c r="Q20" s="570"/>
      <c r="R20" s="571" t="s">
        <v>564</v>
      </c>
      <c r="S20" s="571"/>
      <c r="T20" s="571"/>
      <c r="U20" s="571"/>
      <c r="V20" s="571"/>
      <c r="W20" s="571"/>
      <c r="X20" s="556" t="s">
        <v>284</v>
      </c>
      <c r="Y20" s="557"/>
      <c r="Z20" s="558"/>
      <c r="AA20" s="368" t="s">
        <v>565</v>
      </c>
      <c r="AB20" s="369"/>
      <c r="AC20" s="369"/>
      <c r="AD20" s="369"/>
      <c r="AE20" s="369"/>
      <c r="AF20" s="369"/>
      <c r="AG20" s="369"/>
      <c r="AH20" s="369"/>
      <c r="AI20" s="370"/>
      <c r="AJ20" s="10"/>
      <c r="AL20" s="31"/>
    </row>
    <row r="21" spans="2:38" ht="13.5" customHeight="1"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96</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t="s">
        <v>482</v>
      </c>
      <c r="AG22" s="38"/>
      <c r="AH22" s="38"/>
      <c r="AI22" s="38"/>
      <c r="AJ22" s="38"/>
    </row>
    <row r="23" spans="2:38" s="39" customFormat="1" ht="16" x14ac:dyDescent="0.35">
      <c r="B23" s="15"/>
      <c r="C23" s="559" t="s">
        <v>544</v>
      </c>
      <c r="D23" s="559"/>
      <c r="E23" s="559"/>
      <c r="F23" s="559"/>
      <c r="G23" s="559"/>
      <c r="H23" s="559"/>
      <c r="I23" s="559"/>
      <c r="J23" s="559"/>
      <c r="K23" s="559"/>
      <c r="L23" s="559"/>
      <c r="M23" s="559"/>
      <c r="N23" s="559"/>
      <c r="O23" s="559"/>
      <c r="P23" s="559"/>
      <c r="Q23" s="559"/>
      <c r="R23" s="559"/>
      <c r="S23" s="559"/>
      <c r="T23" s="559"/>
      <c r="U23" s="559"/>
      <c r="V23" s="559"/>
      <c r="W23" s="559"/>
      <c r="X23" s="589" t="s">
        <v>545</v>
      </c>
      <c r="Y23" s="590"/>
      <c r="Z23" s="590"/>
      <c r="AA23" s="591"/>
      <c r="AB23" s="579" t="s">
        <v>261</v>
      </c>
      <c r="AC23" s="580"/>
      <c r="AD23" s="580"/>
      <c r="AE23" s="580"/>
      <c r="AF23" s="580"/>
      <c r="AG23" s="580"/>
      <c r="AH23" s="580"/>
      <c r="AI23" s="581"/>
      <c r="AJ23" s="38"/>
      <c r="AK23" s="38"/>
    </row>
    <row r="24" spans="2:38" s="39" customFormat="1" ht="16" x14ac:dyDescent="0.35">
      <c r="B24" s="15"/>
      <c r="C24" s="559"/>
      <c r="D24" s="559"/>
      <c r="E24" s="559"/>
      <c r="F24" s="559"/>
      <c r="G24" s="559"/>
      <c r="H24" s="559"/>
      <c r="I24" s="559"/>
      <c r="J24" s="559"/>
      <c r="K24" s="559"/>
      <c r="L24" s="559"/>
      <c r="M24" s="559"/>
      <c r="N24" s="559"/>
      <c r="O24" s="559"/>
      <c r="P24" s="559"/>
      <c r="Q24" s="559"/>
      <c r="R24" s="559"/>
      <c r="S24" s="559"/>
      <c r="T24" s="559"/>
      <c r="U24" s="559"/>
      <c r="V24" s="559"/>
      <c r="W24" s="559"/>
      <c r="X24" s="592"/>
      <c r="Y24" s="593"/>
      <c r="Z24" s="593"/>
      <c r="AA24" s="594"/>
      <c r="AB24" s="579" t="s">
        <v>534</v>
      </c>
      <c r="AC24" s="580"/>
      <c r="AD24" s="580"/>
      <c r="AE24" s="581"/>
      <c r="AF24" s="579" t="s">
        <v>479</v>
      </c>
      <c r="AG24" s="580"/>
      <c r="AH24" s="580"/>
      <c r="AI24" s="581"/>
      <c r="AJ24" s="38"/>
      <c r="AK24" s="38"/>
    </row>
    <row r="25" spans="2:38" s="39" customFormat="1" ht="16" x14ac:dyDescent="0.35">
      <c r="B25" s="15"/>
      <c r="C25" s="560" t="s">
        <v>97</v>
      </c>
      <c r="D25" s="560"/>
      <c r="E25" s="560"/>
      <c r="F25" s="560"/>
      <c r="G25" s="560"/>
      <c r="H25" s="560"/>
      <c r="I25" s="560"/>
      <c r="J25" s="560"/>
      <c r="K25" s="560"/>
      <c r="L25" s="560"/>
      <c r="M25" s="560"/>
      <c r="N25" s="560"/>
      <c r="O25" s="560"/>
      <c r="P25" s="560"/>
      <c r="Q25" s="560"/>
      <c r="R25" s="560"/>
      <c r="S25" s="560"/>
      <c r="T25" s="560"/>
      <c r="U25" s="560"/>
      <c r="V25" s="560"/>
      <c r="W25" s="560"/>
      <c r="X25" s="582">
        <v>3</v>
      </c>
      <c r="Y25" s="582"/>
      <c r="Z25" s="582"/>
      <c r="AA25" s="582"/>
      <c r="AB25" s="582">
        <v>1</v>
      </c>
      <c r="AC25" s="582"/>
      <c r="AD25" s="582"/>
      <c r="AE25" s="582"/>
      <c r="AF25" s="583">
        <f>IF(AB25="","",AB25)</f>
        <v>1</v>
      </c>
      <c r="AG25" s="584"/>
      <c r="AH25" s="584"/>
      <c r="AI25" s="585"/>
      <c r="AJ25" s="38"/>
      <c r="AK25" s="38"/>
    </row>
    <row r="26" spans="2:38" s="39" customFormat="1" ht="16" customHeight="1" x14ac:dyDescent="0.35">
      <c r="B26" s="15"/>
      <c r="C26" s="572" t="s">
        <v>478</v>
      </c>
      <c r="D26" s="573"/>
      <c r="E26" s="561" t="s">
        <v>109</v>
      </c>
      <c r="F26" s="561"/>
      <c r="G26" s="561"/>
      <c r="H26" s="561"/>
      <c r="I26" s="561"/>
      <c r="J26" s="561"/>
      <c r="K26" s="561"/>
      <c r="L26" s="561"/>
      <c r="M26" s="561"/>
      <c r="N26" s="561"/>
      <c r="O26" s="561"/>
      <c r="P26" s="561"/>
      <c r="Q26" s="561"/>
      <c r="R26" s="561"/>
      <c r="S26" s="561"/>
      <c r="T26" s="561"/>
      <c r="U26" s="561"/>
      <c r="V26" s="561"/>
      <c r="W26" s="561"/>
      <c r="X26" s="582">
        <v>3</v>
      </c>
      <c r="Y26" s="582"/>
      <c r="Z26" s="582"/>
      <c r="AA26" s="582"/>
      <c r="AB26" s="582">
        <v>3</v>
      </c>
      <c r="AC26" s="582"/>
      <c r="AD26" s="582"/>
      <c r="AE26" s="582"/>
      <c r="AF26" s="583">
        <f>IF(AB26="","",AB26)</f>
        <v>3</v>
      </c>
      <c r="AG26" s="584"/>
      <c r="AH26" s="584"/>
      <c r="AI26" s="585"/>
      <c r="AJ26" s="38"/>
      <c r="AK26" s="38"/>
    </row>
    <row r="27" spans="2:38" s="39" customFormat="1" ht="16" customHeight="1" x14ac:dyDescent="0.35">
      <c r="B27" s="15"/>
      <c r="C27" s="574"/>
      <c r="D27" s="575"/>
      <c r="E27" s="562" t="s">
        <v>530</v>
      </c>
      <c r="F27" s="565" t="s">
        <v>110</v>
      </c>
      <c r="G27" s="566"/>
      <c r="H27" s="566"/>
      <c r="I27" s="566"/>
      <c r="J27" s="566"/>
      <c r="K27" s="566"/>
      <c r="L27" s="566"/>
      <c r="M27" s="566"/>
      <c r="N27" s="566"/>
      <c r="O27" s="566"/>
      <c r="P27" s="566"/>
      <c r="Q27" s="566"/>
      <c r="R27" s="566"/>
      <c r="S27" s="566"/>
      <c r="T27" s="566"/>
      <c r="U27" s="566"/>
      <c r="V27" s="566"/>
      <c r="W27" s="567"/>
      <c r="X27" s="582">
        <v>0</v>
      </c>
      <c r="Y27" s="582"/>
      <c r="Z27" s="582"/>
      <c r="AA27" s="582"/>
      <c r="AB27" s="582">
        <v>0</v>
      </c>
      <c r="AC27" s="582"/>
      <c r="AD27" s="582"/>
      <c r="AE27" s="582"/>
      <c r="AF27" s="586">
        <v>0</v>
      </c>
      <c r="AG27" s="587"/>
      <c r="AH27" s="587"/>
      <c r="AI27" s="588"/>
      <c r="AJ27" s="38"/>
      <c r="AK27" s="38"/>
    </row>
    <row r="28" spans="2:38" s="39" customFormat="1" ht="16" x14ac:dyDescent="0.35">
      <c r="B28" s="15"/>
      <c r="C28" s="574"/>
      <c r="D28" s="575"/>
      <c r="E28" s="563"/>
      <c r="F28" s="565" t="s">
        <v>111</v>
      </c>
      <c r="G28" s="566"/>
      <c r="H28" s="566"/>
      <c r="I28" s="566"/>
      <c r="J28" s="566"/>
      <c r="K28" s="566"/>
      <c r="L28" s="566"/>
      <c r="M28" s="566"/>
      <c r="N28" s="566"/>
      <c r="O28" s="566"/>
      <c r="P28" s="566"/>
      <c r="Q28" s="566"/>
      <c r="R28" s="566"/>
      <c r="S28" s="566"/>
      <c r="T28" s="566"/>
      <c r="U28" s="566"/>
      <c r="V28" s="566"/>
      <c r="W28" s="567"/>
      <c r="X28" s="582">
        <v>1</v>
      </c>
      <c r="Y28" s="582"/>
      <c r="Z28" s="582"/>
      <c r="AA28" s="582"/>
      <c r="AB28" s="582">
        <v>1</v>
      </c>
      <c r="AC28" s="582"/>
      <c r="AD28" s="582"/>
      <c r="AE28" s="582"/>
      <c r="AF28" s="586">
        <v>0.7</v>
      </c>
      <c r="AG28" s="587"/>
      <c r="AH28" s="587"/>
      <c r="AI28" s="588"/>
      <c r="AJ28" s="38"/>
      <c r="AK28" s="38"/>
    </row>
    <row r="29" spans="2:38" s="39" customFormat="1" ht="16.5" customHeight="1" x14ac:dyDescent="0.35">
      <c r="B29" s="15"/>
      <c r="C29" s="574"/>
      <c r="D29" s="575"/>
      <c r="E29" s="563"/>
      <c r="F29" s="565" t="s">
        <v>112</v>
      </c>
      <c r="G29" s="566"/>
      <c r="H29" s="566"/>
      <c r="I29" s="566"/>
      <c r="J29" s="566"/>
      <c r="K29" s="566"/>
      <c r="L29" s="566"/>
      <c r="M29" s="566"/>
      <c r="N29" s="566"/>
      <c r="O29" s="566"/>
      <c r="P29" s="566"/>
      <c r="Q29" s="566"/>
      <c r="R29" s="566"/>
      <c r="S29" s="566"/>
      <c r="T29" s="566"/>
      <c r="U29" s="566"/>
      <c r="V29" s="566"/>
      <c r="W29" s="567"/>
      <c r="X29" s="582">
        <v>2</v>
      </c>
      <c r="Y29" s="582"/>
      <c r="Z29" s="582"/>
      <c r="AA29" s="582"/>
      <c r="AB29" s="582">
        <v>2</v>
      </c>
      <c r="AC29" s="582"/>
      <c r="AD29" s="582"/>
      <c r="AE29" s="582"/>
      <c r="AF29" s="586">
        <v>0.5</v>
      </c>
      <c r="AG29" s="587"/>
      <c r="AH29" s="587"/>
      <c r="AI29" s="588"/>
      <c r="AJ29" s="38"/>
      <c r="AK29" s="38"/>
    </row>
    <row r="30" spans="2:38" s="39" customFormat="1" ht="16.5" customHeight="1" x14ac:dyDescent="0.35">
      <c r="B30" s="15"/>
      <c r="C30" s="574"/>
      <c r="D30" s="575"/>
      <c r="E30" s="563"/>
      <c r="F30" s="565" t="s">
        <v>113</v>
      </c>
      <c r="G30" s="566"/>
      <c r="H30" s="566"/>
      <c r="I30" s="566"/>
      <c r="J30" s="566"/>
      <c r="K30" s="566"/>
      <c r="L30" s="566"/>
      <c r="M30" s="566"/>
      <c r="N30" s="566"/>
      <c r="O30" s="566"/>
      <c r="P30" s="566"/>
      <c r="Q30" s="566"/>
      <c r="R30" s="566"/>
      <c r="S30" s="566"/>
      <c r="T30" s="566"/>
      <c r="U30" s="566"/>
      <c r="V30" s="566"/>
      <c r="W30" s="567"/>
      <c r="X30" s="582">
        <v>0</v>
      </c>
      <c r="Y30" s="582"/>
      <c r="Z30" s="582"/>
      <c r="AA30" s="582"/>
      <c r="AB30" s="582">
        <v>0</v>
      </c>
      <c r="AC30" s="582"/>
      <c r="AD30" s="582"/>
      <c r="AE30" s="582"/>
      <c r="AF30" s="586">
        <v>0</v>
      </c>
      <c r="AG30" s="587"/>
      <c r="AH30" s="587"/>
      <c r="AI30" s="588"/>
      <c r="AJ30" s="38"/>
      <c r="AK30" s="38"/>
    </row>
    <row r="31" spans="2:38" s="39" customFormat="1" ht="16" x14ac:dyDescent="0.35">
      <c r="B31" s="15"/>
      <c r="C31" s="574"/>
      <c r="D31" s="575"/>
      <c r="E31" s="564"/>
      <c r="F31" s="565" t="s">
        <v>114</v>
      </c>
      <c r="G31" s="566"/>
      <c r="H31" s="566"/>
      <c r="I31" s="566"/>
      <c r="J31" s="566"/>
      <c r="K31" s="566"/>
      <c r="L31" s="566"/>
      <c r="M31" s="566"/>
      <c r="N31" s="566"/>
      <c r="O31" s="566"/>
      <c r="P31" s="566"/>
      <c r="Q31" s="566"/>
      <c r="R31" s="566"/>
      <c r="S31" s="566"/>
      <c r="T31" s="566"/>
      <c r="U31" s="566"/>
      <c r="V31" s="566"/>
      <c r="W31" s="567"/>
      <c r="X31" s="582">
        <v>1</v>
      </c>
      <c r="Y31" s="582"/>
      <c r="Z31" s="582"/>
      <c r="AA31" s="582"/>
      <c r="AB31" s="582">
        <v>1</v>
      </c>
      <c r="AC31" s="582"/>
      <c r="AD31" s="582"/>
      <c r="AE31" s="582"/>
      <c r="AF31" s="586">
        <v>0.2</v>
      </c>
      <c r="AG31" s="587"/>
      <c r="AH31" s="587"/>
      <c r="AI31" s="588"/>
      <c r="AJ31" s="38"/>
      <c r="AK31" s="38"/>
    </row>
    <row r="32" spans="2:38" s="39" customFormat="1" ht="16.5" thickBot="1" x14ac:dyDescent="0.4">
      <c r="B32" s="15"/>
      <c r="C32" s="576" t="s">
        <v>536</v>
      </c>
      <c r="D32" s="577"/>
      <c r="E32" s="577"/>
      <c r="F32" s="577"/>
      <c r="G32" s="577"/>
      <c r="H32" s="577"/>
      <c r="I32" s="577"/>
      <c r="J32" s="577"/>
      <c r="K32" s="577"/>
      <c r="L32" s="577"/>
      <c r="M32" s="577"/>
      <c r="N32" s="577"/>
      <c r="O32" s="577"/>
      <c r="P32" s="577"/>
      <c r="Q32" s="577"/>
      <c r="R32" s="577"/>
      <c r="S32" s="577"/>
      <c r="T32" s="577"/>
      <c r="U32" s="577"/>
      <c r="V32" s="577"/>
      <c r="W32" s="578"/>
      <c r="X32" s="595">
        <f>IF(SUM(X26:AA31)=0,"",SUM(X26:AA31))</f>
        <v>7</v>
      </c>
      <c r="Y32" s="595"/>
      <c r="Z32" s="595"/>
      <c r="AA32" s="595"/>
      <c r="AB32" s="595">
        <f>IF(SUM(AB26:AE31)=0,"",SUM(AB26:AE31))</f>
        <v>7</v>
      </c>
      <c r="AC32" s="595"/>
      <c r="AD32" s="595"/>
      <c r="AE32" s="595"/>
      <c r="AF32" s="606">
        <f>IF(SUM(AF26:AI31)=0,"",SUM(AF26:AI31))</f>
        <v>4.4000000000000004</v>
      </c>
      <c r="AG32" s="607"/>
      <c r="AH32" s="607"/>
      <c r="AI32" s="608"/>
      <c r="AJ32" s="38"/>
      <c r="AK32" s="38"/>
    </row>
    <row r="33" spans="2:37" s="39" customFormat="1" ht="16.5" thickTop="1" x14ac:dyDescent="0.35">
      <c r="B33" s="15"/>
      <c r="C33" s="620" t="s">
        <v>115</v>
      </c>
      <c r="D33" s="621"/>
      <c r="E33" s="621"/>
      <c r="F33" s="621"/>
      <c r="G33" s="621"/>
      <c r="H33" s="621"/>
      <c r="I33" s="621"/>
      <c r="J33" s="621"/>
      <c r="K33" s="621"/>
      <c r="L33" s="621"/>
      <c r="M33" s="621"/>
      <c r="N33" s="621"/>
      <c r="O33" s="621"/>
      <c r="P33" s="621"/>
      <c r="Q33" s="621"/>
      <c r="R33" s="621"/>
      <c r="S33" s="621"/>
      <c r="T33" s="621"/>
      <c r="U33" s="621"/>
      <c r="V33" s="621"/>
      <c r="W33" s="622"/>
      <c r="X33" s="597">
        <f>IF(SUM(X25,X32)=0,"",SUM(X25,X32))</f>
        <v>10</v>
      </c>
      <c r="Y33" s="597"/>
      <c r="Z33" s="597"/>
      <c r="AA33" s="597"/>
      <c r="AB33" s="597">
        <f>IF(SUM(AB25,AB32)=0,"",SUM(AB25,AB32))</f>
        <v>8</v>
      </c>
      <c r="AC33" s="597"/>
      <c r="AD33" s="597"/>
      <c r="AE33" s="597"/>
      <c r="AF33" s="609">
        <f>IF(SUM(AF25,AF32)=0,"",SUM(AF25,AF32))</f>
        <v>5.4</v>
      </c>
      <c r="AG33" s="610"/>
      <c r="AH33" s="610"/>
      <c r="AI33" s="611"/>
      <c r="AJ33" s="38"/>
      <c r="AK33" s="38"/>
    </row>
    <row r="34" spans="2:37" s="39" customFormat="1" ht="16" x14ac:dyDescent="0.35">
      <c r="B34" s="15"/>
      <c r="C34" s="623" t="s">
        <v>469</v>
      </c>
      <c r="D34" s="624"/>
      <c r="E34" s="624"/>
      <c r="F34" s="624"/>
      <c r="G34" s="624"/>
      <c r="H34" s="624"/>
      <c r="I34" s="624"/>
      <c r="J34" s="624"/>
      <c r="K34" s="624"/>
      <c r="L34" s="624"/>
      <c r="M34" s="624"/>
      <c r="N34" s="624"/>
      <c r="O34" s="624"/>
      <c r="P34" s="624"/>
      <c r="Q34" s="624"/>
      <c r="R34" s="624"/>
      <c r="S34" s="624"/>
      <c r="T34" s="624"/>
      <c r="U34" s="624"/>
      <c r="V34" s="624"/>
      <c r="W34" s="625"/>
      <c r="X34" s="596" t="str">
        <f>IF(X33="","",(IF(OR(R279="小規模",S279="小規模"),"○","×")))</f>
        <v>○</v>
      </c>
      <c r="Y34" s="596"/>
      <c r="Z34" s="596"/>
      <c r="AA34" s="596"/>
      <c r="AB34" s="160"/>
      <c r="AC34" s="161"/>
      <c r="AD34" s="161"/>
      <c r="AE34" s="38"/>
      <c r="AF34" s="160"/>
      <c r="AG34" s="161"/>
      <c r="AH34" s="161"/>
      <c r="AI34" s="38"/>
      <c r="AJ34" s="38"/>
    </row>
    <row r="35" spans="2:37" s="39" customFormat="1" ht="13.5" customHeight="1"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7" customHeight="1" x14ac:dyDescent="0.2">
      <c r="B36" s="15"/>
      <c r="C36" s="15" t="s">
        <v>78</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39</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118</v>
      </c>
      <c r="D38" s="340" t="s">
        <v>119</v>
      </c>
      <c r="E38" s="340"/>
      <c r="F38" s="340"/>
      <c r="G38" s="340"/>
      <c r="H38" s="340"/>
      <c r="I38" s="340"/>
      <c r="J38" s="340"/>
      <c r="K38" s="340"/>
      <c r="L38" s="340"/>
      <c r="M38" s="340"/>
      <c r="N38" s="340"/>
      <c r="O38" s="340"/>
      <c r="P38" s="340"/>
      <c r="Q38" s="340"/>
      <c r="R38" s="340"/>
      <c r="S38" s="340"/>
      <c r="T38" s="340"/>
      <c r="U38" s="340"/>
      <c r="V38" s="340"/>
      <c r="W38" s="340"/>
      <c r="X38" s="340"/>
      <c r="Y38" s="340"/>
      <c r="Z38" s="340"/>
      <c r="AA38" s="340"/>
      <c r="AB38" s="340"/>
      <c r="AC38" s="340"/>
      <c r="AD38" s="340"/>
      <c r="AE38" s="340"/>
      <c r="AF38" s="340"/>
      <c r="AG38" s="340"/>
      <c r="AH38" s="340"/>
      <c r="AI38" s="340"/>
      <c r="AJ38" s="10"/>
    </row>
    <row r="39" spans="2:37" ht="16" x14ac:dyDescent="0.2">
      <c r="B39" s="10"/>
      <c r="C39" s="1" t="s">
        <v>272</v>
      </c>
      <c r="D39" s="45" t="s">
        <v>32</v>
      </c>
      <c r="E39" s="545" t="s">
        <v>66</v>
      </c>
      <c r="F39" s="545"/>
      <c r="G39" s="545"/>
      <c r="H39" s="545"/>
      <c r="I39" s="545"/>
      <c r="J39" s="545"/>
      <c r="K39" s="545"/>
      <c r="L39" s="545"/>
      <c r="M39" s="545"/>
      <c r="N39" s="545"/>
      <c r="O39" s="545"/>
      <c r="P39" s="545"/>
      <c r="Q39" s="545"/>
      <c r="R39" s="545"/>
      <c r="S39" s="545"/>
      <c r="T39" s="545"/>
      <c r="U39" s="545"/>
      <c r="V39" s="545"/>
      <c r="W39" s="545"/>
      <c r="X39" s="545"/>
      <c r="Y39" s="545"/>
      <c r="Z39" s="545"/>
      <c r="AA39" s="545"/>
      <c r="AB39" s="545"/>
      <c r="AC39" s="545"/>
      <c r="AD39" s="545"/>
      <c r="AE39" s="545"/>
      <c r="AF39" s="545"/>
      <c r="AG39" s="545"/>
      <c r="AH39" s="545"/>
      <c r="AI39" s="546"/>
      <c r="AJ39" s="41"/>
    </row>
    <row r="40" spans="2:37" ht="16" x14ac:dyDescent="0.2">
      <c r="B40" s="10"/>
      <c r="C40" s="1"/>
      <c r="D40" s="46" t="s">
        <v>33</v>
      </c>
      <c r="E40" s="502" t="s">
        <v>67</v>
      </c>
      <c r="F40" s="502"/>
      <c r="G40" s="502"/>
      <c r="H40" s="502"/>
      <c r="I40" s="502"/>
      <c r="J40" s="502"/>
      <c r="K40" s="502"/>
      <c r="L40" s="502"/>
      <c r="M40" s="502"/>
      <c r="N40" s="502"/>
      <c r="O40" s="502"/>
      <c r="P40" s="502"/>
      <c r="Q40" s="502"/>
      <c r="R40" s="502"/>
      <c r="S40" s="502"/>
      <c r="T40" s="502"/>
      <c r="U40" s="502"/>
      <c r="V40" s="502"/>
      <c r="W40" s="502"/>
      <c r="X40" s="502"/>
      <c r="Y40" s="502"/>
      <c r="Z40" s="502"/>
      <c r="AA40" s="502"/>
      <c r="AB40" s="502"/>
      <c r="AC40" s="502"/>
      <c r="AD40" s="502"/>
      <c r="AE40" s="502"/>
      <c r="AF40" s="502"/>
      <c r="AG40" s="502"/>
      <c r="AH40" s="502"/>
      <c r="AI40" s="503"/>
      <c r="AJ40" s="41"/>
    </row>
    <row r="41" spans="2:37" ht="16" x14ac:dyDescent="0.2">
      <c r="B41" s="10"/>
      <c r="C41" s="1"/>
      <c r="D41" s="45" t="s">
        <v>34</v>
      </c>
      <c r="E41" s="545" t="s">
        <v>68</v>
      </c>
      <c r="F41" s="545"/>
      <c r="G41" s="545"/>
      <c r="H41" s="545"/>
      <c r="I41" s="545"/>
      <c r="J41" s="545"/>
      <c r="K41" s="545"/>
      <c r="L41" s="545"/>
      <c r="M41" s="545"/>
      <c r="N41" s="545"/>
      <c r="O41" s="545"/>
      <c r="P41" s="545"/>
      <c r="Q41" s="545"/>
      <c r="R41" s="545"/>
      <c r="S41" s="545"/>
      <c r="T41" s="545"/>
      <c r="U41" s="545"/>
      <c r="V41" s="545"/>
      <c r="W41" s="545"/>
      <c r="X41" s="545"/>
      <c r="Y41" s="545"/>
      <c r="Z41" s="545"/>
      <c r="AA41" s="545"/>
      <c r="AB41" s="545"/>
      <c r="AC41" s="545"/>
      <c r="AD41" s="545"/>
      <c r="AE41" s="545"/>
      <c r="AF41" s="545"/>
      <c r="AG41" s="545"/>
      <c r="AH41" s="545"/>
      <c r="AI41" s="546"/>
      <c r="AJ41" s="41"/>
    </row>
    <row r="42" spans="2:37" ht="16" x14ac:dyDescent="0.2">
      <c r="B42" s="10"/>
      <c r="C42" s="1"/>
      <c r="D42" s="45" t="s">
        <v>467</v>
      </c>
      <c r="E42" s="545" t="s">
        <v>468</v>
      </c>
      <c r="F42" s="545"/>
      <c r="G42" s="545"/>
      <c r="H42" s="545"/>
      <c r="I42" s="545"/>
      <c r="J42" s="545"/>
      <c r="K42" s="545"/>
      <c r="L42" s="545"/>
      <c r="M42" s="545"/>
      <c r="N42" s="545"/>
      <c r="O42" s="545"/>
      <c r="P42" s="545"/>
      <c r="Q42" s="545"/>
      <c r="R42" s="545"/>
      <c r="S42" s="545"/>
      <c r="T42" s="545"/>
      <c r="U42" s="545"/>
      <c r="V42" s="545"/>
      <c r="W42" s="545"/>
      <c r="X42" s="545"/>
      <c r="Y42" s="545"/>
      <c r="Z42" s="545"/>
      <c r="AA42" s="545"/>
      <c r="AB42" s="545"/>
      <c r="AC42" s="545"/>
      <c r="AD42" s="545"/>
      <c r="AE42" s="545"/>
      <c r="AF42" s="545"/>
      <c r="AG42" s="545"/>
      <c r="AH42" s="545"/>
      <c r="AI42" s="546"/>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2">
      <c r="B44" s="15"/>
      <c r="C44" s="15" t="s">
        <v>561</v>
      </c>
      <c r="D44" s="5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2:37" ht="16" x14ac:dyDescent="0.2">
      <c r="B45" s="15"/>
      <c r="C45" s="10" t="s">
        <v>64</v>
      </c>
      <c r="D45" s="51"/>
      <c r="E45" s="42"/>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2:37" ht="25" customHeight="1" x14ac:dyDescent="0.2">
      <c r="B46" s="15"/>
      <c r="C46" s="379" t="s">
        <v>13</v>
      </c>
      <c r="D46" s="380"/>
      <c r="E46" s="381"/>
      <c r="F46" s="382" t="s">
        <v>41</v>
      </c>
      <c r="G46" s="383"/>
      <c r="H46" s="383"/>
      <c r="I46" s="383"/>
      <c r="J46" s="384"/>
      <c r="K46" s="382" t="s">
        <v>14</v>
      </c>
      <c r="L46" s="383"/>
      <c r="M46" s="383"/>
      <c r="N46" s="383"/>
      <c r="O46" s="383"/>
      <c r="P46" s="383"/>
      <c r="Q46" s="384"/>
      <c r="R46" s="498" t="s">
        <v>549</v>
      </c>
      <c r="S46" s="499"/>
      <c r="T46" s="499"/>
      <c r="U46" s="499"/>
      <c r="V46" s="499"/>
      <c r="W46" s="499"/>
      <c r="X46" s="499"/>
      <c r="Y46" s="499"/>
      <c r="Z46" s="499"/>
      <c r="AA46" s="499"/>
      <c r="AB46" s="499"/>
      <c r="AC46" s="499"/>
      <c r="AD46" s="499"/>
      <c r="AE46" s="499"/>
      <c r="AF46" s="499"/>
      <c r="AG46" s="499"/>
      <c r="AH46" s="499"/>
      <c r="AI46" s="500"/>
      <c r="AJ46" s="10"/>
    </row>
    <row r="47" spans="2:37" ht="20.5" customHeight="1" x14ac:dyDescent="0.2">
      <c r="B47" s="15"/>
      <c r="C47" s="227" t="s">
        <v>680</v>
      </c>
      <c r="D47" s="310"/>
      <c r="E47" s="228"/>
      <c r="F47" s="227" t="s">
        <v>560</v>
      </c>
      <c r="G47" s="310"/>
      <c r="H47" s="310"/>
      <c r="I47" s="310"/>
      <c r="J47" s="228"/>
      <c r="K47" s="227" t="s">
        <v>184</v>
      </c>
      <c r="L47" s="310"/>
      <c r="M47" s="310"/>
      <c r="N47" s="310"/>
      <c r="O47" s="310"/>
      <c r="P47" s="310"/>
      <c r="Q47" s="228"/>
      <c r="R47" s="376" t="s">
        <v>185</v>
      </c>
      <c r="S47" s="377"/>
      <c r="T47" s="377"/>
      <c r="U47" s="377"/>
      <c r="V47" s="377"/>
      <c r="W47" s="377"/>
      <c r="X47" s="377"/>
      <c r="Y47" s="377"/>
      <c r="Z47" s="377"/>
      <c r="AA47" s="377"/>
      <c r="AB47" s="377"/>
      <c r="AC47" s="377"/>
      <c r="AD47" s="377"/>
      <c r="AE47" s="377"/>
      <c r="AF47" s="377"/>
      <c r="AG47" s="377"/>
      <c r="AH47" s="377"/>
      <c r="AI47" s="378"/>
      <c r="AJ47" s="10"/>
    </row>
    <row r="48" spans="2:37" ht="20.5" customHeight="1" x14ac:dyDescent="0.2">
      <c r="B48" s="15"/>
      <c r="C48" s="227"/>
      <c r="D48" s="310"/>
      <c r="E48" s="228"/>
      <c r="F48" s="227"/>
      <c r="G48" s="310"/>
      <c r="H48" s="310"/>
      <c r="I48" s="310"/>
      <c r="J48" s="228"/>
      <c r="K48" s="227" t="s">
        <v>186</v>
      </c>
      <c r="L48" s="310"/>
      <c r="M48" s="310"/>
      <c r="N48" s="310"/>
      <c r="O48" s="310"/>
      <c r="P48" s="310"/>
      <c r="Q48" s="228"/>
      <c r="R48" s="376" t="s">
        <v>190</v>
      </c>
      <c r="S48" s="377"/>
      <c r="T48" s="377"/>
      <c r="U48" s="377"/>
      <c r="V48" s="377"/>
      <c r="W48" s="377"/>
      <c r="X48" s="377"/>
      <c r="Y48" s="377"/>
      <c r="Z48" s="377"/>
      <c r="AA48" s="377"/>
      <c r="AB48" s="377"/>
      <c r="AC48" s="377"/>
      <c r="AD48" s="377"/>
      <c r="AE48" s="377"/>
      <c r="AF48" s="377"/>
      <c r="AG48" s="377"/>
      <c r="AH48" s="377"/>
      <c r="AI48" s="378"/>
      <c r="AJ48" s="10"/>
    </row>
    <row r="49" spans="2:38" ht="20.5" customHeight="1" x14ac:dyDescent="0.2">
      <c r="B49" s="15"/>
      <c r="C49" s="227"/>
      <c r="D49" s="310"/>
      <c r="E49" s="228"/>
      <c r="F49" s="227"/>
      <c r="G49" s="310"/>
      <c r="H49" s="310"/>
      <c r="I49" s="310"/>
      <c r="J49" s="228"/>
      <c r="K49" s="227" t="s">
        <v>187</v>
      </c>
      <c r="L49" s="310"/>
      <c r="M49" s="310"/>
      <c r="N49" s="310"/>
      <c r="O49" s="310"/>
      <c r="P49" s="310"/>
      <c r="Q49" s="228"/>
      <c r="R49" s="376" t="s">
        <v>191</v>
      </c>
      <c r="S49" s="377"/>
      <c r="T49" s="377"/>
      <c r="U49" s="377"/>
      <c r="V49" s="377"/>
      <c r="W49" s="377"/>
      <c r="X49" s="377"/>
      <c r="Y49" s="377"/>
      <c r="Z49" s="377"/>
      <c r="AA49" s="377"/>
      <c r="AB49" s="377"/>
      <c r="AC49" s="377"/>
      <c r="AD49" s="377"/>
      <c r="AE49" s="377"/>
      <c r="AF49" s="377"/>
      <c r="AG49" s="377"/>
      <c r="AH49" s="377"/>
      <c r="AI49" s="378"/>
      <c r="AJ49" s="10"/>
    </row>
    <row r="50" spans="2:38" ht="20.5" customHeight="1" x14ac:dyDescent="0.2">
      <c r="B50" s="15"/>
      <c r="C50" s="227"/>
      <c r="D50" s="310"/>
      <c r="E50" s="228"/>
      <c r="F50" s="227"/>
      <c r="G50" s="310"/>
      <c r="H50" s="310"/>
      <c r="I50" s="310"/>
      <c r="J50" s="228"/>
      <c r="K50" s="227" t="s">
        <v>188</v>
      </c>
      <c r="L50" s="310"/>
      <c r="M50" s="310"/>
      <c r="N50" s="310"/>
      <c r="O50" s="310"/>
      <c r="P50" s="310"/>
      <c r="Q50" s="228"/>
      <c r="R50" s="376" t="s">
        <v>193</v>
      </c>
      <c r="S50" s="377"/>
      <c r="T50" s="377"/>
      <c r="U50" s="377"/>
      <c r="V50" s="377"/>
      <c r="W50" s="377"/>
      <c r="X50" s="377"/>
      <c r="Y50" s="377"/>
      <c r="Z50" s="377"/>
      <c r="AA50" s="377"/>
      <c r="AB50" s="377"/>
      <c r="AC50" s="377"/>
      <c r="AD50" s="377"/>
      <c r="AE50" s="377"/>
      <c r="AF50" s="377"/>
      <c r="AG50" s="377"/>
      <c r="AH50" s="377"/>
      <c r="AI50" s="378"/>
      <c r="AJ50" s="10"/>
    </row>
    <row r="51" spans="2:38" ht="20.5" customHeight="1" x14ac:dyDescent="0.2">
      <c r="B51" s="15"/>
      <c r="C51" s="227"/>
      <c r="D51" s="310"/>
      <c r="E51" s="228"/>
      <c r="F51" s="227"/>
      <c r="G51" s="310"/>
      <c r="H51" s="310"/>
      <c r="I51" s="310"/>
      <c r="J51" s="228"/>
      <c r="K51" s="227" t="s">
        <v>189</v>
      </c>
      <c r="L51" s="310"/>
      <c r="M51" s="310"/>
      <c r="N51" s="310"/>
      <c r="O51" s="310"/>
      <c r="P51" s="310"/>
      <c r="Q51" s="228"/>
      <c r="R51" s="376" t="s">
        <v>192</v>
      </c>
      <c r="S51" s="377"/>
      <c r="T51" s="377"/>
      <c r="U51" s="377"/>
      <c r="V51" s="377"/>
      <c r="W51" s="377"/>
      <c r="X51" s="377"/>
      <c r="Y51" s="377"/>
      <c r="Z51" s="377"/>
      <c r="AA51" s="377"/>
      <c r="AB51" s="377"/>
      <c r="AC51" s="377"/>
      <c r="AD51" s="377"/>
      <c r="AE51" s="377"/>
      <c r="AF51" s="377"/>
      <c r="AG51" s="377"/>
      <c r="AH51" s="377"/>
      <c r="AI51" s="378"/>
      <c r="AJ51" s="10"/>
    </row>
    <row r="52" spans="2:38" ht="14.5" customHeight="1" x14ac:dyDescent="0.2">
      <c r="B52" s="10"/>
      <c r="C52" s="41"/>
      <c r="D52" s="41"/>
      <c r="E52" s="41"/>
      <c r="F52" s="52"/>
      <c r="G52" s="52"/>
      <c r="H52" s="52"/>
      <c r="I52" s="52"/>
      <c r="J52" s="52"/>
      <c r="K52" s="52"/>
      <c r="L52" s="52"/>
      <c r="M52" s="52"/>
      <c r="N52" s="52"/>
      <c r="O52" s="52"/>
      <c r="P52" s="52"/>
      <c r="Q52" s="52"/>
      <c r="R52" s="52"/>
      <c r="S52" s="52"/>
      <c r="T52" s="52"/>
      <c r="U52" s="52"/>
      <c r="V52" s="52"/>
      <c r="W52" s="52"/>
      <c r="X52" s="53"/>
      <c r="Y52" s="53"/>
      <c r="Z52" s="53"/>
      <c r="AA52" s="53"/>
      <c r="AB52" s="53"/>
      <c r="AC52" s="10"/>
      <c r="AD52" s="10"/>
      <c r="AE52" s="10"/>
      <c r="AF52" s="10"/>
      <c r="AG52" s="10"/>
      <c r="AH52" s="10"/>
      <c r="AI52" s="10"/>
      <c r="AJ52" s="10"/>
    </row>
    <row r="53" spans="2:38" ht="16" x14ac:dyDescent="0.35">
      <c r="B53" s="10"/>
      <c r="C53" s="54" t="s">
        <v>294</v>
      </c>
      <c r="D53" s="10"/>
      <c r="E53" s="10"/>
      <c r="F53" s="10"/>
      <c r="G53" s="10"/>
      <c r="H53" s="10"/>
      <c r="I53" s="10"/>
      <c r="J53" s="10"/>
      <c r="L53" s="10"/>
      <c r="M53" s="10"/>
      <c r="N53" s="10"/>
      <c r="O53" s="10"/>
      <c r="P53" s="10"/>
      <c r="Q53" s="10"/>
      <c r="R53" s="38"/>
      <c r="S53" s="10"/>
      <c r="T53" s="10"/>
      <c r="U53" s="10"/>
      <c r="V53" s="10"/>
      <c r="W53" s="10"/>
      <c r="X53" s="10"/>
      <c r="Y53" s="10"/>
      <c r="Z53" s="10"/>
      <c r="AA53" s="10"/>
      <c r="AB53" s="10"/>
      <c r="AC53" s="10"/>
      <c r="AD53" s="10"/>
      <c r="AE53" s="10"/>
      <c r="AF53" s="141"/>
      <c r="AG53" s="283">
        <f>LEN(C54)</f>
        <v>23</v>
      </c>
      <c r="AH53" s="283"/>
      <c r="AI53" s="151" t="s">
        <v>295</v>
      </c>
      <c r="AJ53" s="10"/>
      <c r="AK53" s="10"/>
      <c r="AL53" s="10"/>
    </row>
    <row r="54" spans="2:38" s="4" customFormat="1" ht="23.5" customHeight="1" x14ac:dyDescent="0.2">
      <c r="C54" s="282" t="s">
        <v>271</v>
      </c>
      <c r="D54" s="282"/>
      <c r="E54" s="282"/>
      <c r="F54" s="282"/>
      <c r="G54" s="282"/>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42"/>
      <c r="AK54" s="137"/>
    </row>
    <row r="55" spans="2:38" x14ac:dyDescent="0.35">
      <c r="B55" s="10"/>
      <c r="C55" s="10"/>
      <c r="D55" s="10"/>
      <c r="E55" s="10"/>
      <c r="F55" s="10"/>
      <c r="G55" s="10"/>
      <c r="H55" s="10"/>
      <c r="I55" s="10"/>
      <c r="J55" s="10"/>
      <c r="K55" s="10"/>
      <c r="L55" s="10"/>
      <c r="M55" s="10"/>
      <c r="N55" s="10"/>
      <c r="O55" s="10"/>
      <c r="P55" s="10"/>
      <c r="Q55" s="10"/>
      <c r="R55" s="38"/>
      <c r="S55" s="10"/>
      <c r="T55" s="10"/>
      <c r="U55" s="10"/>
      <c r="V55" s="10"/>
      <c r="W55" s="10"/>
      <c r="X55" s="10"/>
      <c r="Y55" s="10"/>
      <c r="Z55" s="10"/>
      <c r="AA55" s="10"/>
      <c r="AB55" s="10"/>
      <c r="AC55" s="10"/>
      <c r="AD55" s="10"/>
      <c r="AE55" s="10"/>
      <c r="AF55" s="10"/>
      <c r="AG55" s="10"/>
      <c r="AH55" s="38"/>
      <c r="AI55" s="38"/>
      <c r="AJ55" s="10"/>
      <c r="AL55" s="39"/>
    </row>
    <row r="56" spans="2:38" ht="16" x14ac:dyDescent="0.2">
      <c r="B56" s="54"/>
      <c r="C56" s="54" t="s">
        <v>543</v>
      </c>
      <c r="D56" s="54"/>
      <c r="E56" s="54"/>
      <c r="F56" s="54"/>
      <c r="G56" s="54"/>
      <c r="H56" s="54"/>
      <c r="I56" s="54"/>
      <c r="J56" s="54"/>
      <c r="K56" s="54"/>
      <c r="L56" s="54"/>
      <c r="M56" s="10"/>
      <c r="N56" s="10"/>
      <c r="O56" s="54"/>
      <c r="P56" s="54"/>
      <c r="Q56" s="54"/>
      <c r="R56" s="54"/>
      <c r="S56" s="54"/>
      <c r="T56" s="54"/>
      <c r="U56" s="54"/>
      <c r="V56" s="54"/>
      <c r="W56" s="54"/>
      <c r="X56" s="54"/>
      <c r="Y56" s="54"/>
      <c r="Z56" s="54"/>
      <c r="AA56" s="10"/>
      <c r="AB56" s="10"/>
      <c r="AC56" s="10"/>
      <c r="AD56" s="10"/>
      <c r="AE56" s="54"/>
      <c r="AF56" s="54"/>
      <c r="AG56" s="54"/>
      <c r="AH56" s="10"/>
      <c r="AI56" s="10"/>
      <c r="AJ56" s="10"/>
    </row>
    <row r="57" spans="2:38" ht="15" customHeight="1" x14ac:dyDescent="0.2">
      <c r="B57" s="10"/>
      <c r="C57" s="138" t="s">
        <v>290</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40"/>
      <c r="AG57" s="284">
        <f>LEN(SUBSTITUTE(C58,CHAR(10),""))</f>
        <v>115</v>
      </c>
      <c r="AH57" s="284"/>
      <c r="AI57" s="152" t="s">
        <v>295</v>
      </c>
      <c r="AJ57" s="10"/>
    </row>
    <row r="58" spans="2:38" ht="17.5" customHeight="1" x14ac:dyDescent="0.2">
      <c r="B58" s="10"/>
      <c r="C58" s="477" t="s">
        <v>296</v>
      </c>
      <c r="D58" s="478"/>
      <c r="E58" s="478"/>
      <c r="F58" s="478"/>
      <c r="G58" s="478"/>
      <c r="H58" s="478"/>
      <c r="I58" s="478"/>
      <c r="J58" s="478"/>
      <c r="K58" s="478"/>
      <c r="L58" s="478"/>
      <c r="M58" s="478"/>
      <c r="N58" s="478"/>
      <c r="O58" s="478"/>
      <c r="P58" s="478"/>
      <c r="Q58" s="478"/>
      <c r="R58" s="478"/>
      <c r="S58" s="478"/>
      <c r="T58" s="478"/>
      <c r="U58" s="478"/>
      <c r="V58" s="478"/>
      <c r="W58" s="478"/>
      <c r="X58" s="478"/>
      <c r="Y58" s="478"/>
      <c r="Z58" s="478"/>
      <c r="AA58" s="478"/>
      <c r="AB58" s="478"/>
      <c r="AC58" s="478"/>
      <c r="AD58" s="478"/>
      <c r="AE58" s="478"/>
      <c r="AF58" s="478"/>
      <c r="AG58" s="478"/>
      <c r="AH58" s="478"/>
      <c r="AI58" s="479"/>
      <c r="AJ58" s="10"/>
      <c r="AK58" s="136"/>
    </row>
    <row r="59" spans="2:38" ht="17.5" customHeight="1" x14ac:dyDescent="0.2">
      <c r="B59" s="10"/>
      <c r="C59" s="477"/>
      <c r="D59" s="478"/>
      <c r="E59" s="478"/>
      <c r="F59" s="478"/>
      <c r="G59" s="478"/>
      <c r="H59" s="478"/>
      <c r="I59" s="478"/>
      <c r="J59" s="478"/>
      <c r="K59" s="478"/>
      <c r="L59" s="478"/>
      <c r="M59" s="478"/>
      <c r="N59" s="478"/>
      <c r="O59" s="478"/>
      <c r="P59" s="478"/>
      <c r="Q59" s="478"/>
      <c r="R59" s="478"/>
      <c r="S59" s="478"/>
      <c r="T59" s="478"/>
      <c r="U59" s="478"/>
      <c r="V59" s="478"/>
      <c r="W59" s="478"/>
      <c r="X59" s="478"/>
      <c r="Y59" s="478"/>
      <c r="Z59" s="478"/>
      <c r="AA59" s="478"/>
      <c r="AB59" s="478"/>
      <c r="AC59" s="478"/>
      <c r="AD59" s="478"/>
      <c r="AE59" s="478"/>
      <c r="AF59" s="478"/>
      <c r="AG59" s="478"/>
      <c r="AH59" s="478"/>
      <c r="AI59" s="479"/>
      <c r="AJ59" s="10"/>
    </row>
    <row r="60" spans="2:38" ht="17.5" customHeight="1" x14ac:dyDescent="0.2">
      <c r="B60" s="10"/>
      <c r="C60" s="477"/>
      <c r="D60" s="478"/>
      <c r="E60" s="478"/>
      <c r="F60" s="478"/>
      <c r="G60" s="478"/>
      <c r="H60" s="478"/>
      <c r="I60" s="478"/>
      <c r="J60" s="478"/>
      <c r="K60" s="478"/>
      <c r="L60" s="478"/>
      <c r="M60" s="478"/>
      <c r="N60" s="478"/>
      <c r="O60" s="478"/>
      <c r="P60" s="478"/>
      <c r="Q60" s="478"/>
      <c r="R60" s="478"/>
      <c r="S60" s="478"/>
      <c r="T60" s="478"/>
      <c r="U60" s="478"/>
      <c r="V60" s="478"/>
      <c r="W60" s="478"/>
      <c r="X60" s="478"/>
      <c r="Y60" s="478"/>
      <c r="Z60" s="478"/>
      <c r="AA60" s="478"/>
      <c r="AB60" s="478"/>
      <c r="AC60" s="478"/>
      <c r="AD60" s="478"/>
      <c r="AE60" s="478"/>
      <c r="AF60" s="478"/>
      <c r="AG60" s="478"/>
      <c r="AH60" s="478"/>
      <c r="AI60" s="479"/>
      <c r="AJ60" s="10"/>
    </row>
    <row r="61" spans="2:38" ht="17.5" customHeight="1" x14ac:dyDescent="0.2">
      <c r="B61" s="10"/>
      <c r="C61" s="483"/>
      <c r="D61" s="484"/>
      <c r="E61" s="484"/>
      <c r="F61" s="484"/>
      <c r="G61" s="484"/>
      <c r="H61" s="484"/>
      <c r="I61" s="484"/>
      <c r="J61" s="484"/>
      <c r="K61" s="484"/>
      <c r="L61" s="484"/>
      <c r="M61" s="484"/>
      <c r="N61" s="484"/>
      <c r="O61" s="484"/>
      <c r="P61" s="484"/>
      <c r="Q61" s="484"/>
      <c r="R61" s="484"/>
      <c r="S61" s="484"/>
      <c r="T61" s="484"/>
      <c r="U61" s="484"/>
      <c r="V61" s="484"/>
      <c r="W61" s="484"/>
      <c r="X61" s="484"/>
      <c r="Y61" s="484"/>
      <c r="Z61" s="484"/>
      <c r="AA61" s="484"/>
      <c r="AB61" s="484"/>
      <c r="AC61" s="484"/>
      <c r="AD61" s="484"/>
      <c r="AE61" s="484"/>
      <c r="AF61" s="484"/>
      <c r="AG61" s="484"/>
      <c r="AH61" s="484"/>
      <c r="AI61" s="485"/>
      <c r="AJ61" s="10"/>
    </row>
    <row r="62" spans="2:38" ht="15" customHeight="1" x14ac:dyDescent="0.2">
      <c r="B62" s="10"/>
      <c r="C62" s="138" t="s">
        <v>542</v>
      </c>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40"/>
      <c r="AG62" s="284">
        <f>LEN(SUBSTITUTE(C64,CHAR(10),""))</f>
        <v>224</v>
      </c>
      <c r="AH62" s="284"/>
      <c r="AI62" s="152" t="s">
        <v>295</v>
      </c>
      <c r="AJ62" s="10"/>
    </row>
    <row r="63" spans="2:38" ht="15" customHeight="1" x14ac:dyDescent="0.2">
      <c r="B63" s="10"/>
      <c r="C63" s="486" t="s">
        <v>88</v>
      </c>
      <c r="D63" s="487"/>
      <c r="E63" s="487"/>
      <c r="F63" s="487"/>
      <c r="G63" s="487"/>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8"/>
      <c r="AJ63" s="10"/>
    </row>
    <row r="64" spans="2:38" ht="17" customHeight="1" x14ac:dyDescent="0.2">
      <c r="B64" s="10"/>
      <c r="C64" s="477" t="s">
        <v>297</v>
      </c>
      <c r="D64" s="478"/>
      <c r="E64" s="478"/>
      <c r="F64" s="478"/>
      <c r="G64" s="478"/>
      <c r="H64" s="478"/>
      <c r="I64" s="478"/>
      <c r="J64" s="478"/>
      <c r="K64" s="478"/>
      <c r="L64" s="478"/>
      <c r="M64" s="478"/>
      <c r="N64" s="478"/>
      <c r="O64" s="478"/>
      <c r="P64" s="478"/>
      <c r="Q64" s="478"/>
      <c r="R64" s="478"/>
      <c r="S64" s="478"/>
      <c r="T64" s="478"/>
      <c r="U64" s="478"/>
      <c r="V64" s="478"/>
      <c r="W64" s="478"/>
      <c r="X64" s="478"/>
      <c r="Y64" s="478"/>
      <c r="Z64" s="478"/>
      <c r="AA64" s="478"/>
      <c r="AB64" s="478"/>
      <c r="AC64" s="478"/>
      <c r="AD64" s="478"/>
      <c r="AE64" s="478"/>
      <c r="AF64" s="478"/>
      <c r="AG64" s="478"/>
      <c r="AH64" s="478"/>
      <c r="AI64" s="479"/>
      <c r="AJ64" s="10"/>
      <c r="AK64" s="136"/>
    </row>
    <row r="65" spans="2:37" ht="17" customHeight="1" x14ac:dyDescent="0.2">
      <c r="B65" s="10"/>
      <c r="C65" s="477"/>
      <c r="D65" s="478"/>
      <c r="E65" s="478"/>
      <c r="F65" s="478"/>
      <c r="G65" s="478"/>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9"/>
      <c r="AJ65" s="10"/>
      <c r="AK65" s="136"/>
    </row>
    <row r="66" spans="2:37" ht="17" customHeight="1" x14ac:dyDescent="0.2">
      <c r="B66" s="10"/>
      <c r="C66" s="477"/>
      <c r="D66" s="478"/>
      <c r="E66" s="478"/>
      <c r="F66" s="478"/>
      <c r="G66" s="478"/>
      <c r="H66" s="478"/>
      <c r="I66" s="478"/>
      <c r="J66" s="478"/>
      <c r="K66" s="478"/>
      <c r="L66" s="478"/>
      <c r="M66" s="478"/>
      <c r="N66" s="478"/>
      <c r="O66" s="478"/>
      <c r="P66" s="478"/>
      <c r="Q66" s="478"/>
      <c r="R66" s="478"/>
      <c r="S66" s="478"/>
      <c r="T66" s="478"/>
      <c r="U66" s="478"/>
      <c r="V66" s="478"/>
      <c r="W66" s="478"/>
      <c r="X66" s="478"/>
      <c r="Y66" s="478"/>
      <c r="Z66" s="478"/>
      <c r="AA66" s="478"/>
      <c r="AB66" s="478"/>
      <c r="AC66" s="478"/>
      <c r="AD66" s="478"/>
      <c r="AE66" s="478"/>
      <c r="AF66" s="478"/>
      <c r="AG66" s="478"/>
      <c r="AH66" s="478"/>
      <c r="AI66" s="479"/>
      <c r="AJ66" s="10"/>
      <c r="AK66" s="136"/>
    </row>
    <row r="67" spans="2:37" ht="17" customHeight="1" x14ac:dyDescent="0.2">
      <c r="B67" s="10"/>
      <c r="C67" s="477"/>
      <c r="D67" s="478"/>
      <c r="E67" s="478"/>
      <c r="F67" s="478"/>
      <c r="G67" s="478"/>
      <c r="H67" s="478"/>
      <c r="I67" s="478"/>
      <c r="J67" s="478"/>
      <c r="K67" s="478"/>
      <c r="L67" s="478"/>
      <c r="M67" s="478"/>
      <c r="N67" s="478"/>
      <c r="O67" s="478"/>
      <c r="P67" s="478"/>
      <c r="Q67" s="478"/>
      <c r="R67" s="478"/>
      <c r="S67" s="478"/>
      <c r="T67" s="478"/>
      <c r="U67" s="478"/>
      <c r="V67" s="478"/>
      <c r="W67" s="478"/>
      <c r="X67" s="478"/>
      <c r="Y67" s="478"/>
      <c r="Z67" s="478"/>
      <c r="AA67" s="478"/>
      <c r="AB67" s="478"/>
      <c r="AC67" s="478"/>
      <c r="AD67" s="478"/>
      <c r="AE67" s="478"/>
      <c r="AF67" s="478"/>
      <c r="AG67" s="478"/>
      <c r="AH67" s="478"/>
      <c r="AI67" s="479"/>
      <c r="AJ67" s="10"/>
      <c r="AK67" s="136"/>
    </row>
    <row r="68" spans="2:37" ht="17" customHeight="1" x14ac:dyDescent="0.2">
      <c r="B68" s="10"/>
      <c r="C68" s="477"/>
      <c r="D68" s="478"/>
      <c r="E68" s="478"/>
      <c r="F68" s="478"/>
      <c r="G68" s="478"/>
      <c r="H68" s="478"/>
      <c r="I68" s="478"/>
      <c r="J68" s="478"/>
      <c r="K68" s="478"/>
      <c r="L68" s="478"/>
      <c r="M68" s="478"/>
      <c r="N68" s="478"/>
      <c r="O68" s="478"/>
      <c r="P68" s="478"/>
      <c r="Q68" s="478"/>
      <c r="R68" s="478"/>
      <c r="S68" s="478"/>
      <c r="T68" s="478"/>
      <c r="U68" s="478"/>
      <c r="V68" s="478"/>
      <c r="W68" s="478"/>
      <c r="X68" s="478"/>
      <c r="Y68" s="478"/>
      <c r="Z68" s="478"/>
      <c r="AA68" s="478"/>
      <c r="AB68" s="478"/>
      <c r="AC68" s="478"/>
      <c r="AD68" s="478"/>
      <c r="AE68" s="478"/>
      <c r="AF68" s="478"/>
      <c r="AG68" s="478"/>
      <c r="AH68" s="478"/>
      <c r="AI68" s="479"/>
      <c r="AJ68" s="10"/>
      <c r="AK68" s="136"/>
    </row>
    <row r="69" spans="2:37" ht="17" customHeight="1" x14ac:dyDescent="0.2">
      <c r="B69" s="10"/>
      <c r="C69" s="477"/>
      <c r="D69" s="478"/>
      <c r="E69" s="478"/>
      <c r="F69" s="478"/>
      <c r="G69" s="478"/>
      <c r="H69" s="478"/>
      <c r="I69" s="478"/>
      <c r="J69" s="478"/>
      <c r="K69" s="478"/>
      <c r="L69" s="478"/>
      <c r="M69" s="478"/>
      <c r="N69" s="478"/>
      <c r="O69" s="478"/>
      <c r="P69" s="478"/>
      <c r="Q69" s="478"/>
      <c r="R69" s="478"/>
      <c r="S69" s="478"/>
      <c r="T69" s="478"/>
      <c r="U69" s="478"/>
      <c r="V69" s="478"/>
      <c r="W69" s="478"/>
      <c r="X69" s="478"/>
      <c r="Y69" s="478"/>
      <c r="Z69" s="478"/>
      <c r="AA69" s="478"/>
      <c r="AB69" s="478"/>
      <c r="AC69" s="478"/>
      <c r="AD69" s="478"/>
      <c r="AE69" s="478"/>
      <c r="AF69" s="478"/>
      <c r="AG69" s="478"/>
      <c r="AH69" s="478"/>
      <c r="AI69" s="479"/>
      <c r="AJ69" s="10"/>
      <c r="AK69" s="136"/>
    </row>
    <row r="70" spans="2:37" ht="17" customHeight="1" x14ac:dyDescent="0.2">
      <c r="B70" s="10"/>
      <c r="C70" s="477"/>
      <c r="D70" s="478"/>
      <c r="E70" s="478"/>
      <c r="F70" s="478"/>
      <c r="G70" s="478"/>
      <c r="H70" s="478"/>
      <c r="I70" s="478"/>
      <c r="J70" s="478"/>
      <c r="K70" s="478"/>
      <c r="L70" s="478"/>
      <c r="M70" s="478"/>
      <c r="N70" s="478"/>
      <c r="O70" s="478"/>
      <c r="P70" s="478"/>
      <c r="Q70" s="478"/>
      <c r="R70" s="478"/>
      <c r="S70" s="478"/>
      <c r="T70" s="478"/>
      <c r="U70" s="478"/>
      <c r="V70" s="478"/>
      <c r="W70" s="478"/>
      <c r="X70" s="478"/>
      <c r="Y70" s="478"/>
      <c r="Z70" s="478"/>
      <c r="AA70" s="478"/>
      <c r="AB70" s="478"/>
      <c r="AC70" s="478"/>
      <c r="AD70" s="478"/>
      <c r="AE70" s="478"/>
      <c r="AF70" s="478"/>
      <c r="AG70" s="478"/>
      <c r="AH70" s="478"/>
      <c r="AI70" s="479"/>
      <c r="AJ70" s="10"/>
    </row>
    <row r="71" spans="2:37" ht="17" customHeight="1" x14ac:dyDescent="0.2">
      <c r="B71" s="10"/>
      <c r="C71" s="477"/>
      <c r="D71" s="478"/>
      <c r="E71" s="478"/>
      <c r="F71" s="478"/>
      <c r="G71" s="478"/>
      <c r="H71" s="478"/>
      <c r="I71" s="478"/>
      <c r="J71" s="478"/>
      <c r="K71" s="478"/>
      <c r="L71" s="478"/>
      <c r="M71" s="478"/>
      <c r="N71" s="478"/>
      <c r="O71" s="478"/>
      <c r="P71" s="478"/>
      <c r="Q71" s="478"/>
      <c r="R71" s="478"/>
      <c r="S71" s="478"/>
      <c r="T71" s="478"/>
      <c r="U71" s="478"/>
      <c r="V71" s="478"/>
      <c r="W71" s="478"/>
      <c r="X71" s="478"/>
      <c r="Y71" s="478"/>
      <c r="Z71" s="478"/>
      <c r="AA71" s="478"/>
      <c r="AB71" s="478"/>
      <c r="AC71" s="478"/>
      <c r="AD71" s="478"/>
      <c r="AE71" s="478"/>
      <c r="AF71" s="478"/>
      <c r="AG71" s="478"/>
      <c r="AH71" s="478"/>
      <c r="AI71" s="479"/>
      <c r="AJ71" s="10"/>
    </row>
    <row r="72" spans="2:37" ht="17" customHeight="1" x14ac:dyDescent="0.2">
      <c r="B72" s="10"/>
      <c r="C72" s="483"/>
      <c r="D72" s="484"/>
      <c r="E72" s="484"/>
      <c r="F72" s="484"/>
      <c r="G72" s="484"/>
      <c r="H72" s="484"/>
      <c r="I72" s="484"/>
      <c r="J72" s="484"/>
      <c r="K72" s="484"/>
      <c r="L72" s="484"/>
      <c r="M72" s="484"/>
      <c r="N72" s="484"/>
      <c r="O72" s="484"/>
      <c r="P72" s="484"/>
      <c r="Q72" s="484"/>
      <c r="R72" s="484"/>
      <c r="S72" s="484"/>
      <c r="T72" s="484"/>
      <c r="U72" s="484"/>
      <c r="V72" s="484"/>
      <c r="W72" s="484"/>
      <c r="X72" s="484"/>
      <c r="Y72" s="484"/>
      <c r="Z72" s="484"/>
      <c r="AA72" s="484"/>
      <c r="AB72" s="484"/>
      <c r="AC72" s="484"/>
      <c r="AD72" s="484"/>
      <c r="AE72" s="484"/>
      <c r="AF72" s="484"/>
      <c r="AG72" s="484"/>
      <c r="AH72" s="484"/>
      <c r="AI72" s="485"/>
      <c r="AJ72" s="10"/>
    </row>
    <row r="73" spans="2:37" x14ac:dyDescent="0.2">
      <c r="B73" s="10"/>
      <c r="C73" s="138" t="s">
        <v>540</v>
      </c>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40"/>
      <c r="AG73" s="284">
        <f>LEN(SUBSTITUTE(C75,CHAR(10),""))</f>
        <v>164</v>
      </c>
      <c r="AH73" s="284"/>
      <c r="AI73" s="152" t="s">
        <v>295</v>
      </c>
      <c r="AJ73" s="10"/>
    </row>
    <row r="74" spans="2:37" ht="15" customHeight="1" x14ac:dyDescent="0.2">
      <c r="B74" s="10"/>
      <c r="C74" s="486" t="s">
        <v>541</v>
      </c>
      <c r="D74" s="487"/>
      <c r="E74" s="487"/>
      <c r="F74" s="487"/>
      <c r="G74" s="487"/>
      <c r="H74" s="487"/>
      <c r="I74" s="487"/>
      <c r="J74" s="487"/>
      <c r="K74" s="487"/>
      <c r="L74" s="487"/>
      <c r="M74" s="487"/>
      <c r="N74" s="487"/>
      <c r="O74" s="487"/>
      <c r="P74" s="487"/>
      <c r="Q74" s="487"/>
      <c r="R74" s="487"/>
      <c r="S74" s="487"/>
      <c r="T74" s="487"/>
      <c r="U74" s="487"/>
      <c r="V74" s="487"/>
      <c r="W74" s="487"/>
      <c r="X74" s="487"/>
      <c r="Y74" s="487"/>
      <c r="Z74" s="487"/>
      <c r="AA74" s="487"/>
      <c r="AB74" s="487"/>
      <c r="AC74" s="487"/>
      <c r="AD74" s="487"/>
      <c r="AE74" s="487"/>
      <c r="AF74" s="487"/>
      <c r="AG74" s="487"/>
      <c r="AH74" s="487"/>
      <c r="AI74" s="488"/>
      <c r="AJ74" s="10"/>
    </row>
    <row r="75" spans="2:37" ht="17" customHeight="1" x14ac:dyDescent="0.2">
      <c r="B75" s="10"/>
      <c r="C75" s="477" t="s">
        <v>298</v>
      </c>
      <c r="D75" s="478"/>
      <c r="E75" s="478"/>
      <c r="F75" s="478"/>
      <c r="G75" s="478"/>
      <c r="H75" s="478"/>
      <c r="I75" s="478"/>
      <c r="J75" s="478"/>
      <c r="K75" s="478"/>
      <c r="L75" s="478"/>
      <c r="M75" s="478"/>
      <c r="N75" s="478"/>
      <c r="O75" s="478"/>
      <c r="P75" s="478"/>
      <c r="Q75" s="478"/>
      <c r="R75" s="478"/>
      <c r="S75" s="478"/>
      <c r="T75" s="478"/>
      <c r="U75" s="478"/>
      <c r="V75" s="478"/>
      <c r="W75" s="478"/>
      <c r="X75" s="478"/>
      <c r="Y75" s="478"/>
      <c r="Z75" s="478"/>
      <c r="AA75" s="478"/>
      <c r="AB75" s="478"/>
      <c r="AC75" s="478"/>
      <c r="AD75" s="478"/>
      <c r="AE75" s="478"/>
      <c r="AF75" s="478"/>
      <c r="AG75" s="478"/>
      <c r="AH75" s="478"/>
      <c r="AI75" s="479"/>
      <c r="AJ75" s="10"/>
    </row>
    <row r="76" spans="2:37" ht="17" customHeight="1" x14ac:dyDescent="0.2">
      <c r="B76" s="10"/>
      <c r="C76" s="477"/>
      <c r="D76" s="478"/>
      <c r="E76" s="478"/>
      <c r="F76" s="478"/>
      <c r="G76" s="478"/>
      <c r="H76" s="478"/>
      <c r="I76" s="478"/>
      <c r="J76" s="478"/>
      <c r="K76" s="478"/>
      <c r="L76" s="478"/>
      <c r="M76" s="478"/>
      <c r="N76" s="478"/>
      <c r="O76" s="478"/>
      <c r="P76" s="478"/>
      <c r="Q76" s="478"/>
      <c r="R76" s="478"/>
      <c r="S76" s="478"/>
      <c r="T76" s="478"/>
      <c r="U76" s="478"/>
      <c r="V76" s="478"/>
      <c r="W76" s="478"/>
      <c r="X76" s="478"/>
      <c r="Y76" s="478"/>
      <c r="Z76" s="478"/>
      <c r="AA76" s="478"/>
      <c r="AB76" s="478"/>
      <c r="AC76" s="478"/>
      <c r="AD76" s="478"/>
      <c r="AE76" s="478"/>
      <c r="AF76" s="478"/>
      <c r="AG76" s="478"/>
      <c r="AH76" s="478"/>
      <c r="AI76" s="479"/>
      <c r="AJ76" s="10"/>
    </row>
    <row r="77" spans="2:37" ht="17" customHeight="1" x14ac:dyDescent="0.2">
      <c r="B77" s="10"/>
      <c r="C77" s="477"/>
      <c r="D77" s="478"/>
      <c r="E77" s="478"/>
      <c r="F77" s="478"/>
      <c r="G77" s="478"/>
      <c r="H77" s="478"/>
      <c r="I77" s="478"/>
      <c r="J77" s="478"/>
      <c r="K77" s="478"/>
      <c r="L77" s="478"/>
      <c r="M77" s="478"/>
      <c r="N77" s="478"/>
      <c r="O77" s="478"/>
      <c r="P77" s="478"/>
      <c r="Q77" s="478"/>
      <c r="R77" s="478"/>
      <c r="S77" s="478"/>
      <c r="T77" s="478"/>
      <c r="U77" s="478"/>
      <c r="V77" s="478"/>
      <c r="W77" s="478"/>
      <c r="X77" s="478"/>
      <c r="Y77" s="478"/>
      <c r="Z77" s="478"/>
      <c r="AA77" s="478"/>
      <c r="AB77" s="478"/>
      <c r="AC77" s="478"/>
      <c r="AD77" s="478"/>
      <c r="AE77" s="478"/>
      <c r="AF77" s="478"/>
      <c r="AG77" s="478"/>
      <c r="AH77" s="478"/>
      <c r="AI77" s="479"/>
      <c r="AJ77" s="10"/>
    </row>
    <row r="78" spans="2:37" ht="17" customHeight="1" x14ac:dyDescent="0.2">
      <c r="B78" s="10"/>
      <c r="C78" s="477"/>
      <c r="D78" s="478"/>
      <c r="E78" s="478"/>
      <c r="F78" s="478"/>
      <c r="G78" s="478"/>
      <c r="H78" s="478"/>
      <c r="I78" s="478"/>
      <c r="J78" s="478"/>
      <c r="K78" s="478"/>
      <c r="L78" s="478"/>
      <c r="M78" s="478"/>
      <c r="N78" s="478"/>
      <c r="O78" s="478"/>
      <c r="P78" s="478"/>
      <c r="Q78" s="478"/>
      <c r="R78" s="478"/>
      <c r="S78" s="478"/>
      <c r="T78" s="478"/>
      <c r="U78" s="478"/>
      <c r="V78" s="478"/>
      <c r="W78" s="478"/>
      <c r="X78" s="478"/>
      <c r="Y78" s="478"/>
      <c r="Z78" s="478"/>
      <c r="AA78" s="478"/>
      <c r="AB78" s="478"/>
      <c r="AC78" s="478"/>
      <c r="AD78" s="478"/>
      <c r="AE78" s="478"/>
      <c r="AF78" s="478"/>
      <c r="AG78" s="478"/>
      <c r="AH78" s="478"/>
      <c r="AI78" s="479"/>
      <c r="AJ78" s="10"/>
    </row>
    <row r="79" spans="2:37" ht="17" customHeight="1" x14ac:dyDescent="0.2">
      <c r="B79" s="10"/>
      <c r="C79" s="477"/>
      <c r="D79" s="478"/>
      <c r="E79" s="478"/>
      <c r="F79" s="478"/>
      <c r="G79" s="478"/>
      <c r="H79" s="478"/>
      <c r="I79" s="478"/>
      <c r="J79" s="478"/>
      <c r="K79" s="478"/>
      <c r="L79" s="478"/>
      <c r="M79" s="478"/>
      <c r="N79" s="478"/>
      <c r="O79" s="478"/>
      <c r="P79" s="478"/>
      <c r="Q79" s="478"/>
      <c r="R79" s="478"/>
      <c r="S79" s="478"/>
      <c r="T79" s="478"/>
      <c r="U79" s="478"/>
      <c r="V79" s="478"/>
      <c r="W79" s="478"/>
      <c r="X79" s="478"/>
      <c r="Y79" s="478"/>
      <c r="Z79" s="478"/>
      <c r="AA79" s="478"/>
      <c r="AB79" s="478"/>
      <c r="AC79" s="478"/>
      <c r="AD79" s="478"/>
      <c r="AE79" s="478"/>
      <c r="AF79" s="478"/>
      <c r="AG79" s="478"/>
      <c r="AH79" s="478"/>
      <c r="AI79" s="479"/>
      <c r="AJ79" s="10"/>
    </row>
    <row r="80" spans="2:37" ht="17" customHeight="1" x14ac:dyDescent="0.2">
      <c r="B80" s="10"/>
      <c r="C80" s="477"/>
      <c r="D80" s="478"/>
      <c r="E80" s="478"/>
      <c r="F80" s="478"/>
      <c r="G80" s="478"/>
      <c r="H80" s="478"/>
      <c r="I80" s="478"/>
      <c r="J80" s="478"/>
      <c r="K80" s="478"/>
      <c r="L80" s="478"/>
      <c r="M80" s="478"/>
      <c r="N80" s="478"/>
      <c r="O80" s="478"/>
      <c r="P80" s="478"/>
      <c r="Q80" s="478"/>
      <c r="R80" s="478"/>
      <c r="S80" s="478"/>
      <c r="T80" s="478"/>
      <c r="U80" s="478"/>
      <c r="V80" s="478"/>
      <c r="W80" s="478"/>
      <c r="X80" s="478"/>
      <c r="Y80" s="478"/>
      <c r="Z80" s="478"/>
      <c r="AA80" s="478"/>
      <c r="AB80" s="478"/>
      <c r="AC80" s="478"/>
      <c r="AD80" s="478"/>
      <c r="AE80" s="478"/>
      <c r="AF80" s="478"/>
      <c r="AG80" s="478"/>
      <c r="AH80" s="478"/>
      <c r="AI80" s="479"/>
      <c r="AJ80" s="10"/>
    </row>
    <row r="81" spans="2:38" ht="17" customHeight="1" x14ac:dyDescent="0.2">
      <c r="B81" s="10"/>
      <c r="C81" s="477"/>
      <c r="D81" s="478"/>
      <c r="E81" s="478"/>
      <c r="F81" s="478"/>
      <c r="G81" s="478"/>
      <c r="H81" s="478"/>
      <c r="I81" s="478"/>
      <c r="J81" s="478"/>
      <c r="K81" s="478"/>
      <c r="L81" s="478"/>
      <c r="M81" s="478"/>
      <c r="N81" s="478"/>
      <c r="O81" s="478"/>
      <c r="P81" s="478"/>
      <c r="Q81" s="478"/>
      <c r="R81" s="478"/>
      <c r="S81" s="478"/>
      <c r="T81" s="478"/>
      <c r="U81" s="478"/>
      <c r="V81" s="478"/>
      <c r="W81" s="478"/>
      <c r="X81" s="478"/>
      <c r="Y81" s="478"/>
      <c r="Z81" s="478"/>
      <c r="AA81" s="478"/>
      <c r="AB81" s="478"/>
      <c r="AC81" s="478"/>
      <c r="AD81" s="478"/>
      <c r="AE81" s="478"/>
      <c r="AF81" s="478"/>
      <c r="AG81" s="478"/>
      <c r="AH81" s="478"/>
      <c r="AI81" s="479"/>
      <c r="AJ81" s="10"/>
    </row>
    <row r="82" spans="2:38" ht="17" customHeight="1" x14ac:dyDescent="0.2">
      <c r="B82" s="10"/>
      <c r="C82" s="477"/>
      <c r="D82" s="478"/>
      <c r="E82" s="478"/>
      <c r="F82" s="478"/>
      <c r="G82" s="478"/>
      <c r="H82" s="478"/>
      <c r="I82" s="478"/>
      <c r="J82" s="478"/>
      <c r="K82" s="478"/>
      <c r="L82" s="478"/>
      <c r="M82" s="478"/>
      <c r="N82" s="478"/>
      <c r="O82" s="478"/>
      <c r="P82" s="478"/>
      <c r="Q82" s="478"/>
      <c r="R82" s="478"/>
      <c r="S82" s="478"/>
      <c r="T82" s="478"/>
      <c r="U82" s="478"/>
      <c r="V82" s="478"/>
      <c r="W82" s="478"/>
      <c r="X82" s="478"/>
      <c r="Y82" s="478"/>
      <c r="Z82" s="478"/>
      <c r="AA82" s="478"/>
      <c r="AB82" s="478"/>
      <c r="AC82" s="478"/>
      <c r="AD82" s="478"/>
      <c r="AE82" s="478"/>
      <c r="AF82" s="478"/>
      <c r="AG82" s="478"/>
      <c r="AH82" s="478"/>
      <c r="AI82" s="479"/>
      <c r="AJ82" s="10"/>
    </row>
    <row r="83" spans="2:38" ht="17" customHeight="1" x14ac:dyDescent="0.2">
      <c r="B83" s="10"/>
      <c r="C83" s="483"/>
      <c r="D83" s="484"/>
      <c r="E83" s="484"/>
      <c r="F83" s="484"/>
      <c r="G83" s="484"/>
      <c r="H83" s="484"/>
      <c r="I83" s="484"/>
      <c r="J83" s="484"/>
      <c r="K83" s="484"/>
      <c r="L83" s="484"/>
      <c r="M83" s="484"/>
      <c r="N83" s="484"/>
      <c r="O83" s="484"/>
      <c r="P83" s="484"/>
      <c r="Q83" s="484"/>
      <c r="R83" s="484"/>
      <c r="S83" s="484"/>
      <c r="T83" s="484"/>
      <c r="U83" s="484"/>
      <c r="V83" s="484"/>
      <c r="W83" s="484"/>
      <c r="X83" s="484"/>
      <c r="Y83" s="484"/>
      <c r="Z83" s="484"/>
      <c r="AA83" s="484"/>
      <c r="AB83" s="484"/>
      <c r="AC83" s="484"/>
      <c r="AD83" s="484"/>
      <c r="AE83" s="484"/>
      <c r="AF83" s="484"/>
      <c r="AG83" s="484"/>
      <c r="AH83" s="484"/>
      <c r="AI83" s="485"/>
      <c r="AJ83" s="10"/>
    </row>
    <row r="84" spans="2:38" x14ac:dyDescent="0.35">
      <c r="B84" s="10"/>
      <c r="C84" s="10"/>
      <c r="D84" s="28"/>
      <c r="E84" s="10"/>
      <c r="F84" s="10"/>
      <c r="G84" s="10"/>
      <c r="H84" s="10"/>
      <c r="I84" s="10"/>
      <c r="J84" s="10"/>
      <c r="K84" s="10"/>
      <c r="L84" s="10"/>
      <c r="M84" s="10"/>
      <c r="N84" s="10"/>
      <c r="O84" s="10"/>
      <c r="P84" s="10"/>
      <c r="Q84" s="10"/>
      <c r="R84" s="38"/>
      <c r="S84" s="10"/>
      <c r="T84" s="10"/>
      <c r="U84" s="10"/>
      <c r="V84" s="10"/>
      <c r="W84" s="10"/>
      <c r="X84" s="10"/>
      <c r="Y84" s="10"/>
      <c r="Z84" s="10"/>
      <c r="AA84" s="10"/>
      <c r="AB84" s="10"/>
      <c r="AC84" s="10"/>
      <c r="AD84" s="10"/>
      <c r="AE84" s="10"/>
      <c r="AF84" s="10"/>
      <c r="AG84" s="10"/>
      <c r="AH84" s="38"/>
      <c r="AI84" s="38"/>
      <c r="AJ84" s="10"/>
      <c r="AL84" s="39"/>
    </row>
    <row r="85" spans="2:38" s="57" customFormat="1" ht="16" x14ac:dyDescent="0.35">
      <c r="B85" s="54"/>
      <c r="C85" s="54" t="s">
        <v>51</v>
      </c>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6"/>
    </row>
    <row r="86" spans="2:38" ht="15" customHeight="1" x14ac:dyDescent="0.2">
      <c r="B86" s="42"/>
      <c r="C86" s="58" t="s">
        <v>105</v>
      </c>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10"/>
    </row>
    <row r="87" spans="2:38" x14ac:dyDescent="0.2">
      <c r="B87" s="42"/>
      <c r="C87" s="142" t="s">
        <v>308</v>
      </c>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285">
        <f>LEN(SUBSTITUTE(C89,CHAR(10),""))</f>
        <v>275</v>
      </c>
      <c r="AH87" s="285"/>
      <c r="AI87" s="153" t="s">
        <v>295</v>
      </c>
      <c r="AJ87" s="10"/>
    </row>
    <row r="88" spans="2:38" ht="15" customHeight="1" x14ac:dyDescent="0.2">
      <c r="B88" s="42"/>
      <c r="C88" s="553" t="s">
        <v>63</v>
      </c>
      <c r="D88" s="554"/>
      <c r="E88" s="554"/>
      <c r="F88" s="554"/>
      <c r="G88" s="554"/>
      <c r="H88" s="554"/>
      <c r="I88" s="554"/>
      <c r="J88" s="554"/>
      <c r="K88" s="554"/>
      <c r="L88" s="554"/>
      <c r="M88" s="554"/>
      <c r="N88" s="554"/>
      <c r="O88" s="554"/>
      <c r="P88" s="554"/>
      <c r="Q88" s="554"/>
      <c r="R88" s="554"/>
      <c r="S88" s="554"/>
      <c r="T88" s="554"/>
      <c r="U88" s="554"/>
      <c r="V88" s="554"/>
      <c r="W88" s="554"/>
      <c r="X88" s="554"/>
      <c r="Y88" s="554"/>
      <c r="Z88" s="554"/>
      <c r="AA88" s="554"/>
      <c r="AB88" s="554"/>
      <c r="AC88" s="554"/>
      <c r="AD88" s="554"/>
      <c r="AE88" s="554"/>
      <c r="AF88" s="554"/>
      <c r="AG88" s="554"/>
      <c r="AH88" s="554"/>
      <c r="AI88" s="555"/>
      <c r="AJ88" s="10"/>
    </row>
    <row r="89" spans="2:38" ht="17" customHeight="1" x14ac:dyDescent="0.2">
      <c r="B89" s="10"/>
      <c r="C89" s="477" t="s">
        <v>299</v>
      </c>
      <c r="D89" s="478"/>
      <c r="E89" s="478"/>
      <c r="F89" s="478"/>
      <c r="G89" s="478"/>
      <c r="H89" s="478"/>
      <c r="I89" s="478"/>
      <c r="J89" s="478"/>
      <c r="K89" s="478"/>
      <c r="L89" s="478"/>
      <c r="M89" s="478"/>
      <c r="N89" s="478"/>
      <c r="O89" s="478"/>
      <c r="P89" s="478"/>
      <c r="Q89" s="478"/>
      <c r="R89" s="478"/>
      <c r="S89" s="478"/>
      <c r="T89" s="478"/>
      <c r="U89" s="478"/>
      <c r="V89" s="478"/>
      <c r="W89" s="478"/>
      <c r="X89" s="478"/>
      <c r="Y89" s="478"/>
      <c r="Z89" s="478"/>
      <c r="AA89" s="478"/>
      <c r="AB89" s="478"/>
      <c r="AC89" s="478"/>
      <c r="AD89" s="478"/>
      <c r="AE89" s="478"/>
      <c r="AF89" s="478"/>
      <c r="AG89" s="478"/>
      <c r="AH89" s="478"/>
      <c r="AI89" s="479"/>
      <c r="AJ89" s="10"/>
    </row>
    <row r="90" spans="2:38" ht="17" customHeight="1" x14ac:dyDescent="0.2">
      <c r="B90" s="10"/>
      <c r="C90" s="477"/>
      <c r="D90" s="478"/>
      <c r="E90" s="478"/>
      <c r="F90" s="478"/>
      <c r="G90" s="478"/>
      <c r="H90" s="478"/>
      <c r="I90" s="478"/>
      <c r="J90" s="478"/>
      <c r="K90" s="478"/>
      <c r="L90" s="478"/>
      <c r="M90" s="478"/>
      <c r="N90" s="478"/>
      <c r="O90" s="478"/>
      <c r="P90" s="478"/>
      <c r="Q90" s="478"/>
      <c r="R90" s="478"/>
      <c r="S90" s="478"/>
      <c r="T90" s="478"/>
      <c r="U90" s="478"/>
      <c r="V90" s="478"/>
      <c r="W90" s="478"/>
      <c r="X90" s="478"/>
      <c r="Y90" s="478"/>
      <c r="Z90" s="478"/>
      <c r="AA90" s="478"/>
      <c r="AB90" s="478"/>
      <c r="AC90" s="478"/>
      <c r="AD90" s="478"/>
      <c r="AE90" s="478"/>
      <c r="AF90" s="478"/>
      <c r="AG90" s="478"/>
      <c r="AH90" s="478"/>
      <c r="AI90" s="479"/>
      <c r="AJ90" s="10"/>
    </row>
    <row r="91" spans="2:38" ht="17" customHeight="1" x14ac:dyDescent="0.2">
      <c r="B91" s="10"/>
      <c r="C91" s="477"/>
      <c r="D91" s="478"/>
      <c r="E91" s="478"/>
      <c r="F91" s="478"/>
      <c r="G91" s="478"/>
      <c r="H91" s="478"/>
      <c r="I91" s="478"/>
      <c r="J91" s="478"/>
      <c r="K91" s="478"/>
      <c r="L91" s="478"/>
      <c r="M91" s="478"/>
      <c r="N91" s="478"/>
      <c r="O91" s="478"/>
      <c r="P91" s="478"/>
      <c r="Q91" s="478"/>
      <c r="R91" s="478"/>
      <c r="S91" s="478"/>
      <c r="T91" s="478"/>
      <c r="U91" s="478"/>
      <c r="V91" s="478"/>
      <c r="W91" s="478"/>
      <c r="X91" s="478"/>
      <c r="Y91" s="478"/>
      <c r="Z91" s="478"/>
      <c r="AA91" s="478"/>
      <c r="AB91" s="478"/>
      <c r="AC91" s="478"/>
      <c r="AD91" s="478"/>
      <c r="AE91" s="478"/>
      <c r="AF91" s="478"/>
      <c r="AG91" s="478"/>
      <c r="AH91" s="478"/>
      <c r="AI91" s="479"/>
      <c r="AJ91" s="10"/>
    </row>
    <row r="92" spans="2:38" ht="17" customHeight="1" x14ac:dyDescent="0.2">
      <c r="B92" s="10"/>
      <c r="C92" s="477"/>
      <c r="D92" s="478"/>
      <c r="E92" s="478"/>
      <c r="F92" s="478"/>
      <c r="G92" s="478"/>
      <c r="H92" s="478"/>
      <c r="I92" s="478"/>
      <c r="J92" s="478"/>
      <c r="K92" s="478"/>
      <c r="L92" s="478"/>
      <c r="M92" s="478"/>
      <c r="N92" s="478"/>
      <c r="O92" s="478"/>
      <c r="P92" s="478"/>
      <c r="Q92" s="478"/>
      <c r="R92" s="478"/>
      <c r="S92" s="478"/>
      <c r="T92" s="478"/>
      <c r="U92" s="478"/>
      <c r="V92" s="478"/>
      <c r="W92" s="478"/>
      <c r="X92" s="478"/>
      <c r="Y92" s="478"/>
      <c r="Z92" s="478"/>
      <c r="AA92" s="478"/>
      <c r="AB92" s="478"/>
      <c r="AC92" s="478"/>
      <c r="AD92" s="478"/>
      <c r="AE92" s="478"/>
      <c r="AF92" s="478"/>
      <c r="AG92" s="478"/>
      <c r="AH92" s="478"/>
      <c r="AI92" s="479"/>
      <c r="AJ92" s="10"/>
    </row>
    <row r="93" spans="2:38" ht="17" customHeight="1" x14ac:dyDescent="0.2">
      <c r="B93" s="10"/>
      <c r="C93" s="477"/>
      <c r="D93" s="478"/>
      <c r="E93" s="478"/>
      <c r="F93" s="478"/>
      <c r="G93" s="478"/>
      <c r="H93" s="478"/>
      <c r="I93" s="478"/>
      <c r="J93" s="478"/>
      <c r="K93" s="478"/>
      <c r="L93" s="478"/>
      <c r="M93" s="478"/>
      <c r="N93" s="478"/>
      <c r="O93" s="478"/>
      <c r="P93" s="478"/>
      <c r="Q93" s="478"/>
      <c r="R93" s="478"/>
      <c r="S93" s="478"/>
      <c r="T93" s="478"/>
      <c r="U93" s="478"/>
      <c r="V93" s="478"/>
      <c r="W93" s="478"/>
      <c r="X93" s="478"/>
      <c r="Y93" s="478"/>
      <c r="Z93" s="478"/>
      <c r="AA93" s="478"/>
      <c r="AB93" s="478"/>
      <c r="AC93" s="478"/>
      <c r="AD93" s="478"/>
      <c r="AE93" s="478"/>
      <c r="AF93" s="478"/>
      <c r="AG93" s="478"/>
      <c r="AH93" s="478"/>
      <c r="AI93" s="479"/>
      <c r="AJ93" s="10"/>
    </row>
    <row r="94" spans="2:38" ht="17" customHeight="1" x14ac:dyDescent="0.2">
      <c r="B94" s="10"/>
      <c r="C94" s="477"/>
      <c r="D94" s="478"/>
      <c r="E94" s="478"/>
      <c r="F94" s="478"/>
      <c r="G94" s="478"/>
      <c r="H94" s="478"/>
      <c r="I94" s="478"/>
      <c r="J94" s="478"/>
      <c r="K94" s="478"/>
      <c r="L94" s="478"/>
      <c r="M94" s="478"/>
      <c r="N94" s="478"/>
      <c r="O94" s="478"/>
      <c r="P94" s="478"/>
      <c r="Q94" s="478"/>
      <c r="R94" s="478"/>
      <c r="S94" s="478"/>
      <c r="T94" s="478"/>
      <c r="U94" s="478"/>
      <c r="V94" s="478"/>
      <c r="W94" s="478"/>
      <c r="X94" s="478"/>
      <c r="Y94" s="478"/>
      <c r="Z94" s="478"/>
      <c r="AA94" s="478"/>
      <c r="AB94" s="478"/>
      <c r="AC94" s="478"/>
      <c r="AD94" s="478"/>
      <c r="AE94" s="478"/>
      <c r="AF94" s="478"/>
      <c r="AG94" s="478"/>
      <c r="AH94" s="478"/>
      <c r="AI94" s="479"/>
      <c r="AJ94" s="10"/>
    </row>
    <row r="95" spans="2:38" ht="17" customHeight="1" x14ac:dyDescent="0.2">
      <c r="B95" s="10"/>
      <c r="C95" s="477"/>
      <c r="D95" s="478"/>
      <c r="E95" s="478"/>
      <c r="F95" s="478"/>
      <c r="G95" s="478"/>
      <c r="H95" s="478"/>
      <c r="I95" s="478"/>
      <c r="J95" s="478"/>
      <c r="K95" s="478"/>
      <c r="L95" s="478"/>
      <c r="M95" s="478"/>
      <c r="N95" s="478"/>
      <c r="O95" s="478"/>
      <c r="P95" s="478"/>
      <c r="Q95" s="478"/>
      <c r="R95" s="478"/>
      <c r="S95" s="478"/>
      <c r="T95" s="478"/>
      <c r="U95" s="478"/>
      <c r="V95" s="478"/>
      <c r="W95" s="478"/>
      <c r="X95" s="478"/>
      <c r="Y95" s="478"/>
      <c r="Z95" s="478"/>
      <c r="AA95" s="478"/>
      <c r="AB95" s="478"/>
      <c r="AC95" s="478"/>
      <c r="AD95" s="478"/>
      <c r="AE95" s="478"/>
      <c r="AF95" s="478"/>
      <c r="AG95" s="478"/>
      <c r="AH95" s="478"/>
      <c r="AI95" s="479"/>
      <c r="AJ95" s="10"/>
    </row>
    <row r="96" spans="2:38" ht="17" customHeight="1" x14ac:dyDescent="0.2">
      <c r="B96" s="10"/>
      <c r="C96" s="477"/>
      <c r="D96" s="478"/>
      <c r="E96" s="478"/>
      <c r="F96" s="478"/>
      <c r="G96" s="478"/>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9"/>
      <c r="AJ96" s="10"/>
    </row>
    <row r="97" spans="2:36" ht="17" customHeight="1" x14ac:dyDescent="0.2">
      <c r="B97" s="10"/>
      <c r="C97" s="477"/>
      <c r="D97" s="478"/>
      <c r="E97" s="478"/>
      <c r="F97" s="478"/>
      <c r="G97" s="478"/>
      <c r="H97" s="478"/>
      <c r="I97" s="478"/>
      <c r="J97" s="478"/>
      <c r="K97" s="478"/>
      <c r="L97" s="478"/>
      <c r="M97" s="478"/>
      <c r="N97" s="478"/>
      <c r="O97" s="478"/>
      <c r="P97" s="478"/>
      <c r="Q97" s="478"/>
      <c r="R97" s="478"/>
      <c r="S97" s="478"/>
      <c r="T97" s="478"/>
      <c r="U97" s="478"/>
      <c r="V97" s="478"/>
      <c r="W97" s="478"/>
      <c r="X97" s="478"/>
      <c r="Y97" s="478"/>
      <c r="Z97" s="478"/>
      <c r="AA97" s="478"/>
      <c r="AB97" s="478"/>
      <c r="AC97" s="478"/>
      <c r="AD97" s="478"/>
      <c r="AE97" s="478"/>
      <c r="AF97" s="478"/>
      <c r="AG97" s="478"/>
      <c r="AH97" s="478"/>
      <c r="AI97" s="479"/>
      <c r="AJ97" s="10"/>
    </row>
    <row r="98" spans="2:36" ht="17" customHeight="1" x14ac:dyDescent="0.2">
      <c r="B98" s="10"/>
      <c r="C98" s="477"/>
      <c r="D98" s="478"/>
      <c r="E98" s="478"/>
      <c r="F98" s="478"/>
      <c r="G98" s="478"/>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9"/>
      <c r="AJ98" s="10"/>
    </row>
    <row r="99" spans="2:36" ht="17" customHeight="1" x14ac:dyDescent="0.2">
      <c r="B99" s="10"/>
      <c r="C99" s="477"/>
      <c r="D99" s="478"/>
      <c r="E99" s="478"/>
      <c r="F99" s="478"/>
      <c r="G99" s="478"/>
      <c r="H99" s="478"/>
      <c r="I99" s="478"/>
      <c r="J99" s="478"/>
      <c r="K99" s="478"/>
      <c r="L99" s="478"/>
      <c r="M99" s="478"/>
      <c r="N99" s="478"/>
      <c r="O99" s="478"/>
      <c r="P99" s="478"/>
      <c r="Q99" s="478"/>
      <c r="R99" s="478"/>
      <c r="S99" s="478"/>
      <c r="T99" s="478"/>
      <c r="U99" s="478"/>
      <c r="V99" s="478"/>
      <c r="W99" s="478"/>
      <c r="X99" s="478"/>
      <c r="Y99" s="478"/>
      <c r="Z99" s="478"/>
      <c r="AA99" s="478"/>
      <c r="AB99" s="478"/>
      <c r="AC99" s="478"/>
      <c r="AD99" s="478"/>
      <c r="AE99" s="478"/>
      <c r="AF99" s="478"/>
      <c r="AG99" s="478"/>
      <c r="AH99" s="478"/>
      <c r="AI99" s="479"/>
      <c r="AJ99" s="10"/>
    </row>
    <row r="100" spans="2:36" ht="17" customHeight="1" x14ac:dyDescent="0.2">
      <c r="B100" s="10"/>
      <c r="C100" s="477"/>
      <c r="D100" s="478"/>
      <c r="E100" s="478"/>
      <c r="F100" s="478"/>
      <c r="G100" s="478"/>
      <c r="H100" s="478"/>
      <c r="I100" s="478"/>
      <c r="J100" s="478"/>
      <c r="K100" s="478"/>
      <c r="L100" s="478"/>
      <c r="M100" s="478"/>
      <c r="N100" s="478"/>
      <c r="O100" s="478"/>
      <c r="P100" s="478"/>
      <c r="Q100" s="478"/>
      <c r="R100" s="478"/>
      <c r="S100" s="478"/>
      <c r="T100" s="478"/>
      <c r="U100" s="478"/>
      <c r="V100" s="478"/>
      <c r="W100" s="478"/>
      <c r="X100" s="478"/>
      <c r="Y100" s="478"/>
      <c r="Z100" s="478"/>
      <c r="AA100" s="478"/>
      <c r="AB100" s="478"/>
      <c r="AC100" s="478"/>
      <c r="AD100" s="478"/>
      <c r="AE100" s="478"/>
      <c r="AF100" s="478"/>
      <c r="AG100" s="478"/>
      <c r="AH100" s="478"/>
      <c r="AI100" s="479"/>
      <c r="AJ100" s="10"/>
    </row>
    <row r="101" spans="2:36" ht="17" customHeight="1" x14ac:dyDescent="0.2">
      <c r="B101" s="10"/>
      <c r="C101" s="477"/>
      <c r="D101" s="478"/>
      <c r="E101" s="478"/>
      <c r="F101" s="478"/>
      <c r="G101" s="478"/>
      <c r="H101" s="478"/>
      <c r="I101" s="478"/>
      <c r="J101" s="478"/>
      <c r="K101" s="478"/>
      <c r="L101" s="478"/>
      <c r="M101" s="478"/>
      <c r="N101" s="478"/>
      <c r="O101" s="478"/>
      <c r="P101" s="478"/>
      <c r="Q101" s="478"/>
      <c r="R101" s="478"/>
      <c r="S101" s="478"/>
      <c r="T101" s="478"/>
      <c r="U101" s="478"/>
      <c r="V101" s="478"/>
      <c r="W101" s="478"/>
      <c r="X101" s="478"/>
      <c r="Y101" s="478"/>
      <c r="Z101" s="478"/>
      <c r="AA101" s="478"/>
      <c r="AB101" s="478"/>
      <c r="AC101" s="478"/>
      <c r="AD101" s="478"/>
      <c r="AE101" s="478"/>
      <c r="AF101" s="478"/>
      <c r="AG101" s="478"/>
      <c r="AH101" s="478"/>
      <c r="AI101" s="479"/>
      <c r="AJ101" s="10"/>
    </row>
    <row r="102" spans="2:36" ht="17" customHeight="1" x14ac:dyDescent="0.2">
      <c r="B102" s="10"/>
      <c r="C102" s="477"/>
      <c r="D102" s="478"/>
      <c r="E102" s="478"/>
      <c r="F102" s="478"/>
      <c r="G102" s="478"/>
      <c r="H102" s="478"/>
      <c r="I102" s="478"/>
      <c r="J102" s="478"/>
      <c r="K102" s="478"/>
      <c r="L102" s="478"/>
      <c r="M102" s="478"/>
      <c r="N102" s="478"/>
      <c r="O102" s="478"/>
      <c r="P102" s="478"/>
      <c r="Q102" s="478"/>
      <c r="R102" s="478"/>
      <c r="S102" s="478"/>
      <c r="T102" s="478"/>
      <c r="U102" s="478"/>
      <c r="V102" s="478"/>
      <c r="W102" s="478"/>
      <c r="X102" s="478"/>
      <c r="Y102" s="478"/>
      <c r="Z102" s="478"/>
      <c r="AA102" s="478"/>
      <c r="AB102" s="478"/>
      <c r="AC102" s="478"/>
      <c r="AD102" s="478"/>
      <c r="AE102" s="478"/>
      <c r="AF102" s="478"/>
      <c r="AG102" s="478"/>
      <c r="AH102" s="478"/>
      <c r="AI102" s="479"/>
      <c r="AJ102" s="10"/>
    </row>
    <row r="103" spans="2:36" ht="17" customHeight="1" x14ac:dyDescent="0.2">
      <c r="B103" s="10"/>
      <c r="C103" s="477"/>
      <c r="D103" s="478"/>
      <c r="E103" s="478"/>
      <c r="F103" s="478"/>
      <c r="G103" s="478"/>
      <c r="H103" s="478"/>
      <c r="I103" s="478"/>
      <c r="J103" s="478"/>
      <c r="K103" s="478"/>
      <c r="L103" s="478"/>
      <c r="M103" s="478"/>
      <c r="N103" s="478"/>
      <c r="O103" s="478"/>
      <c r="P103" s="478"/>
      <c r="Q103" s="478"/>
      <c r="R103" s="478"/>
      <c r="S103" s="478"/>
      <c r="T103" s="478"/>
      <c r="U103" s="478"/>
      <c r="V103" s="478"/>
      <c r="W103" s="478"/>
      <c r="X103" s="478"/>
      <c r="Y103" s="478"/>
      <c r="Z103" s="478"/>
      <c r="AA103" s="478"/>
      <c r="AB103" s="478"/>
      <c r="AC103" s="478"/>
      <c r="AD103" s="478"/>
      <c r="AE103" s="478"/>
      <c r="AF103" s="478"/>
      <c r="AG103" s="478"/>
      <c r="AH103" s="478"/>
      <c r="AI103" s="479"/>
      <c r="AJ103" s="10"/>
    </row>
    <row r="104" spans="2:36" x14ac:dyDescent="0.2">
      <c r="B104" s="10"/>
      <c r="C104" s="142" t="s">
        <v>40</v>
      </c>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4"/>
      <c r="AJ104" s="10"/>
    </row>
    <row r="105" spans="2:36" ht="15" customHeight="1" x14ac:dyDescent="0.2">
      <c r="B105" s="10"/>
      <c r="C105" s="480" t="s">
        <v>35</v>
      </c>
      <c r="D105" s="481"/>
      <c r="E105" s="481"/>
      <c r="F105" s="481"/>
      <c r="G105" s="481"/>
      <c r="H105" s="481"/>
      <c r="I105" s="481"/>
      <c r="J105" s="481"/>
      <c r="K105" s="481"/>
      <c r="L105" s="481"/>
      <c r="M105" s="481"/>
      <c r="N105" s="481"/>
      <c r="O105" s="481"/>
      <c r="P105" s="481"/>
      <c r="Q105" s="481"/>
      <c r="R105" s="481"/>
      <c r="S105" s="481"/>
      <c r="T105" s="481"/>
      <c r="U105" s="481"/>
      <c r="V105" s="481"/>
      <c r="W105" s="481"/>
      <c r="X105" s="481"/>
      <c r="Y105" s="481"/>
      <c r="Z105" s="481"/>
      <c r="AA105" s="481"/>
      <c r="AB105" s="481"/>
      <c r="AC105" s="481"/>
      <c r="AD105" s="481"/>
      <c r="AE105" s="481"/>
      <c r="AF105" s="481"/>
      <c r="AG105" s="481"/>
      <c r="AH105" s="481"/>
      <c r="AI105" s="482"/>
      <c r="AJ105" s="10"/>
    </row>
    <row r="106" spans="2:36" ht="17" customHeight="1" x14ac:dyDescent="0.2">
      <c r="B106" s="10"/>
      <c r="C106" s="477" t="s">
        <v>476</v>
      </c>
      <c r="D106" s="478"/>
      <c r="E106" s="478"/>
      <c r="F106" s="478"/>
      <c r="G106" s="478"/>
      <c r="H106" s="478"/>
      <c r="I106" s="478"/>
      <c r="J106" s="478"/>
      <c r="K106" s="478"/>
      <c r="L106" s="478"/>
      <c r="M106" s="478"/>
      <c r="N106" s="478"/>
      <c r="O106" s="478"/>
      <c r="P106" s="478"/>
      <c r="Q106" s="478"/>
      <c r="R106" s="478"/>
      <c r="S106" s="478"/>
      <c r="T106" s="478"/>
      <c r="U106" s="478"/>
      <c r="V106" s="478"/>
      <c r="W106" s="478"/>
      <c r="X106" s="478"/>
      <c r="Y106" s="478"/>
      <c r="Z106" s="478"/>
      <c r="AA106" s="478"/>
      <c r="AB106" s="478"/>
      <c r="AC106" s="478"/>
      <c r="AD106" s="478"/>
      <c r="AE106" s="478"/>
      <c r="AF106" s="478"/>
      <c r="AG106" s="478"/>
      <c r="AH106" s="478"/>
      <c r="AI106" s="479"/>
      <c r="AJ106" s="10"/>
    </row>
    <row r="107" spans="2:36" ht="17" customHeight="1" x14ac:dyDescent="0.2">
      <c r="B107" s="10"/>
      <c r="C107" s="477"/>
      <c r="D107" s="478"/>
      <c r="E107" s="478"/>
      <c r="F107" s="478"/>
      <c r="G107" s="478"/>
      <c r="H107" s="478"/>
      <c r="I107" s="478"/>
      <c r="J107" s="478"/>
      <c r="K107" s="478"/>
      <c r="L107" s="478"/>
      <c r="M107" s="478"/>
      <c r="N107" s="478"/>
      <c r="O107" s="478"/>
      <c r="P107" s="478"/>
      <c r="Q107" s="478"/>
      <c r="R107" s="478"/>
      <c r="S107" s="478"/>
      <c r="T107" s="478"/>
      <c r="U107" s="478"/>
      <c r="V107" s="478"/>
      <c r="W107" s="478"/>
      <c r="X107" s="478"/>
      <c r="Y107" s="478"/>
      <c r="Z107" s="478"/>
      <c r="AA107" s="478"/>
      <c r="AB107" s="478"/>
      <c r="AC107" s="478"/>
      <c r="AD107" s="478"/>
      <c r="AE107" s="478"/>
      <c r="AF107" s="478"/>
      <c r="AG107" s="478"/>
      <c r="AH107" s="478"/>
      <c r="AI107" s="479"/>
      <c r="AJ107" s="10"/>
    </row>
    <row r="108" spans="2:36" ht="17" customHeight="1" x14ac:dyDescent="0.2">
      <c r="B108" s="10"/>
      <c r="C108" s="477"/>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8"/>
      <c r="AD108" s="478"/>
      <c r="AE108" s="478"/>
      <c r="AF108" s="478"/>
      <c r="AG108" s="478"/>
      <c r="AH108" s="478"/>
      <c r="AI108" s="479"/>
      <c r="AJ108" s="10"/>
    </row>
    <row r="109" spans="2:36" ht="17" customHeight="1" x14ac:dyDescent="0.2">
      <c r="B109" s="10"/>
      <c r="C109" s="477"/>
      <c r="D109" s="478"/>
      <c r="E109" s="478"/>
      <c r="F109" s="478"/>
      <c r="G109" s="478"/>
      <c r="H109" s="478"/>
      <c r="I109" s="478"/>
      <c r="J109" s="478"/>
      <c r="K109" s="478"/>
      <c r="L109" s="478"/>
      <c r="M109" s="478"/>
      <c r="N109" s="478"/>
      <c r="O109" s="478"/>
      <c r="P109" s="478"/>
      <c r="Q109" s="478"/>
      <c r="R109" s="478"/>
      <c r="S109" s="478"/>
      <c r="T109" s="478"/>
      <c r="U109" s="478"/>
      <c r="V109" s="478"/>
      <c r="W109" s="478"/>
      <c r="X109" s="478"/>
      <c r="Y109" s="478"/>
      <c r="Z109" s="478"/>
      <c r="AA109" s="478"/>
      <c r="AB109" s="478"/>
      <c r="AC109" s="478"/>
      <c r="AD109" s="478"/>
      <c r="AE109" s="478"/>
      <c r="AF109" s="478"/>
      <c r="AG109" s="478"/>
      <c r="AH109" s="478"/>
      <c r="AI109" s="479"/>
      <c r="AJ109" s="10"/>
    </row>
    <row r="110" spans="2:36" ht="17" customHeight="1" x14ac:dyDescent="0.2">
      <c r="B110" s="10"/>
      <c r="C110" s="477"/>
      <c r="D110" s="478"/>
      <c r="E110" s="478"/>
      <c r="F110" s="478"/>
      <c r="G110" s="478"/>
      <c r="H110" s="478"/>
      <c r="I110" s="478"/>
      <c r="J110" s="478"/>
      <c r="K110" s="478"/>
      <c r="L110" s="478"/>
      <c r="M110" s="478"/>
      <c r="N110" s="478"/>
      <c r="O110" s="478"/>
      <c r="P110" s="478"/>
      <c r="Q110" s="478"/>
      <c r="R110" s="478"/>
      <c r="S110" s="478"/>
      <c r="T110" s="478"/>
      <c r="U110" s="478"/>
      <c r="V110" s="478"/>
      <c r="W110" s="478"/>
      <c r="X110" s="478"/>
      <c r="Y110" s="478"/>
      <c r="Z110" s="478"/>
      <c r="AA110" s="478"/>
      <c r="AB110" s="478"/>
      <c r="AC110" s="478"/>
      <c r="AD110" s="478"/>
      <c r="AE110" s="478"/>
      <c r="AF110" s="478"/>
      <c r="AG110" s="478"/>
      <c r="AH110" s="478"/>
      <c r="AI110" s="479"/>
      <c r="AJ110" s="10"/>
    </row>
    <row r="111" spans="2:36" ht="17" customHeight="1" x14ac:dyDescent="0.2">
      <c r="B111" s="10"/>
      <c r="C111" s="483"/>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484"/>
      <c r="AE111" s="484"/>
      <c r="AF111" s="484"/>
      <c r="AG111" s="484"/>
      <c r="AH111" s="484"/>
      <c r="AI111" s="485"/>
      <c r="AJ111" s="10"/>
    </row>
    <row r="112" spans="2:36" x14ac:dyDescent="0.2">
      <c r="B112" s="10"/>
      <c r="C112" s="145" t="s">
        <v>36</v>
      </c>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7"/>
      <c r="AJ112" s="10"/>
    </row>
    <row r="113" spans="2:36" ht="15" customHeight="1" x14ac:dyDescent="0.2">
      <c r="B113" s="10"/>
      <c r="C113" s="480" t="s">
        <v>37</v>
      </c>
      <c r="D113" s="481"/>
      <c r="E113" s="481"/>
      <c r="F113" s="481"/>
      <c r="G113" s="481"/>
      <c r="H113" s="481"/>
      <c r="I113" s="481"/>
      <c r="J113" s="481"/>
      <c r="K113" s="481"/>
      <c r="L113" s="481"/>
      <c r="M113" s="481"/>
      <c r="N113" s="481"/>
      <c r="O113" s="481"/>
      <c r="P113" s="481"/>
      <c r="Q113" s="481"/>
      <c r="R113" s="481"/>
      <c r="S113" s="481"/>
      <c r="T113" s="481"/>
      <c r="U113" s="481"/>
      <c r="V113" s="481"/>
      <c r="W113" s="481"/>
      <c r="X113" s="481"/>
      <c r="Y113" s="481"/>
      <c r="Z113" s="481"/>
      <c r="AA113" s="481"/>
      <c r="AB113" s="481"/>
      <c r="AC113" s="481"/>
      <c r="AD113" s="481"/>
      <c r="AE113" s="481"/>
      <c r="AF113" s="481"/>
      <c r="AG113" s="481"/>
      <c r="AH113" s="481"/>
      <c r="AI113" s="482"/>
      <c r="AJ113" s="10"/>
    </row>
    <row r="114" spans="2:36" ht="17.5" customHeight="1" x14ac:dyDescent="0.2">
      <c r="B114" s="10"/>
      <c r="C114" s="477" t="s">
        <v>571</v>
      </c>
      <c r="D114" s="478"/>
      <c r="E114" s="478"/>
      <c r="F114" s="478"/>
      <c r="G114" s="478"/>
      <c r="H114" s="478"/>
      <c r="I114" s="478"/>
      <c r="J114" s="478"/>
      <c r="K114" s="478"/>
      <c r="L114" s="478"/>
      <c r="M114" s="478"/>
      <c r="N114" s="478"/>
      <c r="O114" s="478"/>
      <c r="P114" s="478"/>
      <c r="Q114" s="478"/>
      <c r="R114" s="478"/>
      <c r="S114" s="478"/>
      <c r="T114" s="478"/>
      <c r="U114" s="478"/>
      <c r="V114" s="478"/>
      <c r="W114" s="478"/>
      <c r="X114" s="478"/>
      <c r="Y114" s="478"/>
      <c r="Z114" s="478"/>
      <c r="AA114" s="478"/>
      <c r="AB114" s="478"/>
      <c r="AC114" s="478"/>
      <c r="AD114" s="478"/>
      <c r="AE114" s="478"/>
      <c r="AF114" s="478"/>
      <c r="AG114" s="478"/>
      <c r="AH114" s="478"/>
      <c r="AI114" s="479"/>
      <c r="AJ114" s="10"/>
    </row>
    <row r="115" spans="2:36" ht="17.5" customHeight="1" x14ac:dyDescent="0.2">
      <c r="B115" s="10"/>
      <c r="C115" s="477"/>
      <c r="D115" s="478"/>
      <c r="E115" s="478"/>
      <c r="F115" s="478"/>
      <c r="G115" s="478"/>
      <c r="H115" s="478"/>
      <c r="I115" s="478"/>
      <c r="J115" s="478"/>
      <c r="K115" s="478"/>
      <c r="L115" s="478"/>
      <c r="M115" s="478"/>
      <c r="N115" s="478"/>
      <c r="O115" s="478"/>
      <c r="P115" s="478"/>
      <c r="Q115" s="478"/>
      <c r="R115" s="478"/>
      <c r="S115" s="478"/>
      <c r="T115" s="478"/>
      <c r="U115" s="478"/>
      <c r="V115" s="478"/>
      <c r="W115" s="478"/>
      <c r="X115" s="478"/>
      <c r="Y115" s="478"/>
      <c r="Z115" s="478"/>
      <c r="AA115" s="478"/>
      <c r="AB115" s="478"/>
      <c r="AC115" s="478"/>
      <c r="AD115" s="478"/>
      <c r="AE115" s="478"/>
      <c r="AF115" s="478"/>
      <c r="AG115" s="478"/>
      <c r="AH115" s="478"/>
      <c r="AI115" s="479"/>
      <c r="AJ115" s="10"/>
    </row>
    <row r="116" spans="2:36" ht="17.5" customHeight="1" x14ac:dyDescent="0.2">
      <c r="B116" s="10"/>
      <c r="C116" s="477"/>
      <c r="D116" s="478"/>
      <c r="E116" s="478"/>
      <c r="F116" s="478"/>
      <c r="G116" s="478"/>
      <c r="H116" s="478"/>
      <c r="I116" s="478"/>
      <c r="J116" s="478"/>
      <c r="K116" s="478"/>
      <c r="L116" s="478"/>
      <c r="M116" s="478"/>
      <c r="N116" s="478"/>
      <c r="O116" s="478"/>
      <c r="P116" s="478"/>
      <c r="Q116" s="478"/>
      <c r="R116" s="478"/>
      <c r="S116" s="478"/>
      <c r="T116" s="478"/>
      <c r="U116" s="478"/>
      <c r="V116" s="478"/>
      <c r="W116" s="478"/>
      <c r="X116" s="478"/>
      <c r="Y116" s="478"/>
      <c r="Z116" s="478"/>
      <c r="AA116" s="478"/>
      <c r="AB116" s="478"/>
      <c r="AC116" s="478"/>
      <c r="AD116" s="478"/>
      <c r="AE116" s="478"/>
      <c r="AF116" s="478"/>
      <c r="AG116" s="478"/>
      <c r="AH116" s="478"/>
      <c r="AI116" s="479"/>
      <c r="AJ116" s="10"/>
    </row>
    <row r="117" spans="2:36" ht="17.5" customHeight="1" x14ac:dyDescent="0.2">
      <c r="B117" s="10"/>
      <c r="C117" s="477"/>
      <c r="D117" s="478"/>
      <c r="E117" s="478"/>
      <c r="F117" s="478"/>
      <c r="G117" s="478"/>
      <c r="H117" s="478"/>
      <c r="I117" s="478"/>
      <c r="J117" s="478"/>
      <c r="K117" s="478"/>
      <c r="L117" s="478"/>
      <c r="M117" s="478"/>
      <c r="N117" s="478"/>
      <c r="O117" s="478"/>
      <c r="P117" s="478"/>
      <c r="Q117" s="478"/>
      <c r="R117" s="478"/>
      <c r="S117" s="478"/>
      <c r="T117" s="478"/>
      <c r="U117" s="478"/>
      <c r="V117" s="478"/>
      <c r="W117" s="478"/>
      <c r="X117" s="478"/>
      <c r="Y117" s="478"/>
      <c r="Z117" s="478"/>
      <c r="AA117" s="478"/>
      <c r="AB117" s="478"/>
      <c r="AC117" s="478"/>
      <c r="AD117" s="478"/>
      <c r="AE117" s="478"/>
      <c r="AF117" s="478"/>
      <c r="AG117" s="478"/>
      <c r="AH117" s="478"/>
      <c r="AI117" s="479"/>
      <c r="AJ117" s="10"/>
    </row>
    <row r="118" spans="2:36" ht="17.5" customHeight="1" x14ac:dyDescent="0.2">
      <c r="B118" s="10"/>
      <c r="C118" s="477"/>
      <c r="D118" s="478"/>
      <c r="E118" s="478"/>
      <c r="F118" s="478"/>
      <c r="G118" s="478"/>
      <c r="H118" s="478"/>
      <c r="I118" s="478"/>
      <c r="J118" s="478"/>
      <c r="K118" s="478"/>
      <c r="L118" s="478"/>
      <c r="M118" s="478"/>
      <c r="N118" s="478"/>
      <c r="O118" s="478"/>
      <c r="P118" s="478"/>
      <c r="Q118" s="478"/>
      <c r="R118" s="478"/>
      <c r="S118" s="478"/>
      <c r="T118" s="478"/>
      <c r="U118" s="478"/>
      <c r="V118" s="478"/>
      <c r="W118" s="478"/>
      <c r="X118" s="478"/>
      <c r="Y118" s="478"/>
      <c r="Z118" s="478"/>
      <c r="AA118" s="478"/>
      <c r="AB118" s="478"/>
      <c r="AC118" s="478"/>
      <c r="AD118" s="478"/>
      <c r="AE118" s="478"/>
      <c r="AF118" s="478"/>
      <c r="AG118" s="478"/>
      <c r="AH118" s="478"/>
      <c r="AI118" s="479"/>
      <c r="AJ118" s="10"/>
    </row>
    <row r="119" spans="2:36" ht="17.5" customHeight="1" x14ac:dyDescent="0.2">
      <c r="B119" s="10"/>
      <c r="C119" s="483"/>
      <c r="D119" s="484"/>
      <c r="E119" s="484"/>
      <c r="F119" s="484"/>
      <c r="G119" s="484"/>
      <c r="H119" s="484"/>
      <c r="I119" s="484"/>
      <c r="J119" s="484"/>
      <c r="K119" s="484"/>
      <c r="L119" s="484"/>
      <c r="M119" s="484"/>
      <c r="N119" s="484"/>
      <c r="O119" s="484"/>
      <c r="P119" s="484"/>
      <c r="Q119" s="484"/>
      <c r="R119" s="484"/>
      <c r="S119" s="484"/>
      <c r="T119" s="484"/>
      <c r="U119" s="484"/>
      <c r="V119" s="484"/>
      <c r="W119" s="484"/>
      <c r="X119" s="484"/>
      <c r="Y119" s="484"/>
      <c r="Z119" s="484"/>
      <c r="AA119" s="484"/>
      <c r="AB119" s="484"/>
      <c r="AC119" s="484"/>
      <c r="AD119" s="484"/>
      <c r="AE119" s="484"/>
      <c r="AF119" s="484"/>
      <c r="AG119" s="484"/>
      <c r="AH119" s="484"/>
      <c r="AI119" s="485"/>
      <c r="AJ119" s="10"/>
    </row>
    <row r="120" spans="2:36" ht="15" customHeight="1" x14ac:dyDescent="0.2">
      <c r="B120" s="10"/>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10"/>
    </row>
    <row r="121" spans="2:36" ht="16" x14ac:dyDescent="0.2">
      <c r="B121" s="54"/>
      <c r="C121" s="54" t="s">
        <v>52</v>
      </c>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10"/>
    </row>
    <row r="122" spans="2:36" ht="16" x14ac:dyDescent="0.2">
      <c r="B122" s="54"/>
      <c r="C122" s="505" t="s">
        <v>266</v>
      </c>
      <c r="D122" s="505"/>
      <c r="E122" s="505"/>
      <c r="F122" s="505"/>
      <c r="G122" s="505"/>
      <c r="H122" s="505"/>
      <c r="I122" s="505"/>
      <c r="J122" s="505"/>
      <c r="K122" s="505"/>
      <c r="L122" s="505"/>
      <c r="M122" s="505"/>
      <c r="N122" s="505"/>
      <c r="O122" s="505"/>
      <c r="P122" s="505"/>
      <c r="Q122" s="505"/>
      <c r="R122" s="505"/>
      <c r="S122" s="505"/>
      <c r="T122" s="505"/>
      <c r="U122" s="505"/>
      <c r="V122" s="505"/>
      <c r="W122" s="505"/>
      <c r="X122" s="505"/>
      <c r="Y122" s="505"/>
      <c r="Z122" s="505"/>
      <c r="AA122" s="505"/>
      <c r="AB122" s="505"/>
      <c r="AC122" s="505"/>
      <c r="AD122" s="505"/>
      <c r="AE122" s="505"/>
      <c r="AF122" s="505"/>
      <c r="AG122" s="505"/>
      <c r="AH122" s="505"/>
      <c r="AI122" s="505"/>
      <c r="AJ122" s="10"/>
    </row>
    <row r="123" spans="2:36" ht="16" x14ac:dyDescent="0.35">
      <c r="B123" s="61"/>
      <c r="C123" s="61" t="s">
        <v>305</v>
      </c>
      <c r="D123" s="62"/>
      <c r="E123" s="62"/>
      <c r="F123" s="62"/>
      <c r="G123" s="62"/>
      <c r="H123" s="62"/>
      <c r="I123" s="63"/>
      <c r="J123" s="63"/>
      <c r="K123" s="63"/>
      <c r="L123" s="62"/>
      <c r="M123" s="62"/>
      <c r="N123" s="62"/>
      <c r="O123" s="62"/>
      <c r="P123" s="64"/>
      <c r="Q123" s="64"/>
      <c r="R123" s="64"/>
      <c r="S123" s="64"/>
      <c r="T123" s="64"/>
      <c r="U123" s="64"/>
      <c r="V123" s="64"/>
      <c r="W123" s="64"/>
      <c r="X123" s="64"/>
      <c r="Y123" s="64"/>
      <c r="Z123" s="64"/>
      <c r="AA123" s="64"/>
      <c r="AB123" s="64"/>
      <c r="AC123" s="64"/>
      <c r="AD123" s="64"/>
      <c r="AE123" s="64"/>
      <c r="AF123" s="56"/>
      <c r="AG123" s="286">
        <f>LEN(SUBSTITUTE(C125,CHAR(10),""))</f>
        <v>352</v>
      </c>
      <c r="AH123" s="286"/>
      <c r="AI123" s="154" t="s">
        <v>295</v>
      </c>
      <c r="AJ123" s="10"/>
    </row>
    <row r="124" spans="2:36" ht="15" customHeight="1" x14ac:dyDescent="0.2">
      <c r="B124" s="10"/>
      <c r="C124" s="489" t="s">
        <v>73</v>
      </c>
      <c r="D124" s="490"/>
      <c r="E124" s="490"/>
      <c r="F124" s="490"/>
      <c r="G124" s="490"/>
      <c r="H124" s="490"/>
      <c r="I124" s="490"/>
      <c r="J124" s="490"/>
      <c r="K124" s="490"/>
      <c r="L124" s="490"/>
      <c r="M124" s="490"/>
      <c r="N124" s="490"/>
      <c r="O124" s="490"/>
      <c r="P124" s="490"/>
      <c r="Q124" s="490"/>
      <c r="R124" s="490"/>
      <c r="S124" s="490"/>
      <c r="T124" s="490"/>
      <c r="U124" s="490"/>
      <c r="V124" s="490"/>
      <c r="W124" s="490"/>
      <c r="X124" s="490"/>
      <c r="Y124" s="490"/>
      <c r="Z124" s="490"/>
      <c r="AA124" s="490"/>
      <c r="AB124" s="490"/>
      <c r="AC124" s="490"/>
      <c r="AD124" s="490"/>
      <c r="AE124" s="490"/>
      <c r="AF124" s="490"/>
      <c r="AG124" s="490"/>
      <c r="AH124" s="490"/>
      <c r="AI124" s="491"/>
      <c r="AJ124" s="10"/>
    </row>
    <row r="125" spans="2:36" ht="16.5" customHeight="1" x14ac:dyDescent="0.2">
      <c r="B125" s="10"/>
      <c r="C125" s="477" t="s">
        <v>300</v>
      </c>
      <c r="D125" s="478"/>
      <c r="E125" s="478"/>
      <c r="F125" s="478"/>
      <c r="G125" s="478"/>
      <c r="H125" s="478"/>
      <c r="I125" s="478"/>
      <c r="J125" s="478"/>
      <c r="K125" s="478"/>
      <c r="L125" s="478"/>
      <c r="M125" s="478"/>
      <c r="N125" s="478"/>
      <c r="O125" s="478"/>
      <c r="P125" s="478"/>
      <c r="Q125" s="478"/>
      <c r="R125" s="478"/>
      <c r="S125" s="478"/>
      <c r="T125" s="478"/>
      <c r="U125" s="478"/>
      <c r="V125" s="478"/>
      <c r="W125" s="478"/>
      <c r="X125" s="478"/>
      <c r="Y125" s="478"/>
      <c r="Z125" s="478"/>
      <c r="AA125" s="478"/>
      <c r="AB125" s="478"/>
      <c r="AC125" s="478"/>
      <c r="AD125" s="478"/>
      <c r="AE125" s="478"/>
      <c r="AF125" s="478"/>
      <c r="AG125" s="478"/>
      <c r="AH125" s="478"/>
      <c r="AI125" s="479"/>
      <c r="AJ125" s="10"/>
    </row>
    <row r="126" spans="2:36" ht="16.5" customHeight="1" x14ac:dyDescent="0.2">
      <c r="B126" s="10"/>
      <c r="C126" s="477"/>
      <c r="D126" s="478"/>
      <c r="E126" s="478"/>
      <c r="F126" s="478"/>
      <c r="G126" s="478"/>
      <c r="H126" s="478"/>
      <c r="I126" s="478"/>
      <c r="J126" s="478"/>
      <c r="K126" s="478"/>
      <c r="L126" s="478"/>
      <c r="M126" s="478"/>
      <c r="N126" s="478"/>
      <c r="O126" s="478"/>
      <c r="P126" s="478"/>
      <c r="Q126" s="478"/>
      <c r="R126" s="478"/>
      <c r="S126" s="478"/>
      <c r="T126" s="478"/>
      <c r="U126" s="478"/>
      <c r="V126" s="478"/>
      <c r="W126" s="478"/>
      <c r="X126" s="478"/>
      <c r="Y126" s="478"/>
      <c r="Z126" s="478"/>
      <c r="AA126" s="478"/>
      <c r="AB126" s="478"/>
      <c r="AC126" s="478"/>
      <c r="AD126" s="478"/>
      <c r="AE126" s="478"/>
      <c r="AF126" s="478"/>
      <c r="AG126" s="478"/>
      <c r="AH126" s="478"/>
      <c r="AI126" s="479"/>
      <c r="AJ126" s="10"/>
    </row>
    <row r="127" spans="2:36" ht="16.5" customHeight="1" x14ac:dyDescent="0.2">
      <c r="B127" s="10"/>
      <c r="C127" s="477"/>
      <c r="D127" s="478"/>
      <c r="E127" s="478"/>
      <c r="F127" s="478"/>
      <c r="G127" s="478"/>
      <c r="H127" s="478"/>
      <c r="I127" s="478"/>
      <c r="J127" s="478"/>
      <c r="K127" s="478"/>
      <c r="L127" s="478"/>
      <c r="M127" s="478"/>
      <c r="N127" s="478"/>
      <c r="O127" s="478"/>
      <c r="P127" s="478"/>
      <c r="Q127" s="478"/>
      <c r="R127" s="478"/>
      <c r="S127" s="478"/>
      <c r="T127" s="478"/>
      <c r="U127" s="478"/>
      <c r="V127" s="478"/>
      <c r="W127" s="478"/>
      <c r="X127" s="478"/>
      <c r="Y127" s="478"/>
      <c r="Z127" s="478"/>
      <c r="AA127" s="478"/>
      <c r="AB127" s="478"/>
      <c r="AC127" s="478"/>
      <c r="AD127" s="478"/>
      <c r="AE127" s="478"/>
      <c r="AF127" s="478"/>
      <c r="AG127" s="478"/>
      <c r="AH127" s="478"/>
      <c r="AI127" s="479"/>
      <c r="AJ127" s="10"/>
    </row>
    <row r="128" spans="2:36" ht="16.5" customHeight="1" x14ac:dyDescent="0.2">
      <c r="B128" s="10"/>
      <c r="C128" s="477"/>
      <c r="D128" s="478"/>
      <c r="E128" s="478"/>
      <c r="F128" s="478"/>
      <c r="G128" s="478"/>
      <c r="H128" s="478"/>
      <c r="I128" s="478"/>
      <c r="J128" s="478"/>
      <c r="K128" s="478"/>
      <c r="L128" s="478"/>
      <c r="M128" s="478"/>
      <c r="N128" s="478"/>
      <c r="O128" s="478"/>
      <c r="P128" s="478"/>
      <c r="Q128" s="478"/>
      <c r="R128" s="478"/>
      <c r="S128" s="478"/>
      <c r="T128" s="478"/>
      <c r="U128" s="478"/>
      <c r="V128" s="478"/>
      <c r="W128" s="478"/>
      <c r="X128" s="478"/>
      <c r="Y128" s="478"/>
      <c r="Z128" s="478"/>
      <c r="AA128" s="478"/>
      <c r="AB128" s="478"/>
      <c r="AC128" s="478"/>
      <c r="AD128" s="478"/>
      <c r="AE128" s="478"/>
      <c r="AF128" s="478"/>
      <c r="AG128" s="478"/>
      <c r="AH128" s="478"/>
      <c r="AI128" s="479"/>
      <c r="AJ128" s="10"/>
    </row>
    <row r="129" spans="2:36" ht="16.5" customHeight="1" x14ac:dyDescent="0.2">
      <c r="B129" s="10"/>
      <c r="C129" s="477"/>
      <c r="D129" s="478"/>
      <c r="E129" s="478"/>
      <c r="F129" s="478"/>
      <c r="G129" s="478"/>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9"/>
      <c r="AJ129" s="10"/>
    </row>
    <row r="130" spans="2:36" ht="16.5" customHeight="1" x14ac:dyDescent="0.2">
      <c r="B130" s="10"/>
      <c r="C130" s="477"/>
      <c r="D130" s="478"/>
      <c r="E130" s="478"/>
      <c r="F130" s="478"/>
      <c r="G130" s="478"/>
      <c r="H130" s="478"/>
      <c r="I130" s="478"/>
      <c r="J130" s="478"/>
      <c r="K130" s="478"/>
      <c r="L130" s="478"/>
      <c r="M130" s="478"/>
      <c r="N130" s="478"/>
      <c r="O130" s="478"/>
      <c r="P130" s="478"/>
      <c r="Q130" s="478"/>
      <c r="R130" s="478"/>
      <c r="S130" s="478"/>
      <c r="T130" s="478"/>
      <c r="U130" s="478"/>
      <c r="V130" s="478"/>
      <c r="W130" s="478"/>
      <c r="X130" s="478"/>
      <c r="Y130" s="478"/>
      <c r="Z130" s="478"/>
      <c r="AA130" s="478"/>
      <c r="AB130" s="478"/>
      <c r="AC130" s="478"/>
      <c r="AD130" s="478"/>
      <c r="AE130" s="478"/>
      <c r="AF130" s="478"/>
      <c r="AG130" s="478"/>
      <c r="AH130" s="478"/>
      <c r="AI130" s="479"/>
      <c r="AJ130" s="10"/>
    </row>
    <row r="131" spans="2:36" ht="16.5" customHeight="1" x14ac:dyDescent="0.2">
      <c r="B131" s="10"/>
      <c r="C131" s="477"/>
      <c r="D131" s="478"/>
      <c r="E131" s="478"/>
      <c r="F131" s="478"/>
      <c r="G131" s="478"/>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9"/>
      <c r="AJ131" s="10"/>
    </row>
    <row r="132" spans="2:36" ht="16.5" customHeight="1" x14ac:dyDescent="0.2">
      <c r="B132" s="10"/>
      <c r="C132" s="477"/>
      <c r="D132" s="478"/>
      <c r="E132" s="478"/>
      <c r="F132" s="478"/>
      <c r="G132" s="478"/>
      <c r="H132" s="478"/>
      <c r="I132" s="478"/>
      <c r="J132" s="478"/>
      <c r="K132" s="478"/>
      <c r="L132" s="478"/>
      <c r="M132" s="478"/>
      <c r="N132" s="478"/>
      <c r="O132" s="478"/>
      <c r="P132" s="478"/>
      <c r="Q132" s="478"/>
      <c r="R132" s="478"/>
      <c r="S132" s="478"/>
      <c r="T132" s="478"/>
      <c r="U132" s="478"/>
      <c r="V132" s="478"/>
      <c r="W132" s="478"/>
      <c r="X132" s="478"/>
      <c r="Y132" s="478"/>
      <c r="Z132" s="478"/>
      <c r="AA132" s="478"/>
      <c r="AB132" s="478"/>
      <c r="AC132" s="478"/>
      <c r="AD132" s="478"/>
      <c r="AE132" s="478"/>
      <c r="AF132" s="478"/>
      <c r="AG132" s="478"/>
      <c r="AH132" s="478"/>
      <c r="AI132" s="479"/>
      <c r="AJ132" s="10"/>
    </row>
    <row r="133" spans="2:36" ht="16.5" customHeight="1" x14ac:dyDescent="0.2">
      <c r="B133" s="10"/>
      <c r="C133" s="477"/>
      <c r="D133" s="478"/>
      <c r="E133" s="478"/>
      <c r="F133" s="478"/>
      <c r="G133" s="478"/>
      <c r="H133" s="478"/>
      <c r="I133" s="478"/>
      <c r="J133" s="478"/>
      <c r="K133" s="478"/>
      <c r="L133" s="478"/>
      <c r="M133" s="478"/>
      <c r="N133" s="478"/>
      <c r="O133" s="478"/>
      <c r="P133" s="478"/>
      <c r="Q133" s="478"/>
      <c r="R133" s="478"/>
      <c r="S133" s="478"/>
      <c r="T133" s="478"/>
      <c r="U133" s="478"/>
      <c r="V133" s="478"/>
      <c r="W133" s="478"/>
      <c r="X133" s="478"/>
      <c r="Y133" s="478"/>
      <c r="Z133" s="478"/>
      <c r="AA133" s="478"/>
      <c r="AB133" s="478"/>
      <c r="AC133" s="478"/>
      <c r="AD133" s="478"/>
      <c r="AE133" s="478"/>
      <c r="AF133" s="478"/>
      <c r="AG133" s="478"/>
      <c r="AH133" s="478"/>
      <c r="AI133" s="479"/>
      <c r="AJ133" s="10"/>
    </row>
    <row r="134" spans="2:36" ht="16.5" customHeight="1" x14ac:dyDescent="0.2">
      <c r="B134" s="10"/>
      <c r="C134" s="483"/>
      <c r="D134" s="484"/>
      <c r="E134" s="484"/>
      <c r="F134" s="484"/>
      <c r="G134" s="484"/>
      <c r="H134" s="484"/>
      <c r="I134" s="484"/>
      <c r="J134" s="484"/>
      <c r="K134" s="484"/>
      <c r="L134" s="484"/>
      <c r="M134" s="484"/>
      <c r="N134" s="484"/>
      <c r="O134" s="484"/>
      <c r="P134" s="484"/>
      <c r="Q134" s="484"/>
      <c r="R134" s="484"/>
      <c r="S134" s="484"/>
      <c r="T134" s="484"/>
      <c r="U134" s="484"/>
      <c r="V134" s="484"/>
      <c r="W134" s="484"/>
      <c r="X134" s="484"/>
      <c r="Y134" s="484"/>
      <c r="Z134" s="484"/>
      <c r="AA134" s="484"/>
      <c r="AB134" s="484"/>
      <c r="AC134" s="484"/>
      <c r="AD134" s="484"/>
      <c r="AE134" s="484"/>
      <c r="AF134" s="484"/>
      <c r="AG134" s="484"/>
      <c r="AH134" s="484"/>
      <c r="AI134" s="485"/>
      <c r="AJ134" s="10"/>
    </row>
    <row r="135" spans="2:36" ht="21" customHeight="1" x14ac:dyDescent="0.35">
      <c r="B135" s="61"/>
      <c r="C135" s="61" t="s">
        <v>106</v>
      </c>
      <c r="D135" s="62"/>
      <c r="E135" s="62"/>
      <c r="F135" s="62"/>
      <c r="G135" s="62"/>
      <c r="H135" s="62"/>
      <c r="I135" s="63"/>
      <c r="J135" s="63"/>
      <c r="K135" s="63"/>
      <c r="L135" s="62"/>
      <c r="M135" s="62"/>
      <c r="N135" s="62"/>
      <c r="O135" s="62"/>
      <c r="P135" s="64"/>
      <c r="Q135" s="64"/>
      <c r="R135" s="64"/>
      <c r="S135" s="64"/>
      <c r="T135" s="64"/>
      <c r="U135" s="64"/>
      <c r="V135" s="64"/>
      <c r="W135" s="64"/>
      <c r="X135" s="64"/>
      <c r="Y135" s="64"/>
      <c r="Z135" s="64"/>
      <c r="AA135" s="64"/>
      <c r="AB135" s="64"/>
      <c r="AC135" s="64"/>
      <c r="AD135" s="64"/>
      <c r="AE135" s="64"/>
      <c r="AF135" s="448"/>
      <c r="AG135" s="448"/>
      <c r="AH135" s="448"/>
      <c r="AI135" s="448"/>
      <c r="AJ135" s="10"/>
    </row>
    <row r="136" spans="2:36" x14ac:dyDescent="0.35">
      <c r="B136" s="10"/>
      <c r="C136" s="56" t="s">
        <v>477</v>
      </c>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10"/>
    </row>
    <row r="137" spans="2:36" ht="18" customHeight="1" x14ac:dyDescent="0.2">
      <c r="B137" s="10"/>
      <c r="C137" s="163" t="s">
        <v>91</v>
      </c>
      <c r="D137" s="164"/>
      <c r="E137" s="164"/>
      <c r="F137" s="162"/>
      <c r="G137" s="162"/>
      <c r="H137" s="162"/>
      <c r="I137" s="162"/>
      <c r="J137" s="162"/>
      <c r="K137" s="162"/>
      <c r="L137" s="165"/>
      <c r="M137" s="166"/>
      <c r="N137" s="166"/>
      <c r="O137" s="166"/>
      <c r="P137" s="167"/>
      <c r="Q137" s="167"/>
      <c r="R137" s="167"/>
      <c r="S137" s="167"/>
      <c r="T137" s="167"/>
      <c r="U137" s="167"/>
      <c r="V137" s="167"/>
      <c r="W137" s="167"/>
      <c r="X137" s="167"/>
      <c r="Y137" s="167"/>
      <c r="Z137" s="167"/>
      <c r="AA137" s="167"/>
      <c r="AB137" s="167"/>
      <c r="AC137" s="167"/>
      <c r="AD137" s="167"/>
      <c r="AE137" s="167"/>
      <c r="AF137" s="167"/>
      <c r="AG137" s="167"/>
      <c r="AH137" s="167"/>
      <c r="AI137" s="168"/>
      <c r="AJ137" s="10"/>
    </row>
    <row r="138" spans="2:36" ht="18" customHeight="1" x14ac:dyDescent="0.2">
      <c r="B138" s="10"/>
      <c r="C138" s="226" t="s">
        <v>94</v>
      </c>
      <c r="D138" s="226"/>
      <c r="E138" s="226"/>
      <c r="F138" s="226"/>
      <c r="G138" s="527" t="s">
        <v>274</v>
      </c>
      <c r="H138" s="527"/>
      <c r="I138" s="527"/>
      <c r="J138" s="527"/>
      <c r="K138" s="527"/>
      <c r="L138" s="527"/>
      <c r="M138" s="547" t="s">
        <v>92</v>
      </c>
      <c r="N138" s="548"/>
      <c r="O138" s="548"/>
      <c r="P138" s="548"/>
      <c r="Q138" s="548"/>
      <c r="R138" s="548"/>
      <c r="S138" s="548"/>
      <c r="T138" s="548"/>
      <c r="U138" s="548"/>
      <c r="V138" s="548"/>
      <c r="W138" s="548"/>
      <c r="X138" s="548"/>
      <c r="Y138" s="548"/>
      <c r="Z138" s="548"/>
      <c r="AA138" s="548"/>
      <c r="AB138" s="548"/>
      <c r="AC138" s="548"/>
      <c r="AD138" s="548"/>
      <c r="AE138" s="548"/>
      <c r="AF138" s="548"/>
      <c r="AG138" s="548"/>
      <c r="AH138" s="548"/>
      <c r="AI138" s="549"/>
      <c r="AJ138" s="10"/>
    </row>
    <row r="139" spans="2:36" ht="18" customHeight="1" x14ac:dyDescent="0.2">
      <c r="B139" s="10"/>
      <c r="C139" s="226"/>
      <c r="D139" s="226"/>
      <c r="E139" s="226"/>
      <c r="F139" s="226"/>
      <c r="G139" s="629">
        <v>410.4</v>
      </c>
      <c r="H139" s="630"/>
      <c r="I139" s="630"/>
      <c r="J139" s="630"/>
      <c r="K139" s="626" t="s">
        <v>70</v>
      </c>
      <c r="L139" s="627"/>
      <c r="M139" s="550" t="s">
        <v>301</v>
      </c>
      <c r="N139" s="551"/>
      <c r="O139" s="551"/>
      <c r="P139" s="551"/>
      <c r="Q139" s="551"/>
      <c r="R139" s="551"/>
      <c r="S139" s="551"/>
      <c r="T139" s="551"/>
      <c r="U139" s="551"/>
      <c r="V139" s="551"/>
      <c r="W139" s="551"/>
      <c r="X139" s="551"/>
      <c r="Y139" s="551"/>
      <c r="Z139" s="551"/>
      <c r="AA139" s="551"/>
      <c r="AB139" s="551"/>
      <c r="AC139" s="551"/>
      <c r="AD139" s="551"/>
      <c r="AE139" s="551"/>
      <c r="AF139" s="551"/>
      <c r="AG139" s="551"/>
      <c r="AH139" s="551"/>
      <c r="AI139" s="552"/>
      <c r="AJ139" s="10"/>
    </row>
    <row r="140" spans="2:36" ht="18" customHeight="1" x14ac:dyDescent="0.2">
      <c r="B140" s="10"/>
      <c r="C140" s="226"/>
      <c r="D140" s="226"/>
      <c r="E140" s="226"/>
      <c r="F140" s="226"/>
      <c r="G140" s="629"/>
      <c r="H140" s="630"/>
      <c r="I140" s="630"/>
      <c r="J140" s="630"/>
      <c r="K140" s="626"/>
      <c r="L140" s="627"/>
      <c r="M140" s="287"/>
      <c r="N140" s="288"/>
      <c r="O140" s="288"/>
      <c r="P140" s="288"/>
      <c r="Q140" s="288"/>
      <c r="R140" s="288"/>
      <c r="S140" s="288"/>
      <c r="T140" s="288"/>
      <c r="U140" s="288"/>
      <c r="V140" s="288"/>
      <c r="W140" s="288"/>
      <c r="X140" s="288"/>
      <c r="Y140" s="288"/>
      <c r="Z140" s="288"/>
      <c r="AA140" s="288"/>
      <c r="AB140" s="288"/>
      <c r="AC140" s="288"/>
      <c r="AD140" s="288"/>
      <c r="AE140" s="288"/>
      <c r="AF140" s="288"/>
      <c r="AG140" s="288"/>
      <c r="AH140" s="288"/>
      <c r="AI140" s="289"/>
      <c r="AJ140" s="10"/>
    </row>
    <row r="141" spans="2:36" ht="18" customHeight="1" x14ac:dyDescent="0.2">
      <c r="B141" s="10"/>
      <c r="C141" s="226"/>
      <c r="D141" s="226"/>
      <c r="E141" s="226"/>
      <c r="F141" s="226"/>
      <c r="G141" s="629"/>
      <c r="H141" s="630"/>
      <c r="I141" s="630"/>
      <c r="J141" s="630"/>
      <c r="K141" s="626"/>
      <c r="L141" s="627"/>
      <c r="M141" s="287"/>
      <c r="N141" s="288"/>
      <c r="O141" s="288"/>
      <c r="P141" s="288"/>
      <c r="Q141" s="288"/>
      <c r="R141" s="288"/>
      <c r="S141" s="288"/>
      <c r="T141" s="288"/>
      <c r="U141" s="288"/>
      <c r="V141" s="288"/>
      <c r="W141" s="288"/>
      <c r="X141" s="288"/>
      <c r="Y141" s="288"/>
      <c r="Z141" s="288"/>
      <c r="AA141" s="288"/>
      <c r="AB141" s="288"/>
      <c r="AC141" s="288"/>
      <c r="AD141" s="288"/>
      <c r="AE141" s="288"/>
      <c r="AF141" s="288"/>
      <c r="AG141" s="288"/>
      <c r="AH141" s="288"/>
      <c r="AI141" s="289"/>
      <c r="AJ141" s="10"/>
    </row>
    <row r="142" spans="2:36" s="68" customFormat="1" ht="18" customHeight="1" x14ac:dyDescent="0.2">
      <c r="B142" s="67"/>
      <c r="C142" s="226"/>
      <c r="D142" s="226"/>
      <c r="E142" s="226"/>
      <c r="F142" s="226"/>
      <c r="G142" s="629"/>
      <c r="H142" s="630"/>
      <c r="I142" s="630"/>
      <c r="J142" s="630"/>
      <c r="K142" s="626"/>
      <c r="L142" s="627"/>
      <c r="M142" s="287"/>
      <c r="N142" s="288"/>
      <c r="O142" s="288"/>
      <c r="P142" s="288"/>
      <c r="Q142" s="288"/>
      <c r="R142" s="288"/>
      <c r="S142" s="288"/>
      <c r="T142" s="288"/>
      <c r="U142" s="288"/>
      <c r="V142" s="288"/>
      <c r="W142" s="288"/>
      <c r="X142" s="288"/>
      <c r="Y142" s="288"/>
      <c r="Z142" s="288"/>
      <c r="AA142" s="288"/>
      <c r="AB142" s="288"/>
      <c r="AC142" s="288"/>
      <c r="AD142" s="288"/>
      <c r="AE142" s="288"/>
      <c r="AF142" s="288"/>
      <c r="AG142" s="288"/>
      <c r="AH142" s="288"/>
      <c r="AI142" s="289"/>
      <c r="AJ142" s="67"/>
    </row>
    <row r="143" spans="2:36" ht="18" customHeight="1" x14ac:dyDescent="0.2">
      <c r="B143" s="10"/>
      <c r="C143" s="226"/>
      <c r="D143" s="226"/>
      <c r="E143" s="226"/>
      <c r="F143" s="226"/>
      <c r="G143" s="629"/>
      <c r="H143" s="630"/>
      <c r="I143" s="630"/>
      <c r="J143" s="630"/>
      <c r="K143" s="626"/>
      <c r="L143" s="627"/>
      <c r="M143" s="290"/>
      <c r="N143" s="291"/>
      <c r="O143" s="291"/>
      <c r="P143" s="291"/>
      <c r="Q143" s="291"/>
      <c r="R143" s="291"/>
      <c r="S143" s="291"/>
      <c r="T143" s="291"/>
      <c r="U143" s="291"/>
      <c r="V143" s="291"/>
      <c r="W143" s="291"/>
      <c r="X143" s="291"/>
      <c r="Y143" s="291"/>
      <c r="Z143" s="291"/>
      <c r="AA143" s="291"/>
      <c r="AB143" s="291"/>
      <c r="AC143" s="291"/>
      <c r="AD143" s="291"/>
      <c r="AE143" s="291"/>
      <c r="AF143" s="291"/>
      <c r="AG143" s="291"/>
      <c r="AH143" s="291"/>
      <c r="AI143" s="292"/>
      <c r="AJ143" s="10"/>
    </row>
    <row r="144" spans="2:36" ht="18" customHeight="1" x14ac:dyDescent="0.2">
      <c r="B144" s="10"/>
      <c r="C144" s="226" t="s">
        <v>95</v>
      </c>
      <c r="D144" s="226"/>
      <c r="E144" s="226"/>
      <c r="F144" s="226"/>
      <c r="G144" s="527" t="s">
        <v>274</v>
      </c>
      <c r="H144" s="527"/>
      <c r="I144" s="527"/>
      <c r="J144" s="527"/>
      <c r="K144" s="527"/>
      <c r="L144" s="527"/>
      <c r="M144" s="547" t="s">
        <v>93</v>
      </c>
      <c r="N144" s="548"/>
      <c r="O144" s="548"/>
      <c r="P144" s="548"/>
      <c r="Q144" s="548"/>
      <c r="R144" s="548"/>
      <c r="S144" s="548"/>
      <c r="T144" s="548"/>
      <c r="U144" s="548"/>
      <c r="V144" s="548"/>
      <c r="W144" s="548"/>
      <c r="X144" s="548"/>
      <c r="Y144" s="548"/>
      <c r="Z144" s="548"/>
      <c r="AA144" s="548"/>
      <c r="AB144" s="548"/>
      <c r="AC144" s="548"/>
      <c r="AD144" s="548"/>
      <c r="AE144" s="548"/>
      <c r="AF144" s="548"/>
      <c r="AG144" s="548"/>
      <c r="AH144" s="548"/>
      <c r="AI144" s="549"/>
      <c r="AJ144" s="10"/>
    </row>
    <row r="145" spans="2:36" ht="18" customHeight="1" x14ac:dyDescent="0.2">
      <c r="B145" s="10"/>
      <c r="C145" s="226"/>
      <c r="D145" s="226"/>
      <c r="E145" s="226"/>
      <c r="F145" s="226"/>
      <c r="G145" s="629">
        <v>325.8</v>
      </c>
      <c r="H145" s="630"/>
      <c r="I145" s="630"/>
      <c r="J145" s="630"/>
      <c r="K145" s="626" t="s">
        <v>70</v>
      </c>
      <c r="L145" s="627"/>
      <c r="M145" s="550" t="s">
        <v>301</v>
      </c>
      <c r="N145" s="551"/>
      <c r="O145" s="551"/>
      <c r="P145" s="551"/>
      <c r="Q145" s="551"/>
      <c r="R145" s="551"/>
      <c r="S145" s="551"/>
      <c r="T145" s="551"/>
      <c r="U145" s="551"/>
      <c r="V145" s="551"/>
      <c r="W145" s="551"/>
      <c r="X145" s="551"/>
      <c r="Y145" s="551"/>
      <c r="Z145" s="551"/>
      <c r="AA145" s="551"/>
      <c r="AB145" s="551"/>
      <c r="AC145" s="551"/>
      <c r="AD145" s="551"/>
      <c r="AE145" s="551"/>
      <c r="AF145" s="551"/>
      <c r="AG145" s="551"/>
      <c r="AH145" s="551"/>
      <c r="AI145" s="552"/>
      <c r="AJ145" s="10"/>
    </row>
    <row r="146" spans="2:36" ht="18" customHeight="1" x14ac:dyDescent="0.2">
      <c r="B146" s="10"/>
      <c r="C146" s="226"/>
      <c r="D146" s="226"/>
      <c r="E146" s="226"/>
      <c r="F146" s="226"/>
      <c r="G146" s="629"/>
      <c r="H146" s="630"/>
      <c r="I146" s="630"/>
      <c r="J146" s="630"/>
      <c r="K146" s="626"/>
      <c r="L146" s="627"/>
      <c r="M146" s="287"/>
      <c r="N146" s="288"/>
      <c r="O146" s="288"/>
      <c r="P146" s="288"/>
      <c r="Q146" s="288"/>
      <c r="R146" s="288"/>
      <c r="S146" s="288"/>
      <c r="T146" s="288"/>
      <c r="U146" s="288"/>
      <c r="V146" s="288"/>
      <c r="W146" s="288"/>
      <c r="X146" s="288"/>
      <c r="Y146" s="288"/>
      <c r="Z146" s="288"/>
      <c r="AA146" s="288"/>
      <c r="AB146" s="288"/>
      <c r="AC146" s="288"/>
      <c r="AD146" s="288"/>
      <c r="AE146" s="288"/>
      <c r="AF146" s="288"/>
      <c r="AG146" s="288"/>
      <c r="AH146" s="288"/>
      <c r="AI146" s="289"/>
      <c r="AJ146" s="10"/>
    </row>
    <row r="147" spans="2:36" ht="18" customHeight="1" x14ac:dyDescent="0.2">
      <c r="B147" s="10"/>
      <c r="C147" s="226"/>
      <c r="D147" s="226"/>
      <c r="E147" s="226"/>
      <c r="F147" s="226"/>
      <c r="G147" s="629"/>
      <c r="H147" s="630"/>
      <c r="I147" s="630"/>
      <c r="J147" s="630"/>
      <c r="K147" s="626"/>
      <c r="L147" s="627"/>
      <c r="M147" s="287"/>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9"/>
      <c r="AJ147" s="10"/>
    </row>
    <row r="148" spans="2:36" s="68" customFormat="1" ht="18" customHeight="1" x14ac:dyDescent="0.2">
      <c r="B148" s="67"/>
      <c r="C148" s="226"/>
      <c r="D148" s="226"/>
      <c r="E148" s="226"/>
      <c r="F148" s="226"/>
      <c r="G148" s="629"/>
      <c r="H148" s="630"/>
      <c r="I148" s="630"/>
      <c r="J148" s="630"/>
      <c r="K148" s="626"/>
      <c r="L148" s="627"/>
      <c r="M148" s="287"/>
      <c r="N148" s="288"/>
      <c r="O148" s="288"/>
      <c r="P148" s="288"/>
      <c r="Q148" s="288"/>
      <c r="R148" s="288"/>
      <c r="S148" s="288"/>
      <c r="T148" s="288"/>
      <c r="U148" s="288"/>
      <c r="V148" s="288"/>
      <c r="W148" s="288"/>
      <c r="X148" s="288"/>
      <c r="Y148" s="288"/>
      <c r="Z148" s="288"/>
      <c r="AA148" s="288"/>
      <c r="AB148" s="288"/>
      <c r="AC148" s="288"/>
      <c r="AD148" s="288"/>
      <c r="AE148" s="288"/>
      <c r="AF148" s="288"/>
      <c r="AG148" s="288"/>
      <c r="AH148" s="288"/>
      <c r="AI148" s="289"/>
      <c r="AJ148" s="67"/>
    </row>
    <row r="149" spans="2:36" ht="18" customHeight="1" x14ac:dyDescent="0.2">
      <c r="B149" s="10"/>
      <c r="C149" s="226"/>
      <c r="D149" s="226"/>
      <c r="E149" s="226"/>
      <c r="F149" s="226"/>
      <c r="G149" s="631"/>
      <c r="H149" s="632"/>
      <c r="I149" s="632"/>
      <c r="J149" s="632"/>
      <c r="K149" s="536"/>
      <c r="L149" s="628"/>
      <c r="M149" s="290"/>
      <c r="N149" s="291"/>
      <c r="O149" s="291"/>
      <c r="P149" s="291"/>
      <c r="Q149" s="291"/>
      <c r="R149" s="291"/>
      <c r="S149" s="291"/>
      <c r="T149" s="291"/>
      <c r="U149" s="291"/>
      <c r="V149" s="291"/>
      <c r="W149" s="291"/>
      <c r="X149" s="291"/>
      <c r="Y149" s="291"/>
      <c r="Z149" s="291"/>
      <c r="AA149" s="291"/>
      <c r="AB149" s="291"/>
      <c r="AC149" s="291"/>
      <c r="AD149" s="291"/>
      <c r="AE149" s="291"/>
      <c r="AF149" s="291"/>
      <c r="AG149" s="291"/>
      <c r="AH149" s="291"/>
      <c r="AI149" s="292"/>
      <c r="AJ149" s="10"/>
    </row>
    <row r="150" spans="2:36" ht="18" customHeight="1" thickBot="1" x14ac:dyDescent="0.25">
      <c r="B150" s="10"/>
      <c r="C150" s="177" t="s">
        <v>275</v>
      </c>
      <c r="D150" s="178"/>
      <c r="E150" s="178"/>
      <c r="F150" s="179"/>
      <c r="G150" s="179"/>
      <c r="H150" s="179"/>
      <c r="I150" s="179"/>
      <c r="J150" s="179"/>
      <c r="K150" s="179"/>
      <c r="L150" s="180"/>
      <c r="M150" s="166"/>
      <c r="N150" s="166"/>
      <c r="O150" s="166"/>
      <c r="P150" s="167"/>
      <c r="Q150" s="167"/>
      <c r="R150" s="167"/>
      <c r="S150" s="167"/>
      <c r="T150" s="167"/>
      <c r="U150" s="167"/>
      <c r="V150" s="167"/>
      <c r="W150" s="167"/>
      <c r="X150" s="167"/>
      <c r="Y150" s="167"/>
      <c r="Z150" s="167"/>
      <c r="AA150" s="167"/>
      <c r="AB150" s="167"/>
      <c r="AC150" s="167"/>
      <c r="AD150" s="167"/>
      <c r="AE150" s="167"/>
      <c r="AF150" s="167"/>
      <c r="AG150" s="167"/>
      <c r="AH150" s="167"/>
      <c r="AI150" s="168"/>
      <c r="AJ150" s="10"/>
    </row>
    <row r="151" spans="2:36" ht="24" customHeight="1" thickBot="1" x14ac:dyDescent="0.25">
      <c r="B151" s="10"/>
      <c r="C151" s="522" t="s">
        <v>98</v>
      </c>
      <c r="D151" s="523"/>
      <c r="E151" s="523"/>
      <c r="F151" s="523"/>
      <c r="G151" s="598">
        <f>IF(G139="","",ROUND(G139-G145,2))</f>
        <v>84.6</v>
      </c>
      <c r="H151" s="598"/>
      <c r="I151" s="598"/>
      <c r="J151" s="599"/>
      <c r="K151" s="602" t="s">
        <v>70</v>
      </c>
      <c r="L151" s="603"/>
      <c r="M151" s="520" t="s">
        <v>85</v>
      </c>
      <c r="N151" s="520"/>
      <c r="O151" s="520"/>
      <c r="P151" s="520"/>
      <c r="Q151" s="520"/>
      <c r="R151" s="520"/>
      <c r="S151" s="520"/>
      <c r="T151" s="520"/>
      <c r="U151" s="272">
        <f>IFERROR(ROUND(P152/Y152,2),"")</f>
        <v>15.67</v>
      </c>
      <c r="V151" s="272"/>
      <c r="W151" s="272"/>
      <c r="X151" s="272"/>
      <c r="Y151" s="47" t="s">
        <v>86</v>
      </c>
      <c r="Z151" s="47"/>
      <c r="AA151" s="47"/>
      <c r="AB151" s="413" t="s">
        <v>481</v>
      </c>
      <c r="AC151" s="526"/>
      <c r="AD151" s="526"/>
      <c r="AE151" s="618">
        <f>AB33</f>
        <v>8</v>
      </c>
      <c r="AF151" s="618"/>
      <c r="AG151" s="175" t="s">
        <v>72</v>
      </c>
      <c r="AH151" s="614" t="s">
        <v>528</v>
      </c>
      <c r="AI151" s="615"/>
      <c r="AJ151" s="10"/>
    </row>
    <row r="152" spans="2:36" ht="24" customHeight="1" thickBot="1" x14ac:dyDescent="0.25">
      <c r="B152" s="10"/>
      <c r="C152" s="524"/>
      <c r="D152" s="525"/>
      <c r="E152" s="525"/>
      <c r="F152" s="525"/>
      <c r="G152" s="600"/>
      <c r="H152" s="600"/>
      <c r="I152" s="600"/>
      <c r="J152" s="601"/>
      <c r="K152" s="604"/>
      <c r="L152" s="605"/>
      <c r="M152" s="504" t="s">
        <v>480</v>
      </c>
      <c r="N152" s="504"/>
      <c r="O152" s="504"/>
      <c r="P152" s="515">
        <f>G151</f>
        <v>84.6</v>
      </c>
      <c r="Q152" s="515"/>
      <c r="R152" s="515"/>
      <c r="S152" s="174" t="s">
        <v>532</v>
      </c>
      <c r="T152" s="30"/>
      <c r="U152" s="528" t="s">
        <v>533</v>
      </c>
      <c r="V152" s="528"/>
      <c r="W152" s="528"/>
      <c r="X152" s="528"/>
      <c r="Y152" s="521">
        <f>AF33</f>
        <v>5.4</v>
      </c>
      <c r="Z152" s="521"/>
      <c r="AA152" s="47" t="s">
        <v>72</v>
      </c>
      <c r="AB152" s="506" t="s">
        <v>100</v>
      </c>
      <c r="AC152" s="507"/>
      <c r="AD152" s="507"/>
      <c r="AE152" s="619">
        <f>IF(AE151="","",IF(AE151&lt;=9,AE151*8,80))</f>
        <v>64</v>
      </c>
      <c r="AF152" s="619"/>
      <c r="AG152" s="176" t="s">
        <v>99</v>
      </c>
      <c r="AH152" s="616" t="str">
        <f>IF(G151&gt;=AE152,"○","×")</f>
        <v>○</v>
      </c>
      <c r="AI152" s="617"/>
      <c r="AJ152" s="10"/>
    </row>
    <row r="153" spans="2:36" s="71" customFormat="1" ht="22" customHeight="1" x14ac:dyDescent="0.35">
      <c r="B153" s="69"/>
      <c r="C153" s="69" t="s">
        <v>307</v>
      </c>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70"/>
      <c r="AE153" s="60"/>
      <c r="AF153" s="60"/>
      <c r="AG153" s="283">
        <f>LEN(SUBSTITUTE(C155,CHAR(10),""))</f>
        <v>448</v>
      </c>
      <c r="AH153" s="283"/>
      <c r="AI153" s="151" t="s">
        <v>295</v>
      </c>
      <c r="AJ153" s="42"/>
    </row>
    <row r="154" spans="2:36" ht="15" customHeight="1" x14ac:dyDescent="0.2">
      <c r="C154" s="148" t="s">
        <v>302</v>
      </c>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149"/>
      <c r="AI154" s="150"/>
      <c r="AJ154" s="10"/>
    </row>
    <row r="155" spans="2:36" ht="16.5" customHeight="1" x14ac:dyDescent="0.2">
      <c r="C155" s="287" t="s">
        <v>303</v>
      </c>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9"/>
      <c r="AJ155" s="10"/>
    </row>
    <row r="156" spans="2:36" ht="16.5" customHeight="1" x14ac:dyDescent="0.2">
      <c r="C156" s="287"/>
      <c r="D156" s="288"/>
      <c r="E156" s="288"/>
      <c r="F156" s="288"/>
      <c r="G156" s="288"/>
      <c r="H156" s="288"/>
      <c r="I156" s="288"/>
      <c r="J156" s="288"/>
      <c r="K156" s="288"/>
      <c r="L156" s="288"/>
      <c r="M156" s="288"/>
      <c r="N156" s="288"/>
      <c r="O156" s="288"/>
      <c r="P156" s="288"/>
      <c r="Q156" s="288"/>
      <c r="R156" s="288"/>
      <c r="S156" s="288"/>
      <c r="T156" s="288"/>
      <c r="U156" s="288"/>
      <c r="V156" s="288"/>
      <c r="W156" s="288"/>
      <c r="X156" s="288"/>
      <c r="Y156" s="288"/>
      <c r="Z156" s="288"/>
      <c r="AA156" s="288"/>
      <c r="AB156" s="288"/>
      <c r="AC156" s="288"/>
      <c r="AD156" s="288"/>
      <c r="AE156" s="288"/>
      <c r="AF156" s="288"/>
      <c r="AG156" s="288"/>
      <c r="AH156" s="288"/>
      <c r="AI156" s="289"/>
      <c r="AJ156" s="10"/>
    </row>
    <row r="157" spans="2:36" ht="16.5" customHeight="1" x14ac:dyDescent="0.2">
      <c r="C157" s="287"/>
      <c r="D157" s="288"/>
      <c r="E157" s="288"/>
      <c r="F157" s="288"/>
      <c r="G157" s="288"/>
      <c r="H157" s="288"/>
      <c r="I157" s="288"/>
      <c r="J157" s="288"/>
      <c r="K157" s="288"/>
      <c r="L157" s="288"/>
      <c r="M157" s="288"/>
      <c r="N157" s="288"/>
      <c r="O157" s="288"/>
      <c r="P157" s="288"/>
      <c r="Q157" s="288"/>
      <c r="R157" s="288"/>
      <c r="S157" s="288"/>
      <c r="T157" s="288"/>
      <c r="U157" s="288"/>
      <c r="V157" s="288"/>
      <c r="W157" s="288"/>
      <c r="X157" s="288"/>
      <c r="Y157" s="288"/>
      <c r="Z157" s="288"/>
      <c r="AA157" s="288"/>
      <c r="AB157" s="288"/>
      <c r="AC157" s="288"/>
      <c r="AD157" s="288"/>
      <c r="AE157" s="288"/>
      <c r="AF157" s="288"/>
      <c r="AG157" s="288"/>
      <c r="AH157" s="288"/>
      <c r="AI157" s="289"/>
      <c r="AJ157" s="10"/>
    </row>
    <row r="158" spans="2:36" ht="16.5" customHeight="1" x14ac:dyDescent="0.2">
      <c r="C158" s="287"/>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288"/>
      <c r="AF158" s="288"/>
      <c r="AG158" s="288"/>
      <c r="AH158" s="288"/>
      <c r="AI158" s="289"/>
      <c r="AJ158" s="10"/>
    </row>
    <row r="159" spans="2:36" ht="16.5" customHeight="1" x14ac:dyDescent="0.2">
      <c r="C159" s="287"/>
      <c r="D159" s="288"/>
      <c r="E159" s="288"/>
      <c r="F159" s="288"/>
      <c r="G159" s="288"/>
      <c r="H159" s="288"/>
      <c r="I159" s="288"/>
      <c r="J159" s="288"/>
      <c r="K159" s="288"/>
      <c r="L159" s="288"/>
      <c r="M159" s="288"/>
      <c r="N159" s="288"/>
      <c r="O159" s="288"/>
      <c r="P159" s="288"/>
      <c r="Q159" s="288"/>
      <c r="R159" s="288"/>
      <c r="S159" s="288"/>
      <c r="T159" s="288"/>
      <c r="U159" s="288"/>
      <c r="V159" s="288"/>
      <c r="W159" s="288"/>
      <c r="X159" s="288"/>
      <c r="Y159" s="288"/>
      <c r="Z159" s="288"/>
      <c r="AA159" s="288"/>
      <c r="AB159" s="288"/>
      <c r="AC159" s="288"/>
      <c r="AD159" s="288"/>
      <c r="AE159" s="288"/>
      <c r="AF159" s="288"/>
      <c r="AG159" s="288"/>
      <c r="AH159" s="288"/>
      <c r="AI159" s="289"/>
      <c r="AJ159" s="10"/>
    </row>
    <row r="160" spans="2:36" ht="16.5" customHeight="1" x14ac:dyDescent="0.2">
      <c r="C160" s="287"/>
      <c r="D160" s="288"/>
      <c r="E160" s="288"/>
      <c r="F160" s="288"/>
      <c r="G160" s="288"/>
      <c r="H160" s="288"/>
      <c r="I160" s="288"/>
      <c r="J160" s="288"/>
      <c r="K160" s="288"/>
      <c r="L160" s="288"/>
      <c r="M160" s="288"/>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9"/>
      <c r="AJ160" s="10"/>
    </row>
    <row r="161" spans="2:64" ht="16.5" customHeight="1" x14ac:dyDescent="0.2">
      <c r="C161" s="287"/>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9"/>
      <c r="AJ161" s="10"/>
    </row>
    <row r="162" spans="2:64" ht="49.5" customHeight="1" x14ac:dyDescent="0.2">
      <c r="C162" s="290"/>
      <c r="D162" s="291"/>
      <c r="E162" s="291"/>
      <c r="F162" s="291"/>
      <c r="G162" s="291"/>
      <c r="H162" s="291"/>
      <c r="I162" s="291"/>
      <c r="J162" s="291"/>
      <c r="K162" s="291"/>
      <c r="L162" s="291"/>
      <c r="M162" s="291"/>
      <c r="N162" s="291"/>
      <c r="O162" s="291"/>
      <c r="P162" s="291"/>
      <c r="Q162" s="291"/>
      <c r="R162" s="291"/>
      <c r="S162" s="291"/>
      <c r="T162" s="291"/>
      <c r="U162" s="291"/>
      <c r="V162" s="291"/>
      <c r="W162" s="291"/>
      <c r="X162" s="291"/>
      <c r="Y162" s="291"/>
      <c r="Z162" s="291"/>
      <c r="AA162" s="291"/>
      <c r="AB162" s="291"/>
      <c r="AC162" s="291"/>
      <c r="AD162" s="291"/>
      <c r="AE162" s="291"/>
      <c r="AF162" s="291"/>
      <c r="AG162" s="291"/>
      <c r="AH162" s="291"/>
      <c r="AI162" s="292"/>
      <c r="AJ162" s="10"/>
    </row>
    <row r="163" spans="2:64" s="71" customFormat="1" ht="22" customHeight="1" x14ac:dyDescent="0.35">
      <c r="B163" s="69"/>
      <c r="C163" s="69" t="s">
        <v>304</v>
      </c>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70"/>
      <c r="AE163" s="60"/>
      <c r="AF163" s="60"/>
      <c r="AG163" s="60"/>
      <c r="AH163" s="70"/>
      <c r="AI163" s="70"/>
      <c r="AJ163" s="42"/>
      <c r="AT163" s="11"/>
    </row>
    <row r="164" spans="2:64" s="71" customFormat="1" ht="15" customHeight="1" x14ac:dyDescent="0.35">
      <c r="B164" s="42"/>
      <c r="C164" s="38" t="s">
        <v>87</v>
      </c>
      <c r="D164" s="38"/>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70"/>
      <c r="AE164" s="65"/>
      <c r="AF164" s="65"/>
      <c r="AG164" s="65"/>
      <c r="AH164" s="65" t="s">
        <v>7</v>
      </c>
      <c r="AI164" s="70"/>
      <c r="AJ164" s="42"/>
    </row>
    <row r="165" spans="2:64" s="71" customFormat="1" x14ac:dyDescent="0.2">
      <c r="B165" s="42"/>
      <c r="C165" s="461" t="s">
        <v>47</v>
      </c>
      <c r="D165" s="462"/>
      <c r="E165" s="462"/>
      <c r="F165" s="462"/>
      <c r="G165" s="462"/>
      <c r="H165" s="462"/>
      <c r="I165" s="462"/>
      <c r="J165" s="462"/>
      <c r="K165" s="462"/>
      <c r="L165" s="462"/>
      <c r="M165" s="462"/>
      <c r="N165" s="463"/>
      <c r="O165" s="461" t="s">
        <v>566</v>
      </c>
      <c r="P165" s="462"/>
      <c r="Q165" s="462"/>
      <c r="R165" s="462"/>
      <c r="S165" s="462"/>
      <c r="T165" s="462"/>
      <c r="U165" s="462"/>
      <c r="V165" s="462"/>
      <c r="W165" s="462"/>
      <c r="X165" s="462"/>
      <c r="Y165" s="462"/>
      <c r="Z165" s="462"/>
      <c r="AA165" s="462"/>
      <c r="AB165" s="462"/>
      <c r="AC165" s="462"/>
      <c r="AD165" s="462"/>
      <c r="AE165" s="462"/>
      <c r="AF165" s="462"/>
      <c r="AG165" s="462"/>
      <c r="AH165" s="462"/>
      <c r="AI165" s="463"/>
      <c r="AJ165" s="42"/>
    </row>
    <row r="166" spans="2:64" s="71" customFormat="1" x14ac:dyDescent="0.2">
      <c r="B166" s="42"/>
      <c r="C166" s="475"/>
      <c r="D166" s="475"/>
      <c r="E166" s="475"/>
      <c r="F166" s="501" t="s">
        <v>15</v>
      </c>
      <c r="G166" s="502"/>
      <c r="H166" s="502"/>
      <c r="I166" s="502"/>
      <c r="J166" s="502"/>
      <c r="K166" s="503"/>
      <c r="L166" s="476" t="s">
        <v>16</v>
      </c>
      <c r="M166" s="476"/>
      <c r="N166" s="476"/>
      <c r="O166" s="475"/>
      <c r="P166" s="475"/>
      <c r="Q166" s="475"/>
      <c r="R166" s="476" t="s">
        <v>17</v>
      </c>
      <c r="S166" s="476"/>
      <c r="T166" s="476"/>
      <c r="U166" s="476"/>
      <c r="V166" s="476"/>
      <c r="W166" s="476"/>
      <c r="X166" s="476" t="s">
        <v>16</v>
      </c>
      <c r="Y166" s="476"/>
      <c r="Z166" s="476"/>
      <c r="AA166" s="476" t="s">
        <v>18</v>
      </c>
      <c r="AB166" s="476"/>
      <c r="AC166" s="476"/>
      <c r="AD166" s="476"/>
      <c r="AE166" s="476"/>
      <c r="AF166" s="476"/>
      <c r="AG166" s="476" t="s">
        <v>16</v>
      </c>
      <c r="AH166" s="476"/>
      <c r="AI166" s="476"/>
      <c r="AJ166" s="42"/>
    </row>
    <row r="167" spans="2:64" s="71" customFormat="1" ht="22" customHeight="1" x14ac:dyDescent="0.2">
      <c r="B167" s="42"/>
      <c r="C167" s="444" t="s">
        <v>19</v>
      </c>
      <c r="D167" s="444"/>
      <c r="E167" s="444"/>
      <c r="F167" s="459">
        <v>90000000</v>
      </c>
      <c r="G167" s="460"/>
      <c r="H167" s="460"/>
      <c r="I167" s="460"/>
      <c r="J167" s="460"/>
      <c r="K167" s="460"/>
      <c r="L167" s="449"/>
      <c r="M167" s="450"/>
      <c r="N167" s="451"/>
      <c r="O167" s="444" t="s">
        <v>19</v>
      </c>
      <c r="P167" s="444"/>
      <c r="Q167" s="444"/>
      <c r="R167" s="458">
        <v>90500000</v>
      </c>
      <c r="S167" s="458"/>
      <c r="T167" s="458"/>
      <c r="U167" s="458"/>
      <c r="V167" s="458"/>
      <c r="W167" s="458"/>
      <c r="X167" s="449"/>
      <c r="Y167" s="450"/>
      <c r="Z167" s="451"/>
      <c r="AA167" s="458">
        <v>91000000</v>
      </c>
      <c r="AB167" s="458"/>
      <c r="AC167" s="458"/>
      <c r="AD167" s="458"/>
      <c r="AE167" s="458"/>
      <c r="AF167" s="458"/>
      <c r="AG167" s="449"/>
      <c r="AH167" s="450"/>
      <c r="AI167" s="451"/>
      <c r="AJ167" s="42"/>
    </row>
    <row r="168" spans="2:64" s="71" customFormat="1" ht="22" customHeight="1" x14ac:dyDescent="0.2">
      <c r="B168" s="42"/>
      <c r="C168" s="444" t="s">
        <v>20</v>
      </c>
      <c r="D168" s="444"/>
      <c r="E168" s="444"/>
      <c r="F168" s="459">
        <v>21000000</v>
      </c>
      <c r="G168" s="460"/>
      <c r="H168" s="460"/>
      <c r="I168" s="460"/>
      <c r="J168" s="460"/>
      <c r="K168" s="460"/>
      <c r="L168" s="445">
        <f>IFERROR(F168/$F$167,"")</f>
        <v>0.23333333333333334</v>
      </c>
      <c r="M168" s="446"/>
      <c r="N168" s="447"/>
      <c r="O168" s="444" t="s">
        <v>20</v>
      </c>
      <c r="P168" s="444"/>
      <c r="Q168" s="444"/>
      <c r="R168" s="458">
        <v>21500000</v>
      </c>
      <c r="S168" s="458"/>
      <c r="T168" s="458"/>
      <c r="U168" s="458"/>
      <c r="V168" s="458"/>
      <c r="W168" s="458"/>
      <c r="X168" s="445">
        <f>IFERROR(R168/$R$167,"")</f>
        <v>0.23756906077348067</v>
      </c>
      <c r="Y168" s="446"/>
      <c r="Z168" s="447"/>
      <c r="AA168" s="458">
        <v>22000000</v>
      </c>
      <c r="AB168" s="458"/>
      <c r="AC168" s="458"/>
      <c r="AD168" s="458"/>
      <c r="AE168" s="458"/>
      <c r="AF168" s="458"/>
      <c r="AG168" s="445">
        <f>IFERROR(AA168/$AA$167,"")</f>
        <v>0.24175824175824176</v>
      </c>
      <c r="AH168" s="446"/>
      <c r="AI168" s="447"/>
      <c r="AJ168" s="42"/>
    </row>
    <row r="169" spans="2:64" s="71" customFormat="1" ht="22" customHeight="1" x14ac:dyDescent="0.2">
      <c r="B169" s="42"/>
      <c r="C169" s="444" t="s">
        <v>21</v>
      </c>
      <c r="D169" s="444"/>
      <c r="E169" s="444"/>
      <c r="F169" s="459">
        <v>40000000</v>
      </c>
      <c r="G169" s="460"/>
      <c r="H169" s="460"/>
      <c r="I169" s="460"/>
      <c r="J169" s="460"/>
      <c r="K169" s="460"/>
      <c r="L169" s="445">
        <f>IFERROR(F169/$F$167,"")</f>
        <v>0.44444444444444442</v>
      </c>
      <c r="M169" s="446"/>
      <c r="N169" s="447"/>
      <c r="O169" s="444" t="s">
        <v>21</v>
      </c>
      <c r="P169" s="444"/>
      <c r="Q169" s="444"/>
      <c r="R169" s="458">
        <v>40500000</v>
      </c>
      <c r="S169" s="458"/>
      <c r="T169" s="458"/>
      <c r="U169" s="458"/>
      <c r="V169" s="458"/>
      <c r="W169" s="458"/>
      <c r="X169" s="445">
        <f>IFERROR(R169/$R$167,"")</f>
        <v>0.44751381215469616</v>
      </c>
      <c r="Y169" s="446"/>
      <c r="Z169" s="447"/>
      <c r="AA169" s="458">
        <v>41000000</v>
      </c>
      <c r="AB169" s="458"/>
      <c r="AC169" s="458"/>
      <c r="AD169" s="458"/>
      <c r="AE169" s="458"/>
      <c r="AF169" s="458"/>
      <c r="AG169" s="445">
        <f>IFERROR(AA169/$AA$167,"")</f>
        <v>0.45054945054945056</v>
      </c>
      <c r="AH169" s="446"/>
      <c r="AI169" s="447"/>
      <c r="AJ169" s="42"/>
    </row>
    <row r="170" spans="2:64" s="71" customFormat="1" ht="22" customHeight="1" x14ac:dyDescent="0.2">
      <c r="B170" s="42"/>
      <c r="C170" s="444" t="s">
        <v>22</v>
      </c>
      <c r="D170" s="444"/>
      <c r="E170" s="444"/>
      <c r="F170" s="459">
        <v>30000000</v>
      </c>
      <c r="G170" s="460"/>
      <c r="H170" s="460"/>
      <c r="I170" s="460"/>
      <c r="J170" s="460"/>
      <c r="K170" s="460"/>
      <c r="L170" s="445">
        <f>IFERROR(F170/$F$167,"")</f>
        <v>0.33333333333333331</v>
      </c>
      <c r="M170" s="446"/>
      <c r="N170" s="447"/>
      <c r="O170" s="444" t="s">
        <v>22</v>
      </c>
      <c r="P170" s="444"/>
      <c r="Q170" s="444"/>
      <c r="R170" s="458">
        <v>30500000</v>
      </c>
      <c r="S170" s="458"/>
      <c r="T170" s="458"/>
      <c r="U170" s="458"/>
      <c r="V170" s="458"/>
      <c r="W170" s="458"/>
      <c r="X170" s="445">
        <f>IFERROR(R170/$R$167,"")</f>
        <v>0.33701657458563539</v>
      </c>
      <c r="Y170" s="446"/>
      <c r="Z170" s="447"/>
      <c r="AA170" s="458">
        <v>31000000</v>
      </c>
      <c r="AB170" s="458"/>
      <c r="AC170" s="458"/>
      <c r="AD170" s="458"/>
      <c r="AE170" s="458"/>
      <c r="AF170" s="458"/>
      <c r="AG170" s="445">
        <f>IFERROR(AA170/$AA$167,"")</f>
        <v>0.34065934065934067</v>
      </c>
      <c r="AH170" s="446"/>
      <c r="AI170" s="447"/>
      <c r="AJ170" s="42"/>
    </row>
    <row r="171" spans="2:64" ht="16" x14ac:dyDescent="0.2">
      <c r="B171" s="15"/>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10"/>
    </row>
    <row r="172" spans="2:64" ht="16" x14ac:dyDescent="0.2">
      <c r="B172" s="15"/>
      <c r="C172" s="15" t="s">
        <v>53</v>
      </c>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row>
    <row r="173" spans="2:64" ht="18" customHeight="1" x14ac:dyDescent="0.2">
      <c r="B173" s="73"/>
      <c r="C173" s="10" t="s">
        <v>107</v>
      </c>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row>
    <row r="174" spans="2:64" ht="18" customHeight="1" x14ac:dyDescent="0.35">
      <c r="B174" s="56"/>
      <c r="C174" s="61" t="s">
        <v>145</v>
      </c>
      <c r="D174" s="62"/>
      <c r="E174" s="62"/>
      <c r="F174" s="62"/>
      <c r="G174" s="62"/>
      <c r="H174" s="62"/>
      <c r="I174" s="63"/>
      <c r="J174" s="63"/>
      <c r="K174" s="63"/>
      <c r="L174" s="62"/>
      <c r="M174" s="62"/>
      <c r="N174" s="62"/>
      <c r="O174" s="62"/>
      <c r="P174" s="64"/>
      <c r="Q174" s="64"/>
      <c r="R174" s="64"/>
      <c r="S174" s="64"/>
      <c r="T174" s="64"/>
      <c r="U174" s="64"/>
      <c r="V174" s="64"/>
      <c r="W174" s="64"/>
      <c r="X174" s="64"/>
      <c r="Y174" s="64"/>
      <c r="Z174" s="64"/>
      <c r="AA174" s="64"/>
      <c r="AB174" s="64"/>
      <c r="AC174" s="64"/>
      <c r="AD174" s="64"/>
      <c r="AE174" s="64"/>
      <c r="AF174" s="448"/>
      <c r="AG174" s="448"/>
      <c r="AH174" s="448"/>
      <c r="AI174" s="448"/>
      <c r="AJ174" s="10"/>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row>
    <row r="175" spans="2:64" ht="18" customHeight="1" x14ac:dyDescent="0.35">
      <c r="B175" s="56"/>
      <c r="C175" s="75" t="s">
        <v>146</v>
      </c>
      <c r="D175" s="62"/>
      <c r="E175" s="62"/>
      <c r="F175" s="62"/>
      <c r="G175" s="62"/>
      <c r="H175" s="62"/>
      <c r="I175" s="63"/>
      <c r="J175" s="63"/>
      <c r="K175" s="63"/>
      <c r="L175" s="62"/>
      <c r="M175" s="62"/>
      <c r="N175" s="62"/>
      <c r="O175" s="62"/>
      <c r="P175" s="64"/>
      <c r="Q175" s="64"/>
      <c r="R175" s="64"/>
      <c r="S175" s="64"/>
      <c r="T175" s="64"/>
      <c r="U175" s="64"/>
      <c r="V175" s="64"/>
      <c r="W175" s="64"/>
      <c r="X175" s="64"/>
      <c r="Y175" s="64"/>
      <c r="Z175" s="64"/>
      <c r="AA175" s="64"/>
      <c r="AB175" s="64"/>
      <c r="AC175" s="64"/>
      <c r="AD175" s="64"/>
      <c r="AE175" s="64"/>
      <c r="AF175" s="448" t="s">
        <v>7</v>
      </c>
      <c r="AG175" s="448"/>
      <c r="AH175" s="448"/>
      <c r="AI175" s="448"/>
      <c r="AJ175" s="10"/>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row>
    <row r="176" spans="2:64" s="71" customFormat="1" ht="49.5" customHeight="1" x14ac:dyDescent="0.2">
      <c r="B176" s="42"/>
      <c r="C176" s="461" t="s">
        <v>42</v>
      </c>
      <c r="D176" s="462"/>
      <c r="E176" s="463"/>
      <c r="F176" s="76"/>
      <c r="G176" s="223" t="s">
        <v>57</v>
      </c>
      <c r="H176" s="224"/>
      <c r="I176" s="224"/>
      <c r="J176" s="224"/>
      <c r="K176" s="224"/>
      <c r="L176" s="224"/>
      <c r="M176" s="224"/>
      <c r="N176" s="224"/>
      <c r="O176" s="225"/>
      <c r="P176" s="223" t="s">
        <v>531</v>
      </c>
      <c r="Q176" s="225"/>
      <c r="R176" s="464" t="s">
        <v>41</v>
      </c>
      <c r="S176" s="513"/>
      <c r="T176" s="513"/>
      <c r="U176" s="514"/>
      <c r="V176" s="464" t="s">
        <v>44</v>
      </c>
      <c r="W176" s="462"/>
      <c r="X176" s="462"/>
      <c r="Y176" s="463"/>
      <c r="Z176" s="461" t="s">
        <v>6</v>
      </c>
      <c r="AA176" s="463"/>
      <c r="AB176" s="465" t="s">
        <v>45</v>
      </c>
      <c r="AC176" s="466"/>
      <c r="AD176" s="466"/>
      <c r="AE176" s="467"/>
      <c r="AF176" s="462" t="s">
        <v>43</v>
      </c>
      <c r="AG176" s="462"/>
      <c r="AH176" s="462"/>
      <c r="AI176" s="463"/>
      <c r="AJ176" s="42"/>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row>
    <row r="177" spans="2:64" s="71" customFormat="1" ht="21" customHeight="1" x14ac:dyDescent="0.2">
      <c r="B177" s="42"/>
      <c r="C177" s="452" t="s">
        <v>562</v>
      </c>
      <c r="D177" s="453"/>
      <c r="E177" s="453"/>
      <c r="F177" s="77">
        <v>1</v>
      </c>
      <c r="G177" s="303" t="s">
        <v>685</v>
      </c>
      <c r="H177" s="303"/>
      <c r="I177" s="303"/>
      <c r="J177" s="303"/>
      <c r="K177" s="303"/>
      <c r="L177" s="303"/>
      <c r="M177" s="303"/>
      <c r="N177" s="303"/>
      <c r="O177" s="304"/>
      <c r="P177" s="508" t="s">
        <v>680</v>
      </c>
      <c r="Q177" s="509"/>
      <c r="R177" s="510" t="s">
        <v>505</v>
      </c>
      <c r="S177" s="511"/>
      <c r="T177" s="511"/>
      <c r="U177" s="512"/>
      <c r="V177" s="439">
        <v>8000000</v>
      </c>
      <c r="W177" s="440"/>
      <c r="X177" s="440"/>
      <c r="Y177" s="441"/>
      <c r="Z177" s="320">
        <v>1</v>
      </c>
      <c r="AA177" s="321"/>
      <c r="AB177" s="253">
        <f>V177*Z177</f>
        <v>8000000</v>
      </c>
      <c r="AC177" s="254"/>
      <c r="AD177" s="254"/>
      <c r="AE177" s="255"/>
      <c r="AF177" s="442" t="s">
        <v>218</v>
      </c>
      <c r="AG177" s="442"/>
      <c r="AH177" s="442"/>
      <c r="AI177" s="443"/>
      <c r="AJ177" s="42"/>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row>
    <row r="178" spans="2:64" s="71" customFormat="1" ht="21" customHeight="1" x14ac:dyDescent="0.2">
      <c r="B178" s="42"/>
      <c r="C178" s="454"/>
      <c r="D178" s="455"/>
      <c r="E178" s="455"/>
      <c r="F178" s="78">
        <v>2</v>
      </c>
      <c r="G178" s="264" t="s">
        <v>686</v>
      </c>
      <c r="H178" s="264"/>
      <c r="I178" s="264"/>
      <c r="J178" s="264"/>
      <c r="K178" s="264"/>
      <c r="L178" s="264"/>
      <c r="M178" s="264"/>
      <c r="N178" s="264"/>
      <c r="O178" s="265"/>
      <c r="P178" s="311" t="s">
        <v>682</v>
      </c>
      <c r="Q178" s="312"/>
      <c r="R178" s="295" t="s">
        <v>681</v>
      </c>
      <c r="S178" s="296"/>
      <c r="T178" s="296"/>
      <c r="U178" s="297"/>
      <c r="V178" s="298">
        <v>1000000</v>
      </c>
      <c r="W178" s="299"/>
      <c r="X178" s="299"/>
      <c r="Y178" s="300"/>
      <c r="Z178" s="311">
        <v>1</v>
      </c>
      <c r="AA178" s="312"/>
      <c r="AB178" s="253">
        <f>V178*Z178</f>
        <v>1000000</v>
      </c>
      <c r="AC178" s="254"/>
      <c r="AD178" s="254"/>
      <c r="AE178" s="255"/>
      <c r="AF178" s="264" t="s">
        <v>567</v>
      </c>
      <c r="AG178" s="264"/>
      <c r="AH178" s="264"/>
      <c r="AI178" s="265"/>
      <c r="AJ178" s="42"/>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row>
    <row r="179" spans="2:64" s="71" customFormat="1" ht="21" customHeight="1" x14ac:dyDescent="0.2">
      <c r="B179" s="42"/>
      <c r="C179" s="454"/>
      <c r="D179" s="455"/>
      <c r="E179" s="455"/>
      <c r="F179" s="78">
        <v>3</v>
      </c>
      <c r="G179" s="264" t="s">
        <v>687</v>
      </c>
      <c r="H179" s="264"/>
      <c r="I179" s="264"/>
      <c r="J179" s="264"/>
      <c r="K179" s="264"/>
      <c r="L179" s="264"/>
      <c r="M179" s="264"/>
      <c r="N179" s="264"/>
      <c r="O179" s="265"/>
      <c r="P179" s="311" t="s">
        <v>683</v>
      </c>
      <c r="Q179" s="312"/>
      <c r="R179" s="295" t="s">
        <v>527</v>
      </c>
      <c r="S179" s="296"/>
      <c r="T179" s="296"/>
      <c r="U179" s="297"/>
      <c r="V179" s="298">
        <v>1000000</v>
      </c>
      <c r="W179" s="299"/>
      <c r="X179" s="299"/>
      <c r="Y179" s="300"/>
      <c r="Z179" s="311">
        <v>1</v>
      </c>
      <c r="AA179" s="312"/>
      <c r="AB179" s="253">
        <f>V179*Z179</f>
        <v>1000000</v>
      </c>
      <c r="AC179" s="254"/>
      <c r="AD179" s="254"/>
      <c r="AE179" s="255"/>
      <c r="AF179" s="264" t="s">
        <v>568</v>
      </c>
      <c r="AG179" s="264"/>
      <c r="AH179" s="264"/>
      <c r="AI179" s="265"/>
      <c r="AJ179" s="42"/>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row>
    <row r="180" spans="2:64" s="71" customFormat="1" ht="21" customHeight="1" x14ac:dyDescent="0.2">
      <c r="B180" s="42"/>
      <c r="C180" s="454"/>
      <c r="D180" s="455"/>
      <c r="E180" s="455"/>
      <c r="F180" s="79">
        <v>4</v>
      </c>
      <c r="G180" s="264"/>
      <c r="H180" s="264"/>
      <c r="I180" s="264"/>
      <c r="J180" s="264"/>
      <c r="K180" s="264"/>
      <c r="L180" s="264"/>
      <c r="M180" s="264"/>
      <c r="N180" s="264"/>
      <c r="O180" s="265"/>
      <c r="P180" s="322"/>
      <c r="Q180" s="323"/>
      <c r="R180" s="295"/>
      <c r="S180" s="296"/>
      <c r="T180" s="296"/>
      <c r="U180" s="297"/>
      <c r="V180" s="298"/>
      <c r="W180" s="299"/>
      <c r="X180" s="299"/>
      <c r="Y180" s="300"/>
      <c r="Z180" s="311"/>
      <c r="AA180" s="312"/>
      <c r="AB180" s="253">
        <f>V180*Z180</f>
        <v>0</v>
      </c>
      <c r="AC180" s="254"/>
      <c r="AD180" s="254"/>
      <c r="AE180" s="255"/>
      <c r="AF180" s="264"/>
      <c r="AG180" s="264"/>
      <c r="AH180" s="264"/>
      <c r="AI180" s="265"/>
      <c r="AJ180" s="42"/>
      <c r="AK180" s="438"/>
    </row>
    <row r="181" spans="2:64" s="71" customFormat="1" ht="21" customHeight="1" thickBot="1" x14ac:dyDescent="0.25">
      <c r="B181" s="42"/>
      <c r="C181" s="454"/>
      <c r="D181" s="455"/>
      <c r="E181" s="455"/>
      <c r="F181" s="80">
        <v>5</v>
      </c>
      <c r="G181" s="234"/>
      <c r="H181" s="234"/>
      <c r="I181" s="234"/>
      <c r="J181" s="234"/>
      <c r="K181" s="234"/>
      <c r="L181" s="234"/>
      <c r="M181" s="234"/>
      <c r="N181" s="234"/>
      <c r="O181" s="235"/>
      <c r="P181" s="236"/>
      <c r="Q181" s="237"/>
      <c r="R181" s="385"/>
      <c r="S181" s="386"/>
      <c r="T181" s="386"/>
      <c r="U181" s="387"/>
      <c r="V181" s="307"/>
      <c r="W181" s="308"/>
      <c r="X181" s="308"/>
      <c r="Y181" s="309"/>
      <c r="Z181" s="236"/>
      <c r="AA181" s="237"/>
      <c r="AB181" s="266">
        <f>V181*Z181</f>
        <v>0</v>
      </c>
      <c r="AC181" s="267"/>
      <c r="AD181" s="267"/>
      <c r="AE181" s="268"/>
      <c r="AF181" s="234"/>
      <c r="AG181" s="234"/>
      <c r="AH181" s="234"/>
      <c r="AI181" s="235"/>
      <c r="AJ181" s="42"/>
      <c r="AK181" s="438"/>
    </row>
    <row r="182" spans="2:64" s="71" customFormat="1" ht="21" customHeight="1" thickTop="1" x14ac:dyDescent="0.2">
      <c r="B182" s="42"/>
      <c r="C182" s="456"/>
      <c r="D182" s="457"/>
      <c r="E182" s="457"/>
      <c r="F182" s="81"/>
      <c r="G182" s="231"/>
      <c r="H182" s="231"/>
      <c r="I182" s="231"/>
      <c r="J182" s="231"/>
      <c r="K182" s="231"/>
      <c r="L182" s="231"/>
      <c r="M182" s="231"/>
      <c r="N182" s="231"/>
      <c r="O182" s="231"/>
      <c r="P182" s="316"/>
      <c r="Q182" s="316"/>
      <c r="R182" s="316"/>
      <c r="S182" s="316"/>
      <c r="T182" s="316"/>
      <c r="U182" s="316"/>
      <c r="V182" s="314" t="s">
        <v>62</v>
      </c>
      <c r="W182" s="314"/>
      <c r="X182" s="314"/>
      <c r="Y182" s="314"/>
      <c r="Z182" s="314"/>
      <c r="AA182" s="315"/>
      <c r="AB182" s="250">
        <f>SUM(AB177:AE181)</f>
        <v>10000000</v>
      </c>
      <c r="AC182" s="251"/>
      <c r="AD182" s="251"/>
      <c r="AE182" s="252"/>
      <c r="AF182" s="231"/>
      <c r="AG182" s="231"/>
      <c r="AH182" s="231"/>
      <c r="AI182" s="232"/>
      <c r="AJ182" s="42"/>
      <c r="AK182" s="438"/>
    </row>
    <row r="183" spans="2:64" s="71" customFormat="1" ht="21" customHeight="1" x14ac:dyDescent="0.2">
      <c r="B183" s="42"/>
      <c r="C183" s="492" t="s">
        <v>58</v>
      </c>
      <c r="D183" s="529"/>
      <c r="E183" s="530"/>
      <c r="F183" s="77">
        <v>1</v>
      </c>
      <c r="G183" s="303" t="s">
        <v>223</v>
      </c>
      <c r="H183" s="303"/>
      <c r="I183" s="303"/>
      <c r="J183" s="303"/>
      <c r="K183" s="303"/>
      <c r="L183" s="303"/>
      <c r="M183" s="303"/>
      <c r="N183" s="303"/>
      <c r="O183" s="304"/>
      <c r="P183" s="508" t="s">
        <v>507</v>
      </c>
      <c r="Q183" s="509"/>
      <c r="R183" s="510" t="s">
        <v>505</v>
      </c>
      <c r="S183" s="511"/>
      <c r="T183" s="511"/>
      <c r="U183" s="512"/>
      <c r="V183" s="317">
        <v>5000</v>
      </c>
      <c r="W183" s="318"/>
      <c r="X183" s="318"/>
      <c r="Y183" s="319"/>
      <c r="Z183" s="320">
        <v>12</v>
      </c>
      <c r="AA183" s="321"/>
      <c r="AB183" s="301">
        <f>V183*Z183</f>
        <v>60000</v>
      </c>
      <c r="AC183" s="301"/>
      <c r="AD183" s="301"/>
      <c r="AE183" s="302"/>
      <c r="AF183" s="264" t="s">
        <v>569</v>
      </c>
      <c r="AG183" s="264"/>
      <c r="AH183" s="264"/>
      <c r="AI183" s="265"/>
      <c r="AJ183" s="42"/>
      <c r="AK183" s="438"/>
    </row>
    <row r="184" spans="2:64" s="71" customFormat="1" ht="21" customHeight="1" x14ac:dyDescent="0.2">
      <c r="B184" s="42"/>
      <c r="C184" s="494"/>
      <c r="D184" s="531"/>
      <c r="E184" s="532"/>
      <c r="F184" s="78">
        <v>2</v>
      </c>
      <c r="G184" s="264"/>
      <c r="H184" s="264"/>
      <c r="I184" s="264"/>
      <c r="J184" s="264"/>
      <c r="K184" s="264"/>
      <c r="L184" s="264"/>
      <c r="M184" s="264"/>
      <c r="N184" s="264"/>
      <c r="O184" s="265"/>
      <c r="P184" s="311"/>
      <c r="Q184" s="312"/>
      <c r="R184" s="295"/>
      <c r="S184" s="296"/>
      <c r="T184" s="296"/>
      <c r="U184" s="297"/>
      <c r="V184" s="298"/>
      <c r="W184" s="299"/>
      <c r="X184" s="299"/>
      <c r="Y184" s="300"/>
      <c r="Z184" s="311"/>
      <c r="AA184" s="312"/>
      <c r="AB184" s="253">
        <f>V184*Z184</f>
        <v>0</v>
      </c>
      <c r="AC184" s="254"/>
      <c r="AD184" s="254"/>
      <c r="AE184" s="255"/>
      <c r="AF184" s="264"/>
      <c r="AG184" s="264"/>
      <c r="AH184" s="264"/>
      <c r="AI184" s="265"/>
      <c r="AJ184" s="42"/>
      <c r="AK184" s="438"/>
    </row>
    <row r="185" spans="2:64" s="71" customFormat="1" ht="21" customHeight="1" thickBot="1" x14ac:dyDescent="0.25">
      <c r="B185" s="42"/>
      <c r="C185" s="494"/>
      <c r="D185" s="531"/>
      <c r="E185" s="532"/>
      <c r="F185" s="78">
        <v>3</v>
      </c>
      <c r="G185" s="264"/>
      <c r="H185" s="264"/>
      <c r="I185" s="264"/>
      <c r="J185" s="264"/>
      <c r="K185" s="264"/>
      <c r="L185" s="264"/>
      <c r="M185" s="264"/>
      <c r="N185" s="264"/>
      <c r="O185" s="265"/>
      <c r="P185" s="311"/>
      <c r="Q185" s="312"/>
      <c r="R185" s="295"/>
      <c r="S185" s="296"/>
      <c r="T185" s="296"/>
      <c r="U185" s="297"/>
      <c r="V185" s="298"/>
      <c r="W185" s="299"/>
      <c r="X185" s="299"/>
      <c r="Y185" s="300"/>
      <c r="Z185" s="311"/>
      <c r="AA185" s="312"/>
      <c r="AB185" s="253">
        <f>V185*Z185</f>
        <v>0</v>
      </c>
      <c r="AC185" s="254"/>
      <c r="AD185" s="254"/>
      <c r="AE185" s="255"/>
      <c r="AF185" s="264"/>
      <c r="AG185" s="264"/>
      <c r="AH185" s="264"/>
      <c r="AI185" s="265"/>
      <c r="AJ185" s="42"/>
      <c r="AK185" s="438"/>
    </row>
    <row r="186" spans="2:64" s="71" customFormat="1" ht="21" hidden="1" customHeight="1" outlineLevel="1" x14ac:dyDescent="0.2">
      <c r="B186" s="42"/>
      <c r="C186" s="533"/>
      <c r="D186" s="531"/>
      <c r="E186" s="532"/>
      <c r="F186" s="78">
        <v>4</v>
      </c>
      <c r="G186" s="264"/>
      <c r="H186" s="264"/>
      <c r="I186" s="264"/>
      <c r="J186" s="264"/>
      <c r="K186" s="264"/>
      <c r="L186" s="264"/>
      <c r="M186" s="264"/>
      <c r="N186" s="264"/>
      <c r="O186" s="265"/>
      <c r="P186" s="322"/>
      <c r="Q186" s="323"/>
      <c r="R186" s="295"/>
      <c r="S186" s="296"/>
      <c r="T186" s="296"/>
      <c r="U186" s="297"/>
      <c r="V186" s="298"/>
      <c r="W186" s="299"/>
      <c r="X186" s="299"/>
      <c r="Y186" s="300"/>
      <c r="Z186" s="311"/>
      <c r="AA186" s="312"/>
      <c r="AB186" s="253">
        <f t="shared" ref="AB186" si="0">V186*Z186</f>
        <v>0</v>
      </c>
      <c r="AC186" s="254"/>
      <c r="AD186" s="254"/>
      <c r="AE186" s="255"/>
      <c r="AF186" s="264"/>
      <c r="AG186" s="264"/>
      <c r="AH186" s="264"/>
      <c r="AI186" s="265"/>
      <c r="AJ186" s="42"/>
      <c r="AK186" s="438"/>
    </row>
    <row r="187" spans="2:64" s="71" customFormat="1" ht="21" hidden="1" customHeight="1" outlineLevel="1" thickBot="1" x14ac:dyDescent="0.25">
      <c r="B187" s="42"/>
      <c r="C187" s="533"/>
      <c r="D187" s="531"/>
      <c r="E187" s="532"/>
      <c r="F187" s="80">
        <v>5</v>
      </c>
      <c r="G187" s="234"/>
      <c r="H187" s="234"/>
      <c r="I187" s="234"/>
      <c r="J187" s="234"/>
      <c r="K187" s="234"/>
      <c r="L187" s="234"/>
      <c r="M187" s="234"/>
      <c r="N187" s="234"/>
      <c r="O187" s="235"/>
      <c r="P187" s="236"/>
      <c r="Q187" s="237"/>
      <c r="R187" s="385"/>
      <c r="S187" s="386"/>
      <c r="T187" s="386"/>
      <c r="U187" s="387"/>
      <c r="V187" s="307"/>
      <c r="W187" s="308"/>
      <c r="X187" s="308"/>
      <c r="Y187" s="309"/>
      <c r="Z187" s="236"/>
      <c r="AA187" s="237"/>
      <c r="AB187" s="266">
        <f>V187*Z187</f>
        <v>0</v>
      </c>
      <c r="AC187" s="267"/>
      <c r="AD187" s="267"/>
      <c r="AE187" s="268"/>
      <c r="AF187" s="264"/>
      <c r="AG187" s="264"/>
      <c r="AH187" s="264"/>
      <c r="AI187" s="265"/>
      <c r="AJ187" s="42"/>
      <c r="AK187" s="438"/>
    </row>
    <row r="188" spans="2:64" s="71" customFormat="1" ht="21" customHeight="1" collapsed="1" thickTop="1" x14ac:dyDescent="0.2">
      <c r="B188" s="42"/>
      <c r="C188" s="534"/>
      <c r="D188" s="535"/>
      <c r="E188" s="535"/>
      <c r="F188" s="81"/>
      <c r="G188" s="231"/>
      <c r="H188" s="231"/>
      <c r="I188" s="231"/>
      <c r="J188" s="231"/>
      <c r="K188" s="231"/>
      <c r="L188" s="231"/>
      <c r="M188" s="231"/>
      <c r="N188" s="231"/>
      <c r="O188" s="231"/>
      <c r="P188" s="316"/>
      <c r="Q188" s="316"/>
      <c r="R188" s="316"/>
      <c r="S188" s="316"/>
      <c r="T188" s="316"/>
      <c r="U188" s="316"/>
      <c r="V188" s="314" t="s">
        <v>62</v>
      </c>
      <c r="W188" s="314"/>
      <c r="X188" s="314"/>
      <c r="Y188" s="314"/>
      <c r="Z188" s="314"/>
      <c r="AA188" s="315"/>
      <c r="AB188" s="250">
        <f>SUM(AB183:AE187)</f>
        <v>60000</v>
      </c>
      <c r="AC188" s="251"/>
      <c r="AD188" s="251"/>
      <c r="AE188" s="252"/>
      <c r="AF188" s="231"/>
      <c r="AG188" s="231"/>
      <c r="AH188" s="231"/>
      <c r="AI188" s="232"/>
      <c r="AJ188" s="42"/>
      <c r="AK188" s="438"/>
    </row>
    <row r="189" spans="2:64" s="71" customFormat="1" ht="21" customHeight="1" x14ac:dyDescent="0.2">
      <c r="B189" s="42"/>
      <c r="C189" s="273" t="s">
        <v>59</v>
      </c>
      <c r="D189" s="274"/>
      <c r="E189" s="275"/>
      <c r="F189" s="77">
        <v>1</v>
      </c>
      <c r="G189" s="516" t="s">
        <v>222</v>
      </c>
      <c r="H189" s="303"/>
      <c r="I189" s="303"/>
      <c r="J189" s="303"/>
      <c r="K189" s="303"/>
      <c r="L189" s="303"/>
      <c r="M189" s="303"/>
      <c r="N189" s="303"/>
      <c r="O189" s="304"/>
      <c r="P189" s="508" t="s">
        <v>507</v>
      </c>
      <c r="Q189" s="509"/>
      <c r="R189" s="510" t="s">
        <v>505</v>
      </c>
      <c r="S189" s="511"/>
      <c r="T189" s="511"/>
      <c r="U189" s="512"/>
      <c r="V189" s="317">
        <v>1000</v>
      </c>
      <c r="W189" s="318"/>
      <c r="X189" s="318"/>
      <c r="Y189" s="319"/>
      <c r="Z189" s="320">
        <v>6</v>
      </c>
      <c r="AA189" s="321"/>
      <c r="AB189" s="301">
        <f>V189*Z189</f>
        <v>6000</v>
      </c>
      <c r="AC189" s="301"/>
      <c r="AD189" s="301"/>
      <c r="AE189" s="302"/>
      <c r="AF189" s="264" t="s">
        <v>217</v>
      </c>
      <c r="AG189" s="264"/>
      <c r="AH189" s="264"/>
      <c r="AI189" s="265"/>
      <c r="AJ189" s="42"/>
      <c r="AK189" s="438"/>
    </row>
    <row r="190" spans="2:64" s="71" customFormat="1" ht="21" customHeight="1" thickBot="1" x14ac:dyDescent="0.25">
      <c r="B190" s="42"/>
      <c r="C190" s="276"/>
      <c r="D190" s="277"/>
      <c r="E190" s="278"/>
      <c r="F190" s="78">
        <v>2</v>
      </c>
      <c r="G190" s="313"/>
      <c r="H190" s="264"/>
      <c r="I190" s="264"/>
      <c r="J190" s="264"/>
      <c r="K190" s="264"/>
      <c r="L190" s="264"/>
      <c r="M190" s="264"/>
      <c r="N190" s="264"/>
      <c r="O190" s="265"/>
      <c r="P190" s="311"/>
      <c r="Q190" s="312"/>
      <c r="R190" s="295"/>
      <c r="S190" s="296"/>
      <c r="T190" s="296"/>
      <c r="U190" s="297"/>
      <c r="V190" s="298"/>
      <c r="W190" s="299"/>
      <c r="X190" s="299"/>
      <c r="Y190" s="300"/>
      <c r="Z190" s="311"/>
      <c r="AA190" s="312"/>
      <c r="AB190" s="253">
        <f>V190*Z190</f>
        <v>0</v>
      </c>
      <c r="AC190" s="254"/>
      <c r="AD190" s="254"/>
      <c r="AE190" s="255"/>
      <c r="AF190" s="264"/>
      <c r="AG190" s="264"/>
      <c r="AH190" s="264"/>
      <c r="AI190" s="265"/>
      <c r="AJ190" s="42"/>
      <c r="AK190" s="438"/>
    </row>
    <row r="191" spans="2:64" s="71" customFormat="1" ht="21" hidden="1" customHeight="1" outlineLevel="1" x14ac:dyDescent="0.2">
      <c r="B191" s="42"/>
      <c r="C191" s="276"/>
      <c r="D191" s="277"/>
      <c r="E191" s="278"/>
      <c r="F191" s="78">
        <v>3</v>
      </c>
      <c r="G191" s="313"/>
      <c r="H191" s="264"/>
      <c r="I191" s="264"/>
      <c r="J191" s="264"/>
      <c r="K191" s="264"/>
      <c r="L191" s="264"/>
      <c r="M191" s="264"/>
      <c r="N191" s="264"/>
      <c r="O191" s="265"/>
      <c r="P191" s="311"/>
      <c r="Q191" s="312"/>
      <c r="R191" s="295"/>
      <c r="S191" s="296"/>
      <c r="T191" s="296"/>
      <c r="U191" s="297"/>
      <c r="V191" s="298"/>
      <c r="W191" s="299"/>
      <c r="X191" s="299"/>
      <c r="Y191" s="300"/>
      <c r="Z191" s="311"/>
      <c r="AA191" s="312"/>
      <c r="AB191" s="253">
        <f>V191*Z191</f>
        <v>0</v>
      </c>
      <c r="AC191" s="254"/>
      <c r="AD191" s="254"/>
      <c r="AE191" s="255"/>
      <c r="AF191" s="264"/>
      <c r="AG191" s="264"/>
      <c r="AH191" s="264"/>
      <c r="AI191" s="265"/>
      <c r="AJ191" s="42"/>
      <c r="AK191" s="438"/>
    </row>
    <row r="192" spans="2:64" s="71" customFormat="1" ht="21" hidden="1" customHeight="1" outlineLevel="1" x14ac:dyDescent="0.2">
      <c r="B192" s="42"/>
      <c r="C192" s="279"/>
      <c r="D192" s="277"/>
      <c r="E192" s="278"/>
      <c r="F192" s="79">
        <v>4</v>
      </c>
      <c r="G192" s="313"/>
      <c r="H192" s="264"/>
      <c r="I192" s="264"/>
      <c r="J192" s="264"/>
      <c r="K192" s="264"/>
      <c r="L192" s="264"/>
      <c r="M192" s="264"/>
      <c r="N192" s="264"/>
      <c r="O192" s="265"/>
      <c r="P192" s="322"/>
      <c r="Q192" s="323"/>
      <c r="R192" s="295"/>
      <c r="S192" s="296"/>
      <c r="T192" s="296"/>
      <c r="U192" s="297"/>
      <c r="V192" s="298"/>
      <c r="W192" s="299"/>
      <c r="X192" s="299"/>
      <c r="Y192" s="300"/>
      <c r="Z192" s="311"/>
      <c r="AA192" s="312"/>
      <c r="AB192" s="253">
        <f t="shared" ref="AB192" si="1">V192*Z192</f>
        <v>0</v>
      </c>
      <c r="AC192" s="254"/>
      <c r="AD192" s="254"/>
      <c r="AE192" s="255"/>
      <c r="AF192" s="264"/>
      <c r="AG192" s="264"/>
      <c r="AH192" s="264"/>
      <c r="AI192" s="265"/>
      <c r="AJ192" s="42"/>
      <c r="AK192" s="438"/>
    </row>
    <row r="193" spans="2:37" s="71" customFormat="1" ht="21" hidden="1" customHeight="1" outlineLevel="1" thickBot="1" x14ac:dyDescent="0.25">
      <c r="B193" s="42"/>
      <c r="C193" s="279"/>
      <c r="D193" s="277"/>
      <c r="E193" s="278"/>
      <c r="F193" s="80">
        <v>5</v>
      </c>
      <c r="G193" s="233"/>
      <c r="H193" s="234"/>
      <c r="I193" s="234"/>
      <c r="J193" s="234"/>
      <c r="K193" s="234"/>
      <c r="L193" s="234"/>
      <c r="M193" s="234"/>
      <c r="N193" s="234"/>
      <c r="O193" s="235"/>
      <c r="P193" s="236"/>
      <c r="Q193" s="237"/>
      <c r="R193" s="385"/>
      <c r="S193" s="386"/>
      <c r="T193" s="386"/>
      <c r="U193" s="387"/>
      <c r="V193" s="307"/>
      <c r="W193" s="308"/>
      <c r="X193" s="308"/>
      <c r="Y193" s="309"/>
      <c r="Z193" s="236"/>
      <c r="AA193" s="237"/>
      <c r="AB193" s="266">
        <f>V193*Z193</f>
        <v>0</v>
      </c>
      <c r="AC193" s="267"/>
      <c r="AD193" s="267"/>
      <c r="AE193" s="268"/>
      <c r="AF193" s="264"/>
      <c r="AG193" s="264"/>
      <c r="AH193" s="264"/>
      <c r="AI193" s="265"/>
      <c r="AJ193" s="42"/>
      <c r="AK193" s="438"/>
    </row>
    <row r="194" spans="2:37" s="71" customFormat="1" ht="21" customHeight="1" collapsed="1" thickTop="1" x14ac:dyDescent="0.2">
      <c r="B194" s="42"/>
      <c r="C194" s="406"/>
      <c r="D194" s="407"/>
      <c r="E194" s="407"/>
      <c r="F194" s="81"/>
      <c r="G194" s="231"/>
      <c r="H194" s="231"/>
      <c r="I194" s="231"/>
      <c r="J194" s="231"/>
      <c r="K194" s="231"/>
      <c r="L194" s="231"/>
      <c r="M194" s="231"/>
      <c r="N194" s="231"/>
      <c r="O194" s="231"/>
      <c r="P194" s="316"/>
      <c r="Q194" s="316"/>
      <c r="R194" s="316"/>
      <c r="S194" s="316"/>
      <c r="T194" s="316"/>
      <c r="U194" s="316"/>
      <c r="V194" s="314" t="s">
        <v>62</v>
      </c>
      <c r="W194" s="314"/>
      <c r="X194" s="314"/>
      <c r="Y194" s="314"/>
      <c r="Z194" s="314"/>
      <c r="AA194" s="315"/>
      <c r="AB194" s="250">
        <f>SUM(AB189:AE193)</f>
        <v>6000</v>
      </c>
      <c r="AC194" s="251"/>
      <c r="AD194" s="251"/>
      <c r="AE194" s="252"/>
      <c r="AF194" s="231"/>
      <c r="AG194" s="231"/>
      <c r="AH194" s="231"/>
      <c r="AI194" s="232"/>
      <c r="AJ194" s="42"/>
      <c r="AK194" s="438"/>
    </row>
    <row r="195" spans="2:37" s="71" customFormat="1" ht="21" customHeight="1" x14ac:dyDescent="0.2">
      <c r="B195" s="42"/>
      <c r="C195" s="273" t="s">
        <v>60</v>
      </c>
      <c r="D195" s="274"/>
      <c r="E195" s="275"/>
      <c r="F195" s="77">
        <v>1</v>
      </c>
      <c r="G195" s="516" t="s">
        <v>221</v>
      </c>
      <c r="H195" s="303"/>
      <c r="I195" s="303"/>
      <c r="J195" s="303"/>
      <c r="K195" s="303"/>
      <c r="L195" s="303"/>
      <c r="M195" s="303"/>
      <c r="N195" s="303"/>
      <c r="O195" s="304"/>
      <c r="P195" s="508" t="s">
        <v>507</v>
      </c>
      <c r="Q195" s="509"/>
      <c r="R195" s="510" t="s">
        <v>505</v>
      </c>
      <c r="S195" s="511"/>
      <c r="T195" s="511"/>
      <c r="U195" s="512"/>
      <c r="V195" s="317">
        <v>50000</v>
      </c>
      <c r="W195" s="318"/>
      <c r="X195" s="318"/>
      <c r="Y195" s="319"/>
      <c r="Z195" s="320">
        <v>1</v>
      </c>
      <c r="AA195" s="321"/>
      <c r="AB195" s="301">
        <f>V195*Z195</f>
        <v>50000</v>
      </c>
      <c r="AC195" s="301"/>
      <c r="AD195" s="301"/>
      <c r="AE195" s="302"/>
      <c r="AF195" s="303" t="s">
        <v>217</v>
      </c>
      <c r="AG195" s="303"/>
      <c r="AH195" s="303"/>
      <c r="AI195" s="304"/>
      <c r="AJ195" s="42"/>
      <c r="AK195" s="438"/>
    </row>
    <row r="196" spans="2:37" s="71" customFormat="1" ht="21" customHeight="1" thickBot="1" x14ac:dyDescent="0.25">
      <c r="B196" s="42"/>
      <c r="C196" s="276"/>
      <c r="D196" s="277"/>
      <c r="E196" s="278"/>
      <c r="F196" s="78">
        <v>2</v>
      </c>
      <c r="G196" s="313"/>
      <c r="H196" s="264"/>
      <c r="I196" s="264"/>
      <c r="J196" s="264"/>
      <c r="K196" s="264"/>
      <c r="L196" s="264"/>
      <c r="M196" s="264"/>
      <c r="N196" s="264"/>
      <c r="O196" s="265"/>
      <c r="P196" s="311"/>
      <c r="Q196" s="312"/>
      <c r="R196" s="295"/>
      <c r="S196" s="296"/>
      <c r="T196" s="296"/>
      <c r="U196" s="297"/>
      <c r="V196" s="298"/>
      <c r="W196" s="299"/>
      <c r="X196" s="299"/>
      <c r="Y196" s="300"/>
      <c r="Z196" s="311"/>
      <c r="AA196" s="312"/>
      <c r="AB196" s="253">
        <f>V196*Z196</f>
        <v>0</v>
      </c>
      <c r="AC196" s="254"/>
      <c r="AD196" s="254"/>
      <c r="AE196" s="255"/>
      <c r="AF196" s="264"/>
      <c r="AG196" s="264"/>
      <c r="AH196" s="264"/>
      <c r="AI196" s="265"/>
      <c r="AJ196" s="42"/>
      <c r="AK196" s="438"/>
    </row>
    <row r="197" spans="2:37" s="71" customFormat="1" ht="21" hidden="1" customHeight="1" outlineLevel="1" x14ac:dyDescent="0.2">
      <c r="B197" s="42"/>
      <c r="C197" s="276"/>
      <c r="D197" s="277"/>
      <c r="E197" s="278"/>
      <c r="F197" s="78">
        <v>3</v>
      </c>
      <c r="G197" s="313"/>
      <c r="H197" s="264"/>
      <c r="I197" s="264"/>
      <c r="J197" s="264"/>
      <c r="K197" s="264"/>
      <c r="L197" s="264"/>
      <c r="M197" s="264"/>
      <c r="N197" s="264"/>
      <c r="O197" s="265"/>
      <c r="P197" s="311"/>
      <c r="Q197" s="312"/>
      <c r="R197" s="295"/>
      <c r="S197" s="296"/>
      <c r="T197" s="296"/>
      <c r="U197" s="297"/>
      <c r="V197" s="298"/>
      <c r="W197" s="299"/>
      <c r="X197" s="299"/>
      <c r="Y197" s="300"/>
      <c r="Z197" s="311"/>
      <c r="AA197" s="312"/>
      <c r="AB197" s="253">
        <f>V197*Z197</f>
        <v>0</v>
      </c>
      <c r="AC197" s="254"/>
      <c r="AD197" s="254"/>
      <c r="AE197" s="255"/>
      <c r="AF197" s="264"/>
      <c r="AG197" s="264"/>
      <c r="AH197" s="264"/>
      <c r="AI197" s="265"/>
      <c r="AJ197" s="42"/>
      <c r="AK197" s="438"/>
    </row>
    <row r="198" spans="2:37" s="71" customFormat="1" ht="21" hidden="1" customHeight="1" outlineLevel="1" x14ac:dyDescent="0.2">
      <c r="B198" s="42"/>
      <c r="C198" s="279"/>
      <c r="D198" s="277"/>
      <c r="E198" s="278"/>
      <c r="F198" s="79">
        <v>4</v>
      </c>
      <c r="G198" s="313"/>
      <c r="H198" s="264"/>
      <c r="I198" s="264"/>
      <c r="J198" s="264"/>
      <c r="K198" s="264"/>
      <c r="L198" s="264"/>
      <c r="M198" s="264"/>
      <c r="N198" s="264"/>
      <c r="O198" s="265"/>
      <c r="P198" s="322"/>
      <c r="Q198" s="323"/>
      <c r="R198" s="295"/>
      <c r="S198" s="296"/>
      <c r="T198" s="296"/>
      <c r="U198" s="297"/>
      <c r="V198" s="298"/>
      <c r="W198" s="299"/>
      <c r="X198" s="299"/>
      <c r="Y198" s="300"/>
      <c r="Z198" s="311"/>
      <c r="AA198" s="312"/>
      <c r="AB198" s="253">
        <f t="shared" ref="AB198" si="2">V198*Z198</f>
        <v>0</v>
      </c>
      <c r="AC198" s="254"/>
      <c r="AD198" s="254"/>
      <c r="AE198" s="255"/>
      <c r="AF198" s="264"/>
      <c r="AG198" s="264"/>
      <c r="AH198" s="264"/>
      <c r="AI198" s="265"/>
      <c r="AJ198" s="42"/>
      <c r="AK198" s="438"/>
    </row>
    <row r="199" spans="2:37" s="71" customFormat="1" ht="21" hidden="1" customHeight="1" outlineLevel="1" thickBot="1" x14ac:dyDescent="0.25">
      <c r="B199" s="42"/>
      <c r="C199" s="279"/>
      <c r="D199" s="277"/>
      <c r="E199" s="278"/>
      <c r="F199" s="80">
        <v>5</v>
      </c>
      <c r="G199" s="233"/>
      <c r="H199" s="234"/>
      <c r="I199" s="234"/>
      <c r="J199" s="234"/>
      <c r="K199" s="234"/>
      <c r="L199" s="234"/>
      <c r="M199" s="234"/>
      <c r="N199" s="234"/>
      <c r="O199" s="235"/>
      <c r="P199" s="236"/>
      <c r="Q199" s="237"/>
      <c r="R199" s="385"/>
      <c r="S199" s="386"/>
      <c r="T199" s="386"/>
      <c r="U199" s="387"/>
      <c r="V199" s="307"/>
      <c r="W199" s="308"/>
      <c r="X199" s="308"/>
      <c r="Y199" s="309"/>
      <c r="Z199" s="236"/>
      <c r="AA199" s="237"/>
      <c r="AB199" s="266">
        <f>V199*Z199</f>
        <v>0</v>
      </c>
      <c r="AC199" s="267"/>
      <c r="AD199" s="267"/>
      <c r="AE199" s="268"/>
      <c r="AF199" s="264"/>
      <c r="AG199" s="264"/>
      <c r="AH199" s="264"/>
      <c r="AI199" s="265"/>
      <c r="AJ199" s="42"/>
      <c r="AK199" s="438"/>
    </row>
    <row r="200" spans="2:37" s="71" customFormat="1" ht="21" customHeight="1" collapsed="1" thickTop="1" x14ac:dyDescent="0.2">
      <c r="B200" s="42"/>
      <c r="C200" s="406"/>
      <c r="D200" s="407"/>
      <c r="E200" s="407"/>
      <c r="F200" s="81"/>
      <c r="G200" s="231"/>
      <c r="H200" s="231"/>
      <c r="I200" s="231"/>
      <c r="J200" s="231"/>
      <c r="K200" s="231"/>
      <c r="L200" s="231"/>
      <c r="M200" s="231"/>
      <c r="N200" s="231"/>
      <c r="O200" s="231"/>
      <c r="P200" s="316"/>
      <c r="Q200" s="316"/>
      <c r="R200" s="316"/>
      <c r="S200" s="316"/>
      <c r="T200" s="316"/>
      <c r="U200" s="316"/>
      <c r="V200" s="314" t="s">
        <v>62</v>
      </c>
      <c r="W200" s="314"/>
      <c r="X200" s="314"/>
      <c r="Y200" s="314"/>
      <c r="Z200" s="314"/>
      <c r="AA200" s="315"/>
      <c r="AB200" s="250">
        <f>SUM(AB195:AE199)</f>
        <v>50000</v>
      </c>
      <c r="AC200" s="251"/>
      <c r="AD200" s="251"/>
      <c r="AE200" s="252"/>
      <c r="AF200" s="231"/>
      <c r="AG200" s="231"/>
      <c r="AH200" s="231"/>
      <c r="AI200" s="232"/>
      <c r="AJ200" s="42"/>
      <c r="AK200" s="438"/>
    </row>
    <row r="201" spans="2:37" s="71" customFormat="1" ht="21" customHeight="1" thickBot="1" x14ac:dyDescent="0.25">
      <c r="B201" s="42"/>
      <c r="C201" s="492" t="s">
        <v>79</v>
      </c>
      <c r="D201" s="493"/>
      <c r="E201" s="493"/>
      <c r="F201" s="77">
        <v>1</v>
      </c>
      <c r="G201" s="437" t="s">
        <v>224</v>
      </c>
      <c r="H201" s="303"/>
      <c r="I201" s="303"/>
      <c r="J201" s="303"/>
      <c r="K201" s="303"/>
      <c r="L201" s="303"/>
      <c r="M201" s="303"/>
      <c r="N201" s="303"/>
      <c r="O201" s="304"/>
      <c r="P201" s="508" t="s">
        <v>507</v>
      </c>
      <c r="Q201" s="509"/>
      <c r="R201" s="510" t="s">
        <v>505</v>
      </c>
      <c r="S201" s="511"/>
      <c r="T201" s="511"/>
      <c r="U201" s="512"/>
      <c r="V201" s="317">
        <v>100000</v>
      </c>
      <c r="W201" s="318"/>
      <c r="X201" s="318"/>
      <c r="Y201" s="319"/>
      <c r="Z201" s="320">
        <v>1</v>
      </c>
      <c r="AA201" s="321"/>
      <c r="AB201" s="433">
        <f>V201*Z201</f>
        <v>100000</v>
      </c>
      <c r="AC201" s="434"/>
      <c r="AD201" s="434"/>
      <c r="AE201" s="435"/>
      <c r="AF201" s="437" t="s">
        <v>217</v>
      </c>
      <c r="AG201" s="303"/>
      <c r="AH201" s="303"/>
      <c r="AI201" s="304"/>
      <c r="AJ201" s="42"/>
    </row>
    <row r="202" spans="2:37" s="71" customFormat="1" ht="21" hidden="1" customHeight="1" outlineLevel="1" x14ac:dyDescent="0.2">
      <c r="B202" s="42"/>
      <c r="C202" s="494"/>
      <c r="D202" s="495"/>
      <c r="E202" s="495"/>
      <c r="F202" s="78">
        <v>2</v>
      </c>
      <c r="G202" s="436"/>
      <c r="H202" s="264"/>
      <c r="I202" s="264"/>
      <c r="J202" s="264"/>
      <c r="K202" s="264"/>
      <c r="L202" s="264"/>
      <c r="M202" s="264"/>
      <c r="N202" s="264"/>
      <c r="O202" s="265"/>
      <c r="P202" s="311"/>
      <c r="Q202" s="312"/>
      <c r="R202" s="295"/>
      <c r="S202" s="296"/>
      <c r="T202" s="296"/>
      <c r="U202" s="297"/>
      <c r="V202" s="298"/>
      <c r="W202" s="299"/>
      <c r="X202" s="299"/>
      <c r="Y202" s="300"/>
      <c r="Z202" s="311"/>
      <c r="AA202" s="312"/>
      <c r="AB202" s="253">
        <f>V202*Z202</f>
        <v>0</v>
      </c>
      <c r="AC202" s="254"/>
      <c r="AD202" s="254"/>
      <c r="AE202" s="255"/>
      <c r="AF202" s="436"/>
      <c r="AG202" s="264"/>
      <c r="AH202" s="264"/>
      <c r="AI202" s="265"/>
      <c r="AJ202" s="42"/>
    </row>
    <row r="203" spans="2:37" s="71" customFormat="1" ht="21" hidden="1" customHeight="1" outlineLevel="1" x14ac:dyDescent="0.2">
      <c r="B203" s="42"/>
      <c r="C203" s="494"/>
      <c r="D203" s="495"/>
      <c r="E203" s="495"/>
      <c r="F203" s="78">
        <v>3</v>
      </c>
      <c r="G203" s="436"/>
      <c r="H203" s="264"/>
      <c r="I203" s="264"/>
      <c r="J203" s="264"/>
      <c r="K203" s="264"/>
      <c r="L203" s="264"/>
      <c r="M203" s="264"/>
      <c r="N203" s="264"/>
      <c r="O203" s="265"/>
      <c r="P203" s="311"/>
      <c r="Q203" s="312"/>
      <c r="R203" s="295"/>
      <c r="S203" s="296"/>
      <c r="T203" s="296"/>
      <c r="U203" s="297"/>
      <c r="V203" s="298"/>
      <c r="W203" s="299"/>
      <c r="X203" s="299"/>
      <c r="Y203" s="300"/>
      <c r="Z203" s="311"/>
      <c r="AA203" s="312"/>
      <c r="AB203" s="253">
        <f>V203*Z203</f>
        <v>0</v>
      </c>
      <c r="AC203" s="254"/>
      <c r="AD203" s="254"/>
      <c r="AE203" s="255"/>
      <c r="AF203" s="436"/>
      <c r="AG203" s="264"/>
      <c r="AH203" s="264"/>
      <c r="AI203" s="265"/>
      <c r="AJ203" s="42"/>
    </row>
    <row r="204" spans="2:37" s="71" customFormat="1" ht="21" hidden="1" customHeight="1" outlineLevel="1" x14ac:dyDescent="0.2">
      <c r="B204" s="42"/>
      <c r="C204" s="494"/>
      <c r="D204" s="495"/>
      <c r="E204" s="495"/>
      <c r="F204" s="79">
        <v>4</v>
      </c>
      <c r="G204" s="436"/>
      <c r="H204" s="264"/>
      <c r="I204" s="264"/>
      <c r="J204" s="264"/>
      <c r="K204" s="264"/>
      <c r="L204" s="264"/>
      <c r="M204" s="264"/>
      <c r="N204" s="264"/>
      <c r="O204" s="265"/>
      <c r="P204" s="322"/>
      <c r="Q204" s="323"/>
      <c r="R204" s="295"/>
      <c r="S204" s="296"/>
      <c r="T204" s="296"/>
      <c r="U204" s="297"/>
      <c r="V204" s="298"/>
      <c r="W204" s="299"/>
      <c r="X204" s="299"/>
      <c r="Y204" s="300"/>
      <c r="Z204" s="311"/>
      <c r="AA204" s="312"/>
      <c r="AB204" s="253">
        <f>V204*Z204</f>
        <v>0</v>
      </c>
      <c r="AC204" s="254"/>
      <c r="AD204" s="254"/>
      <c r="AE204" s="255"/>
      <c r="AF204" s="436"/>
      <c r="AG204" s="264"/>
      <c r="AH204" s="264"/>
      <c r="AI204" s="265"/>
      <c r="AJ204" s="42"/>
    </row>
    <row r="205" spans="2:37" s="71" customFormat="1" ht="21" hidden="1" customHeight="1" outlineLevel="1" thickBot="1" x14ac:dyDescent="0.25">
      <c r="B205" s="42"/>
      <c r="C205" s="494"/>
      <c r="D205" s="495"/>
      <c r="E205" s="495"/>
      <c r="F205" s="80">
        <v>5</v>
      </c>
      <c r="G205" s="432"/>
      <c r="H205" s="234"/>
      <c r="I205" s="234"/>
      <c r="J205" s="234"/>
      <c r="K205" s="234"/>
      <c r="L205" s="234"/>
      <c r="M205" s="234"/>
      <c r="N205" s="234"/>
      <c r="O205" s="235"/>
      <c r="P205" s="236"/>
      <c r="Q205" s="237"/>
      <c r="R205" s="385"/>
      <c r="S205" s="386"/>
      <c r="T205" s="386"/>
      <c r="U205" s="387"/>
      <c r="V205" s="307"/>
      <c r="W205" s="308"/>
      <c r="X205" s="308"/>
      <c r="Y205" s="309"/>
      <c r="Z205" s="236"/>
      <c r="AA205" s="237"/>
      <c r="AB205" s="266">
        <f>V205*Z205</f>
        <v>0</v>
      </c>
      <c r="AC205" s="267"/>
      <c r="AD205" s="267"/>
      <c r="AE205" s="268"/>
      <c r="AF205" s="432"/>
      <c r="AG205" s="234"/>
      <c r="AH205" s="234"/>
      <c r="AI205" s="235"/>
      <c r="AJ205" s="42"/>
    </row>
    <row r="206" spans="2:37" s="71" customFormat="1" ht="21" customHeight="1" collapsed="1" thickTop="1" x14ac:dyDescent="0.2">
      <c r="B206" s="42"/>
      <c r="C206" s="496"/>
      <c r="D206" s="497"/>
      <c r="E206" s="497"/>
      <c r="F206" s="81"/>
      <c r="G206" s="231"/>
      <c r="H206" s="231"/>
      <c r="I206" s="231"/>
      <c r="J206" s="231"/>
      <c r="K206" s="231"/>
      <c r="L206" s="231"/>
      <c r="M206" s="231"/>
      <c r="N206" s="231"/>
      <c r="O206" s="231"/>
      <c r="P206" s="316"/>
      <c r="Q206" s="316"/>
      <c r="R206" s="316"/>
      <c r="S206" s="316"/>
      <c r="T206" s="316"/>
      <c r="U206" s="316"/>
      <c r="V206" s="314" t="s">
        <v>62</v>
      </c>
      <c r="W206" s="314"/>
      <c r="X206" s="314"/>
      <c r="Y206" s="314"/>
      <c r="Z206" s="314"/>
      <c r="AA206" s="315"/>
      <c r="AB206" s="250">
        <f>SUM(AB201:AE205)</f>
        <v>100000</v>
      </c>
      <c r="AC206" s="251"/>
      <c r="AD206" s="251"/>
      <c r="AE206" s="252"/>
      <c r="AF206" s="405"/>
      <c r="AG206" s="231"/>
      <c r="AH206" s="231"/>
      <c r="AI206" s="232"/>
      <c r="AJ206" s="42"/>
    </row>
    <row r="207" spans="2:37" s="71" customFormat="1" ht="21" customHeight="1" thickBot="1" x14ac:dyDescent="0.25">
      <c r="B207" s="42"/>
      <c r="C207" s="276" t="s">
        <v>61</v>
      </c>
      <c r="D207" s="277"/>
      <c r="E207" s="278"/>
      <c r="F207" s="77">
        <v>1</v>
      </c>
      <c r="G207" s="516" t="s">
        <v>225</v>
      </c>
      <c r="H207" s="303"/>
      <c r="I207" s="303"/>
      <c r="J207" s="303"/>
      <c r="K207" s="303"/>
      <c r="L207" s="303"/>
      <c r="M207" s="303"/>
      <c r="N207" s="303"/>
      <c r="O207" s="304"/>
      <c r="P207" s="508" t="s">
        <v>507</v>
      </c>
      <c r="Q207" s="509"/>
      <c r="R207" s="510" t="s">
        <v>505</v>
      </c>
      <c r="S207" s="511"/>
      <c r="T207" s="511"/>
      <c r="U207" s="512"/>
      <c r="V207" s="317">
        <v>200000</v>
      </c>
      <c r="W207" s="318"/>
      <c r="X207" s="318"/>
      <c r="Y207" s="319"/>
      <c r="Z207" s="320">
        <v>1</v>
      </c>
      <c r="AA207" s="321"/>
      <c r="AB207" s="301">
        <f>V207*Z207</f>
        <v>200000</v>
      </c>
      <c r="AC207" s="301"/>
      <c r="AD207" s="301"/>
      <c r="AE207" s="302"/>
      <c r="AF207" s="408" t="s">
        <v>217</v>
      </c>
      <c r="AG207" s="408"/>
      <c r="AH207" s="408"/>
      <c r="AI207" s="409"/>
      <c r="AJ207" s="42"/>
    </row>
    <row r="208" spans="2:37" s="71" customFormat="1" ht="21" hidden="1" customHeight="1" outlineLevel="1" x14ac:dyDescent="0.2">
      <c r="B208" s="42"/>
      <c r="C208" s="276"/>
      <c r="D208" s="277"/>
      <c r="E208" s="278"/>
      <c r="F208" s="78">
        <v>2</v>
      </c>
      <c r="G208" s="313"/>
      <c r="H208" s="264"/>
      <c r="I208" s="264"/>
      <c r="J208" s="264"/>
      <c r="K208" s="264"/>
      <c r="L208" s="264"/>
      <c r="M208" s="264"/>
      <c r="N208" s="264"/>
      <c r="O208" s="265"/>
      <c r="P208" s="311"/>
      <c r="Q208" s="312"/>
      <c r="R208" s="295"/>
      <c r="S208" s="296"/>
      <c r="T208" s="296"/>
      <c r="U208" s="297"/>
      <c r="V208" s="298"/>
      <c r="W208" s="299"/>
      <c r="X208" s="299"/>
      <c r="Y208" s="300"/>
      <c r="Z208" s="311"/>
      <c r="AA208" s="312"/>
      <c r="AB208" s="253">
        <f>V208*Z208</f>
        <v>0</v>
      </c>
      <c r="AC208" s="254"/>
      <c r="AD208" s="254"/>
      <c r="AE208" s="255"/>
      <c r="AF208" s="264"/>
      <c r="AG208" s="264"/>
      <c r="AH208" s="264"/>
      <c r="AI208" s="265"/>
      <c r="AJ208" s="42"/>
    </row>
    <row r="209" spans="2:36" s="71" customFormat="1" ht="21" hidden="1" customHeight="1" outlineLevel="1" x14ac:dyDescent="0.2">
      <c r="B209" s="42"/>
      <c r="C209" s="276"/>
      <c r="D209" s="277"/>
      <c r="E209" s="278"/>
      <c r="F209" s="78">
        <v>3</v>
      </c>
      <c r="G209" s="313"/>
      <c r="H209" s="264"/>
      <c r="I209" s="264"/>
      <c r="J209" s="264"/>
      <c r="K209" s="264"/>
      <c r="L209" s="264"/>
      <c r="M209" s="264"/>
      <c r="N209" s="264"/>
      <c r="O209" s="265"/>
      <c r="P209" s="311"/>
      <c r="Q209" s="312"/>
      <c r="R209" s="295"/>
      <c r="S209" s="296"/>
      <c r="T209" s="296"/>
      <c r="U209" s="297"/>
      <c r="V209" s="298"/>
      <c r="W209" s="299"/>
      <c r="X209" s="299"/>
      <c r="Y209" s="300"/>
      <c r="Z209" s="311"/>
      <c r="AA209" s="312"/>
      <c r="AB209" s="253">
        <f>V209*Z209</f>
        <v>0</v>
      </c>
      <c r="AC209" s="254"/>
      <c r="AD209" s="254"/>
      <c r="AE209" s="255"/>
      <c r="AF209" s="264"/>
      <c r="AG209" s="264"/>
      <c r="AH209" s="264"/>
      <c r="AI209" s="265"/>
      <c r="AJ209" s="42"/>
    </row>
    <row r="210" spans="2:36" s="71" customFormat="1" ht="21" hidden="1" customHeight="1" outlineLevel="1" x14ac:dyDescent="0.2">
      <c r="B210" s="42"/>
      <c r="C210" s="279"/>
      <c r="D210" s="277"/>
      <c r="E210" s="278"/>
      <c r="F210" s="79">
        <v>4</v>
      </c>
      <c r="G210" s="313"/>
      <c r="H210" s="264"/>
      <c r="I210" s="264"/>
      <c r="J210" s="264"/>
      <c r="K210" s="264"/>
      <c r="L210" s="264"/>
      <c r="M210" s="264"/>
      <c r="N210" s="264"/>
      <c r="O210" s="265"/>
      <c r="P210" s="322"/>
      <c r="Q210" s="323"/>
      <c r="R210" s="295"/>
      <c r="S210" s="296"/>
      <c r="T210" s="296"/>
      <c r="U210" s="297"/>
      <c r="V210" s="298"/>
      <c r="W210" s="299"/>
      <c r="X210" s="299"/>
      <c r="Y210" s="300"/>
      <c r="Z210" s="311"/>
      <c r="AA210" s="312"/>
      <c r="AB210" s="253">
        <f>V210*Z210</f>
        <v>0</v>
      </c>
      <c r="AC210" s="254"/>
      <c r="AD210" s="254"/>
      <c r="AE210" s="255"/>
      <c r="AF210" s="264"/>
      <c r="AG210" s="264"/>
      <c r="AH210" s="264"/>
      <c r="AI210" s="265"/>
      <c r="AJ210" s="42"/>
    </row>
    <row r="211" spans="2:36" s="71" customFormat="1" ht="21" hidden="1" customHeight="1" outlineLevel="1" thickBot="1" x14ac:dyDescent="0.25">
      <c r="B211" s="42"/>
      <c r="C211" s="279"/>
      <c r="D211" s="277"/>
      <c r="E211" s="278"/>
      <c r="F211" s="80">
        <v>5</v>
      </c>
      <c r="G211" s="233"/>
      <c r="H211" s="234"/>
      <c r="I211" s="234"/>
      <c r="J211" s="234"/>
      <c r="K211" s="234"/>
      <c r="L211" s="234"/>
      <c r="M211" s="234"/>
      <c r="N211" s="234"/>
      <c r="O211" s="235"/>
      <c r="P211" s="236"/>
      <c r="Q211" s="237"/>
      <c r="R211" s="385"/>
      <c r="S211" s="386"/>
      <c r="T211" s="386"/>
      <c r="U211" s="387"/>
      <c r="V211" s="307"/>
      <c r="W211" s="308"/>
      <c r="X211" s="308"/>
      <c r="Y211" s="309"/>
      <c r="Z211" s="236"/>
      <c r="AA211" s="237"/>
      <c r="AB211" s="266">
        <f>V211*Z211</f>
        <v>0</v>
      </c>
      <c r="AC211" s="267"/>
      <c r="AD211" s="267"/>
      <c r="AE211" s="268"/>
      <c r="AF211" s="264"/>
      <c r="AG211" s="264"/>
      <c r="AH211" s="264"/>
      <c r="AI211" s="265"/>
      <c r="AJ211" s="42"/>
    </row>
    <row r="212" spans="2:36" s="71" customFormat="1" ht="21" customHeight="1" collapsed="1" thickTop="1" x14ac:dyDescent="0.2">
      <c r="B212" s="42"/>
      <c r="C212" s="406"/>
      <c r="D212" s="407"/>
      <c r="E212" s="407"/>
      <c r="F212" s="81"/>
      <c r="G212" s="231"/>
      <c r="H212" s="231"/>
      <c r="I212" s="231"/>
      <c r="J212" s="231"/>
      <c r="K212" s="231"/>
      <c r="L212" s="231"/>
      <c r="M212" s="231"/>
      <c r="N212" s="231"/>
      <c r="O212" s="231"/>
      <c r="P212" s="316"/>
      <c r="Q212" s="316"/>
      <c r="R212" s="316"/>
      <c r="S212" s="316"/>
      <c r="T212" s="316"/>
      <c r="U212" s="316"/>
      <c r="V212" s="314" t="s">
        <v>62</v>
      </c>
      <c r="W212" s="314"/>
      <c r="X212" s="314"/>
      <c r="Y212" s="314"/>
      <c r="Z212" s="314"/>
      <c r="AA212" s="315"/>
      <c r="AB212" s="250">
        <f>SUM(AB207:AE211)</f>
        <v>200000</v>
      </c>
      <c r="AC212" s="251"/>
      <c r="AD212" s="251"/>
      <c r="AE212" s="252"/>
      <c r="AF212" s="231"/>
      <c r="AG212" s="231"/>
      <c r="AH212" s="231"/>
      <c r="AI212" s="232"/>
      <c r="AJ212" s="42"/>
    </row>
    <row r="213" spans="2:36" s="71" customFormat="1" ht="21" customHeight="1" thickBot="1" x14ac:dyDescent="0.25">
      <c r="B213" s="42"/>
      <c r="C213" s="273" t="s">
        <v>83</v>
      </c>
      <c r="D213" s="274"/>
      <c r="E213" s="275"/>
      <c r="F213" s="77">
        <v>1</v>
      </c>
      <c r="G213" s="516" t="s">
        <v>226</v>
      </c>
      <c r="H213" s="303"/>
      <c r="I213" s="303"/>
      <c r="J213" s="303"/>
      <c r="K213" s="303"/>
      <c r="L213" s="303"/>
      <c r="M213" s="303"/>
      <c r="N213" s="303"/>
      <c r="O213" s="304"/>
      <c r="P213" s="508" t="s">
        <v>507</v>
      </c>
      <c r="Q213" s="509"/>
      <c r="R213" s="510" t="s">
        <v>505</v>
      </c>
      <c r="S213" s="511"/>
      <c r="T213" s="511"/>
      <c r="U213" s="512"/>
      <c r="V213" s="317">
        <v>50000</v>
      </c>
      <c r="W213" s="318"/>
      <c r="X213" s="318"/>
      <c r="Y213" s="319"/>
      <c r="Z213" s="320">
        <v>1</v>
      </c>
      <c r="AA213" s="321"/>
      <c r="AB213" s="301">
        <f>V213*Z213</f>
        <v>50000</v>
      </c>
      <c r="AC213" s="301"/>
      <c r="AD213" s="301"/>
      <c r="AE213" s="302"/>
      <c r="AF213" s="303" t="s">
        <v>217</v>
      </c>
      <c r="AG213" s="303"/>
      <c r="AH213" s="303"/>
      <c r="AI213" s="304"/>
      <c r="AJ213" s="42"/>
    </row>
    <row r="214" spans="2:36" s="71" customFormat="1" ht="21" hidden="1" customHeight="1" outlineLevel="1" x14ac:dyDescent="0.2">
      <c r="B214" s="42"/>
      <c r="C214" s="276"/>
      <c r="D214" s="277"/>
      <c r="E214" s="278"/>
      <c r="F214" s="78">
        <v>2</v>
      </c>
      <c r="G214" s="313"/>
      <c r="H214" s="264"/>
      <c r="I214" s="264"/>
      <c r="J214" s="264"/>
      <c r="K214" s="264"/>
      <c r="L214" s="264"/>
      <c r="M214" s="264"/>
      <c r="N214" s="264"/>
      <c r="O214" s="265"/>
      <c r="P214" s="311"/>
      <c r="Q214" s="312"/>
      <c r="R214" s="295"/>
      <c r="S214" s="296"/>
      <c r="T214" s="296"/>
      <c r="U214" s="297"/>
      <c r="V214" s="298"/>
      <c r="W214" s="299"/>
      <c r="X214" s="299"/>
      <c r="Y214" s="300"/>
      <c r="Z214" s="311"/>
      <c r="AA214" s="312"/>
      <c r="AB214" s="253">
        <f>V214*Z214</f>
        <v>0</v>
      </c>
      <c r="AC214" s="254"/>
      <c r="AD214" s="254"/>
      <c r="AE214" s="255"/>
      <c r="AF214" s="264"/>
      <c r="AG214" s="264"/>
      <c r="AH214" s="264"/>
      <c r="AI214" s="265"/>
      <c r="AJ214" s="42"/>
    </row>
    <row r="215" spans="2:36" s="71" customFormat="1" ht="21" hidden="1" customHeight="1" outlineLevel="1" x14ac:dyDescent="0.2">
      <c r="B215" s="42"/>
      <c r="C215" s="276"/>
      <c r="D215" s="277"/>
      <c r="E215" s="278"/>
      <c r="F215" s="78">
        <v>3</v>
      </c>
      <c r="G215" s="313"/>
      <c r="H215" s="264"/>
      <c r="I215" s="264"/>
      <c r="J215" s="264"/>
      <c r="K215" s="264"/>
      <c r="L215" s="264"/>
      <c r="M215" s="264"/>
      <c r="N215" s="264"/>
      <c r="O215" s="265"/>
      <c r="P215" s="311"/>
      <c r="Q215" s="312"/>
      <c r="R215" s="295"/>
      <c r="S215" s="296"/>
      <c r="T215" s="296"/>
      <c r="U215" s="297"/>
      <c r="V215" s="298"/>
      <c r="W215" s="299"/>
      <c r="X215" s="299"/>
      <c r="Y215" s="300"/>
      <c r="Z215" s="311"/>
      <c r="AA215" s="312"/>
      <c r="AB215" s="253">
        <f>V215*Z215</f>
        <v>0</v>
      </c>
      <c r="AC215" s="254"/>
      <c r="AD215" s="254"/>
      <c r="AE215" s="255"/>
      <c r="AF215" s="264"/>
      <c r="AG215" s="264"/>
      <c r="AH215" s="264"/>
      <c r="AI215" s="265"/>
      <c r="AJ215" s="42"/>
    </row>
    <row r="216" spans="2:36" s="71" customFormat="1" ht="21" hidden="1" customHeight="1" outlineLevel="1" x14ac:dyDescent="0.2">
      <c r="B216" s="42"/>
      <c r="C216" s="279"/>
      <c r="D216" s="277"/>
      <c r="E216" s="278"/>
      <c r="F216" s="79">
        <v>4</v>
      </c>
      <c r="G216" s="313"/>
      <c r="H216" s="264"/>
      <c r="I216" s="264"/>
      <c r="J216" s="264"/>
      <c r="K216" s="264"/>
      <c r="L216" s="264"/>
      <c r="M216" s="264"/>
      <c r="N216" s="264"/>
      <c r="O216" s="265"/>
      <c r="P216" s="322"/>
      <c r="Q216" s="323"/>
      <c r="R216" s="295"/>
      <c r="S216" s="296"/>
      <c r="T216" s="296"/>
      <c r="U216" s="297"/>
      <c r="V216" s="298"/>
      <c r="W216" s="299"/>
      <c r="X216" s="299"/>
      <c r="Y216" s="300"/>
      <c r="Z216" s="311"/>
      <c r="AA216" s="312"/>
      <c r="AB216" s="253">
        <f>V216*Z216</f>
        <v>0</v>
      </c>
      <c r="AC216" s="254"/>
      <c r="AD216" s="254"/>
      <c r="AE216" s="255"/>
      <c r="AF216" s="264"/>
      <c r="AG216" s="264"/>
      <c r="AH216" s="264"/>
      <c r="AI216" s="265"/>
      <c r="AJ216" s="42"/>
    </row>
    <row r="217" spans="2:36" s="71" customFormat="1" ht="21" hidden="1" customHeight="1" outlineLevel="1" thickBot="1" x14ac:dyDescent="0.25">
      <c r="B217" s="42"/>
      <c r="C217" s="279"/>
      <c r="D217" s="277"/>
      <c r="E217" s="278"/>
      <c r="F217" s="80">
        <v>5</v>
      </c>
      <c r="G217" s="233"/>
      <c r="H217" s="234"/>
      <c r="I217" s="234"/>
      <c r="J217" s="234"/>
      <c r="K217" s="234"/>
      <c r="L217" s="234"/>
      <c r="M217" s="234"/>
      <c r="N217" s="234"/>
      <c r="O217" s="235"/>
      <c r="P217" s="236"/>
      <c r="Q217" s="237"/>
      <c r="R217" s="385"/>
      <c r="S217" s="386"/>
      <c r="T217" s="386"/>
      <c r="U217" s="387"/>
      <c r="V217" s="307"/>
      <c r="W217" s="308"/>
      <c r="X217" s="308"/>
      <c r="Y217" s="309"/>
      <c r="Z217" s="236"/>
      <c r="AA217" s="237"/>
      <c r="AB217" s="266">
        <f>V217*Z217</f>
        <v>0</v>
      </c>
      <c r="AC217" s="267"/>
      <c r="AD217" s="267"/>
      <c r="AE217" s="268"/>
      <c r="AF217" s="264"/>
      <c r="AG217" s="264"/>
      <c r="AH217" s="264"/>
      <c r="AI217" s="265"/>
      <c r="AJ217" s="42"/>
    </row>
    <row r="218" spans="2:36" s="71" customFormat="1" ht="21" customHeight="1" collapsed="1" thickTop="1" thickBot="1" x14ac:dyDescent="0.25">
      <c r="B218" s="42"/>
      <c r="C218" s="280"/>
      <c r="D218" s="281"/>
      <c r="E218" s="281"/>
      <c r="F218" s="84"/>
      <c r="G218" s="85"/>
      <c r="H218" s="85"/>
      <c r="I218" s="85"/>
      <c r="J218" s="85"/>
      <c r="K218" s="85"/>
      <c r="L218" s="85"/>
      <c r="M218" s="85"/>
      <c r="N218" s="85"/>
      <c r="O218" s="85"/>
      <c r="P218" s="85"/>
      <c r="Q218" s="85"/>
      <c r="R218" s="85"/>
      <c r="S218" s="85"/>
      <c r="T218" s="85"/>
      <c r="U218" s="85"/>
      <c r="V218" s="314" t="s">
        <v>62</v>
      </c>
      <c r="W218" s="314"/>
      <c r="X218" s="314"/>
      <c r="Y218" s="314"/>
      <c r="Z218" s="314"/>
      <c r="AA218" s="315"/>
      <c r="AB218" s="374">
        <f>SUM(AB213:AE217)</f>
        <v>50000</v>
      </c>
      <c r="AC218" s="374"/>
      <c r="AD218" s="374"/>
      <c r="AE218" s="375"/>
      <c r="AF218" s="248"/>
      <c r="AG218" s="248"/>
      <c r="AH218" s="248"/>
      <c r="AI218" s="249"/>
      <c r="AJ218" s="42"/>
    </row>
    <row r="219" spans="2:36" s="71" customFormat="1" ht="21" customHeight="1" thickTop="1" x14ac:dyDescent="0.2">
      <c r="B219" s="42"/>
      <c r="C219" s="83"/>
      <c r="D219" s="82"/>
      <c r="E219" s="82"/>
      <c r="F219" s="231" t="s">
        <v>563</v>
      </c>
      <c r="G219" s="231"/>
      <c r="H219" s="231"/>
      <c r="I219" s="231"/>
      <c r="J219" s="231"/>
      <c r="K219" s="231"/>
      <c r="L219" s="231"/>
      <c r="M219" s="231"/>
      <c r="N219" s="231"/>
      <c r="O219" s="231"/>
      <c r="P219" s="231"/>
      <c r="Q219" s="231"/>
      <c r="R219" s="231"/>
      <c r="S219" s="231"/>
      <c r="T219" s="231"/>
      <c r="U219" s="231"/>
      <c r="V219" s="231"/>
      <c r="W219" s="231"/>
      <c r="X219" s="231"/>
      <c r="Y219" s="231"/>
      <c r="Z219" s="231"/>
      <c r="AA219" s="232"/>
      <c r="AB219" s="251">
        <f>AB182+AB188</f>
        <v>10060000</v>
      </c>
      <c r="AC219" s="251"/>
      <c r="AD219" s="251"/>
      <c r="AE219" s="252"/>
      <c r="AF219" s="86" t="s">
        <v>49</v>
      </c>
      <c r="AG219" s="87"/>
      <c r="AH219" s="87"/>
      <c r="AI219" s="88"/>
      <c r="AJ219" s="42"/>
    </row>
    <row r="220" spans="2:36" s="71" customFormat="1" ht="21" customHeight="1" x14ac:dyDescent="0.2">
      <c r="B220" s="42"/>
      <c r="C220" s="72"/>
      <c r="D220" s="47"/>
      <c r="E220" s="47"/>
      <c r="F220" s="502" t="s">
        <v>84</v>
      </c>
      <c r="G220" s="502"/>
      <c r="H220" s="502"/>
      <c r="I220" s="502"/>
      <c r="J220" s="502"/>
      <c r="K220" s="502"/>
      <c r="L220" s="502"/>
      <c r="M220" s="502"/>
      <c r="N220" s="502"/>
      <c r="O220" s="502"/>
      <c r="P220" s="502"/>
      <c r="Q220" s="502"/>
      <c r="R220" s="502"/>
      <c r="S220" s="502"/>
      <c r="T220" s="502"/>
      <c r="U220" s="502"/>
      <c r="V220" s="502"/>
      <c r="W220" s="502"/>
      <c r="X220" s="502"/>
      <c r="Y220" s="502"/>
      <c r="Z220" s="502"/>
      <c r="AA220" s="503"/>
      <c r="AB220" s="305">
        <f>+AB194+AB200+AB206+AB212+AB218</f>
        <v>406000</v>
      </c>
      <c r="AC220" s="305"/>
      <c r="AD220" s="305"/>
      <c r="AE220" s="306"/>
      <c r="AF220" s="256" t="str">
        <f>_xlfn.IFS(AB219=0,"",AB220&gt;AB221*1/2,"NG",AB220&lt;=AB221,"OK")</f>
        <v>OK</v>
      </c>
      <c r="AG220" s="257"/>
      <c r="AH220" s="257"/>
      <c r="AI220" s="258"/>
      <c r="AJ220" s="42"/>
    </row>
    <row r="221" spans="2:36" s="71" customFormat="1" ht="21" customHeight="1" thickBot="1" x14ac:dyDescent="0.25">
      <c r="B221" s="42"/>
      <c r="C221" s="89"/>
      <c r="D221" s="90"/>
      <c r="E221" s="90"/>
      <c r="F221" s="259" t="s">
        <v>46</v>
      </c>
      <c r="G221" s="259"/>
      <c r="H221" s="259"/>
      <c r="I221" s="259"/>
      <c r="J221" s="259"/>
      <c r="K221" s="259"/>
      <c r="L221" s="259"/>
      <c r="M221" s="259"/>
      <c r="N221" s="259"/>
      <c r="O221" s="259"/>
      <c r="P221" s="259"/>
      <c r="Q221" s="259"/>
      <c r="R221" s="259"/>
      <c r="S221" s="259"/>
      <c r="T221" s="259"/>
      <c r="U221" s="259"/>
      <c r="V221" s="259"/>
      <c r="W221" s="259"/>
      <c r="X221" s="259"/>
      <c r="Y221" s="259"/>
      <c r="Z221" s="259"/>
      <c r="AA221" s="260"/>
      <c r="AB221" s="261">
        <f>AB219+AB220</f>
        <v>10466000</v>
      </c>
      <c r="AC221" s="262"/>
      <c r="AD221" s="262"/>
      <c r="AE221" s="263"/>
      <c r="AF221" s="256"/>
      <c r="AG221" s="257"/>
      <c r="AH221" s="257"/>
      <c r="AI221" s="258"/>
      <c r="AJ221" s="42"/>
    </row>
    <row r="222" spans="2:36" ht="21" customHeight="1" thickBot="1" x14ac:dyDescent="0.25">
      <c r="B222" s="10"/>
      <c r="C222" s="518" t="s">
        <v>548</v>
      </c>
      <c r="D222" s="519"/>
      <c r="E222" s="519"/>
      <c r="F222" s="519"/>
      <c r="G222" s="519"/>
      <c r="H222" s="519"/>
      <c r="I222" s="519"/>
      <c r="J222" s="519"/>
      <c r="K222" s="519"/>
      <c r="L222" s="519"/>
      <c r="M222" s="519"/>
      <c r="N222" s="519"/>
      <c r="O222" s="519"/>
      <c r="P222" s="519"/>
      <c r="Q222" s="519"/>
      <c r="R222" s="519"/>
      <c r="S222" s="519"/>
      <c r="T222" s="519"/>
      <c r="U222" s="519"/>
      <c r="V222" s="519"/>
      <c r="W222" s="519"/>
      <c r="X222" s="519"/>
      <c r="Y222" s="519"/>
      <c r="Z222" s="519"/>
      <c r="AA222" s="519"/>
      <c r="AB222" s="612">
        <f>AB221</f>
        <v>10466000</v>
      </c>
      <c r="AC222" s="613"/>
      <c r="AD222" s="613"/>
      <c r="AE222" s="613"/>
      <c r="AF222" s="613"/>
      <c r="AG222" s="613"/>
      <c r="AH222" s="613"/>
      <c r="AI222" s="171" t="s">
        <v>139</v>
      </c>
      <c r="AJ222" s="10"/>
    </row>
    <row r="223" spans="2:36" ht="21" customHeight="1" thickBot="1" x14ac:dyDescent="0.25">
      <c r="B223" s="10"/>
      <c r="C223" s="91"/>
      <c r="D223" s="92" t="s">
        <v>143</v>
      </c>
      <c r="E223" s="93"/>
      <c r="F223" s="93"/>
      <c r="G223" s="93"/>
      <c r="H223" s="93"/>
      <c r="I223" s="93"/>
      <c r="J223" s="93"/>
      <c r="K223" s="94" t="s">
        <v>539</v>
      </c>
      <c r="L223" s="93"/>
      <c r="M223" s="92"/>
      <c r="N223" s="92" t="s">
        <v>144</v>
      </c>
      <c r="O223" s="93"/>
      <c r="P223" s="93"/>
      <c r="Q223" s="93"/>
      <c r="R223" s="93"/>
      <c r="S223" s="93"/>
      <c r="T223" s="92"/>
      <c r="U223" s="92" t="s">
        <v>537</v>
      </c>
      <c r="V223" s="93"/>
      <c r="W223" s="93"/>
      <c r="X223" s="93"/>
      <c r="Y223" s="93"/>
      <c r="Z223" s="93"/>
      <c r="AA223" s="93"/>
      <c r="AB223" s="612">
        <f>IF(OR('様式第1号（申請書）'!D32="○",'様式第1号（申請書）'!D33="○",'様式第1号（申請書）'!D35="○",'様式第1号（申請書）'!D36="○"),"",IF(ROUNDDOWN((AB222/3*2),-3)&gt;=10000000,10000000,ROUNDDOWN((AB222/3*2),-3)))</f>
        <v>6977000</v>
      </c>
      <c r="AC223" s="613"/>
      <c r="AD223" s="613"/>
      <c r="AE223" s="613"/>
      <c r="AF223" s="613"/>
      <c r="AG223" s="613"/>
      <c r="AH223" s="613"/>
      <c r="AI223" s="171" t="s">
        <v>139</v>
      </c>
      <c r="AJ223" s="10"/>
    </row>
    <row r="224" spans="2:36" ht="21" customHeight="1" thickBot="1" x14ac:dyDescent="0.25">
      <c r="B224" s="10"/>
      <c r="C224" s="91"/>
      <c r="D224" s="92" t="s">
        <v>143</v>
      </c>
      <c r="E224" s="93"/>
      <c r="F224" s="93"/>
      <c r="G224" s="93"/>
      <c r="H224" s="93"/>
      <c r="I224" s="93"/>
      <c r="J224" s="93"/>
      <c r="K224" s="94" t="s">
        <v>483</v>
      </c>
      <c r="L224" s="93"/>
      <c r="M224" s="92"/>
      <c r="N224" s="92" t="s">
        <v>144</v>
      </c>
      <c r="O224" s="93"/>
      <c r="P224" s="93"/>
      <c r="Q224" s="93"/>
      <c r="R224" s="93"/>
      <c r="S224" s="93"/>
      <c r="T224" s="92"/>
      <c r="U224" s="92" t="s">
        <v>474</v>
      </c>
      <c r="V224" s="93"/>
      <c r="W224" s="93"/>
      <c r="X224" s="93"/>
      <c r="Y224" s="93"/>
      <c r="Z224" s="93"/>
      <c r="AA224" s="93"/>
      <c r="AB224" s="612">
        <f>IF(OR('様式第1号（申請書）'!D31="○",'様式第1号（申請書）'!D34="○"),"",IF(ROUNDDOWN((AB222/5*4),-3)&gt;=12000000,12000000,ROUNDDOWN((AB222/5*4),-3)))</f>
        <v>8372000</v>
      </c>
      <c r="AC224" s="613"/>
      <c r="AD224" s="613"/>
      <c r="AE224" s="613"/>
      <c r="AF224" s="613"/>
      <c r="AG224" s="613"/>
      <c r="AH224" s="613"/>
      <c r="AI224" s="170" t="s">
        <v>139</v>
      </c>
      <c r="AJ224" s="10"/>
    </row>
    <row r="225" spans="2:47" ht="23" customHeight="1" x14ac:dyDescent="0.2">
      <c r="B225" s="15"/>
      <c r="C225" s="15" t="s">
        <v>108</v>
      </c>
      <c r="D225" s="10"/>
      <c r="E225" s="10"/>
      <c r="F225" s="10"/>
      <c r="G225" s="10"/>
      <c r="H225" s="10"/>
      <c r="I225" s="10"/>
      <c r="J225" s="10"/>
      <c r="K225" s="10"/>
      <c r="L225" s="10"/>
      <c r="M225" s="10"/>
      <c r="N225" s="10"/>
      <c r="O225" s="10"/>
      <c r="P225" s="10"/>
      <c r="Q225" s="10"/>
      <c r="R225" s="52"/>
      <c r="S225" s="52"/>
      <c r="T225" s="52"/>
      <c r="U225" s="52"/>
      <c r="V225" s="52"/>
      <c r="W225" s="52"/>
      <c r="X225" s="53"/>
      <c r="Y225" s="53"/>
      <c r="Z225" s="53"/>
      <c r="AA225" s="53"/>
      <c r="AB225" s="53"/>
      <c r="AC225" s="10"/>
      <c r="AD225" s="10"/>
      <c r="AE225" s="10"/>
      <c r="AF225" s="10"/>
      <c r="AG225" s="10"/>
      <c r="AH225" s="10"/>
      <c r="AI225" s="10"/>
      <c r="AJ225" s="10"/>
    </row>
    <row r="226" spans="2:47" ht="16.5" customHeight="1" x14ac:dyDescent="0.2">
      <c r="B226" s="10"/>
      <c r="C226" s="95" t="s">
        <v>23</v>
      </c>
      <c r="D226" s="96"/>
      <c r="E226" s="96"/>
      <c r="F226" s="96"/>
      <c r="G226" s="96"/>
      <c r="H226" s="96"/>
      <c r="I226" s="96"/>
      <c r="J226" s="96"/>
      <c r="K226" s="96"/>
      <c r="L226" s="96"/>
      <c r="M226" s="96"/>
      <c r="N226" s="96"/>
      <c r="O226" s="96"/>
      <c r="P226" s="96"/>
      <c r="Q226" s="96"/>
      <c r="R226" s="96"/>
      <c r="S226" s="96"/>
      <c r="T226" s="96"/>
      <c r="U226" s="96"/>
      <c r="V226" s="96"/>
      <c r="W226" s="96"/>
      <c r="X226" s="96"/>
      <c r="Y226" s="96"/>
      <c r="Z226" s="96"/>
      <c r="AA226" s="96"/>
      <c r="AB226" s="96"/>
      <c r="AC226" s="96"/>
      <c r="AD226" s="96"/>
      <c r="AE226" s="96"/>
      <c r="AF226" s="96"/>
      <c r="AG226" s="96"/>
      <c r="AH226" s="96"/>
      <c r="AI226" s="10"/>
      <c r="AJ226" s="10"/>
      <c r="AS226" s="9"/>
      <c r="AT226" s="97"/>
      <c r="AU226" s="97"/>
    </row>
    <row r="227" spans="2:47" ht="20.149999999999999" customHeight="1" x14ac:dyDescent="0.2">
      <c r="B227" s="10"/>
      <c r="C227" s="393" t="s">
        <v>24</v>
      </c>
      <c r="D227" s="394"/>
      <c r="E227" s="394"/>
      <c r="F227" s="394"/>
      <c r="G227" s="395"/>
      <c r="H227" s="393" t="s">
        <v>56</v>
      </c>
      <c r="I227" s="394"/>
      <c r="J227" s="394"/>
      <c r="K227" s="394"/>
      <c r="L227" s="394"/>
      <c r="M227" s="395"/>
      <c r="N227" s="396" t="s">
        <v>25</v>
      </c>
      <c r="O227" s="397"/>
      <c r="P227" s="397"/>
      <c r="Q227" s="397"/>
      <c r="R227" s="397"/>
      <c r="S227" s="397"/>
      <c r="T227" s="397"/>
      <c r="U227" s="398"/>
      <c r="V227" s="396" t="s">
        <v>26</v>
      </c>
      <c r="W227" s="397"/>
      <c r="X227" s="397"/>
      <c r="Y227" s="397"/>
      <c r="Z227" s="397"/>
      <c r="AA227" s="397"/>
      <c r="AB227" s="398"/>
      <c r="AC227" s="393" t="s">
        <v>27</v>
      </c>
      <c r="AD227" s="394"/>
      <c r="AE227" s="394"/>
      <c r="AF227" s="394"/>
      <c r="AG227" s="394"/>
      <c r="AH227" s="394"/>
      <c r="AI227" s="395"/>
      <c r="AJ227" s="10"/>
    </row>
    <row r="228" spans="2:47" ht="20.149999999999999" customHeight="1" x14ac:dyDescent="0.2">
      <c r="B228" s="10"/>
      <c r="C228" s="399" t="s">
        <v>28</v>
      </c>
      <c r="D228" s="400"/>
      <c r="E228" s="400"/>
      <c r="F228" s="400"/>
      <c r="G228" s="401"/>
      <c r="H228" s="242">
        <f>AB222</f>
        <v>10466000</v>
      </c>
      <c r="I228" s="243"/>
      <c r="J228" s="243"/>
      <c r="K228" s="243"/>
      <c r="L228" s="243"/>
      <c r="M228" s="244"/>
      <c r="N228" s="402"/>
      <c r="O228" s="403"/>
      <c r="P228" s="403"/>
      <c r="Q228" s="403"/>
      <c r="R228" s="403"/>
      <c r="S228" s="403"/>
      <c r="T228" s="403"/>
      <c r="U228" s="403"/>
      <c r="V228" s="403"/>
      <c r="W228" s="403"/>
      <c r="X228" s="403"/>
      <c r="Y228" s="403"/>
      <c r="Z228" s="403"/>
      <c r="AA228" s="403"/>
      <c r="AB228" s="403"/>
      <c r="AC228" s="403"/>
      <c r="AD228" s="403"/>
      <c r="AE228" s="403"/>
      <c r="AF228" s="403"/>
      <c r="AG228" s="403"/>
      <c r="AH228" s="403"/>
      <c r="AI228" s="404"/>
      <c r="AJ228" s="10"/>
    </row>
    <row r="229" spans="2:47" ht="16" customHeight="1" x14ac:dyDescent="0.2">
      <c r="B229" s="10"/>
      <c r="C229" s="413" t="s">
        <v>29</v>
      </c>
      <c r="D229" s="414"/>
      <c r="E229" s="414"/>
      <c r="F229" s="414"/>
      <c r="G229" s="415"/>
      <c r="H229" s="419">
        <f>IF(AB224="",AB223,AB224)</f>
        <v>8372000</v>
      </c>
      <c r="I229" s="420"/>
      <c r="J229" s="420"/>
      <c r="K229" s="420"/>
      <c r="L229" s="420"/>
      <c r="M229" s="421"/>
      <c r="N229" s="425" t="s">
        <v>30</v>
      </c>
      <c r="O229" s="426"/>
      <c r="P229" s="426"/>
      <c r="Q229" s="426"/>
      <c r="R229" s="426"/>
      <c r="S229" s="426"/>
      <c r="T229" s="426"/>
      <c r="U229" s="427"/>
      <c r="V229" s="425" t="s">
        <v>38</v>
      </c>
      <c r="W229" s="426"/>
      <c r="X229" s="426"/>
      <c r="Y229" s="426"/>
      <c r="Z229" s="426"/>
      <c r="AA229" s="426"/>
      <c r="AB229" s="427"/>
      <c r="AC229" s="428" t="s">
        <v>48</v>
      </c>
      <c r="AD229" s="428"/>
      <c r="AE229" s="428"/>
      <c r="AF229" s="428"/>
      <c r="AG229" s="428"/>
      <c r="AH229" s="428"/>
      <c r="AI229" s="428"/>
      <c r="AJ229" s="10"/>
    </row>
    <row r="230" spans="2:47" ht="22" customHeight="1" x14ac:dyDescent="0.2">
      <c r="B230" s="10"/>
      <c r="C230" s="416"/>
      <c r="D230" s="417"/>
      <c r="E230" s="417"/>
      <c r="F230" s="417"/>
      <c r="G230" s="418"/>
      <c r="H230" s="422"/>
      <c r="I230" s="423"/>
      <c r="J230" s="423"/>
      <c r="K230" s="423"/>
      <c r="L230" s="423"/>
      <c r="M230" s="424"/>
      <c r="N230" s="429" t="s">
        <v>233</v>
      </c>
      <c r="O230" s="430"/>
      <c r="P230" s="430"/>
      <c r="Q230" s="430"/>
      <c r="R230" s="430"/>
      <c r="S230" s="430"/>
      <c r="T230" s="430"/>
      <c r="U230" s="431"/>
      <c r="V230" s="429" t="s">
        <v>234</v>
      </c>
      <c r="W230" s="430"/>
      <c r="X230" s="430"/>
      <c r="Y230" s="430"/>
      <c r="Z230" s="430"/>
      <c r="AA230" s="430"/>
      <c r="AB230" s="431"/>
      <c r="AC230" s="410" t="s">
        <v>235</v>
      </c>
      <c r="AD230" s="411"/>
      <c r="AE230" s="411"/>
      <c r="AF230" s="411"/>
      <c r="AG230" s="411"/>
      <c r="AH230" s="411"/>
      <c r="AI230" s="412"/>
      <c r="AJ230" s="10"/>
    </row>
    <row r="231" spans="2:47" ht="22" customHeight="1" x14ac:dyDescent="0.2">
      <c r="B231" s="10"/>
      <c r="C231" s="399" t="s">
        <v>31</v>
      </c>
      <c r="D231" s="400"/>
      <c r="E231" s="400"/>
      <c r="F231" s="400"/>
      <c r="G231" s="401"/>
      <c r="H231" s="242">
        <f>IFERROR(H228-H229,"")</f>
        <v>2094000</v>
      </c>
      <c r="I231" s="243"/>
      <c r="J231" s="243"/>
      <c r="K231" s="243"/>
      <c r="L231" s="243"/>
      <c r="M231" s="244"/>
      <c r="N231" s="245" t="s">
        <v>236</v>
      </c>
      <c r="O231" s="246"/>
      <c r="P231" s="246"/>
      <c r="Q231" s="246"/>
      <c r="R231" s="246"/>
      <c r="S231" s="246"/>
      <c r="T231" s="246"/>
      <c r="U231" s="247"/>
      <c r="V231" s="245" t="s">
        <v>570</v>
      </c>
      <c r="W231" s="246"/>
      <c r="X231" s="246"/>
      <c r="Y231" s="246"/>
      <c r="Z231" s="246"/>
      <c r="AA231" s="246"/>
      <c r="AB231" s="247"/>
      <c r="AC231" s="238" t="s">
        <v>570</v>
      </c>
      <c r="AD231" s="239"/>
      <c r="AE231" s="239"/>
      <c r="AF231" s="239"/>
      <c r="AG231" s="239"/>
      <c r="AH231" s="239"/>
      <c r="AI231" s="240"/>
      <c r="AJ231" s="10"/>
      <c r="AK231" s="98"/>
    </row>
    <row r="232" spans="2:47" ht="24.5" customHeight="1" x14ac:dyDescent="0.2">
      <c r="B232" s="15"/>
      <c r="C232" s="15" t="s">
        <v>256</v>
      </c>
      <c r="D232" s="10"/>
      <c r="E232" s="10"/>
      <c r="F232" s="10"/>
      <c r="G232" s="10"/>
      <c r="H232" s="10"/>
      <c r="I232" s="10"/>
      <c r="J232" s="10"/>
      <c r="K232" s="10"/>
      <c r="L232" s="10"/>
      <c r="M232" s="10"/>
      <c r="N232" s="10"/>
      <c r="O232" s="10"/>
      <c r="P232" s="10"/>
      <c r="Q232" s="10"/>
      <c r="R232" s="10"/>
      <c r="S232" s="10"/>
      <c r="T232" s="10"/>
      <c r="U232" s="10"/>
      <c r="V232" s="10"/>
      <c r="W232" s="10"/>
      <c r="X232" s="43"/>
      <c r="Y232" s="43"/>
      <c r="Z232" s="43"/>
      <c r="AA232" s="43"/>
      <c r="AB232" s="43"/>
      <c r="AC232" s="43"/>
      <c r="AD232" s="43"/>
      <c r="AE232" s="43"/>
      <c r="AF232" s="43"/>
      <c r="AG232" s="10"/>
      <c r="AH232" s="10"/>
      <c r="AI232" s="10"/>
      <c r="AJ232" s="10"/>
      <c r="AL232" s="31"/>
    </row>
    <row r="233" spans="2:47" ht="21.65" customHeight="1" x14ac:dyDescent="0.2">
      <c r="B233" s="15"/>
      <c r="C233" s="293" t="s">
        <v>89</v>
      </c>
      <c r="D233" s="293"/>
      <c r="E233" s="293"/>
      <c r="F233" s="215"/>
      <c r="G233" s="271" t="s">
        <v>124</v>
      </c>
      <c r="H233" s="272"/>
      <c r="I233" s="210">
        <v>8</v>
      </c>
      <c r="J233" s="210"/>
      <c r="K233" s="23" t="s">
        <v>125</v>
      </c>
      <c r="L233" s="210">
        <v>8</v>
      </c>
      <c r="M233" s="210"/>
      <c r="N233" s="23" t="s">
        <v>126</v>
      </c>
      <c r="O233" s="269" t="s">
        <v>472</v>
      </c>
      <c r="P233" s="269"/>
      <c r="Q233" s="270"/>
      <c r="R233" s="517" t="s">
        <v>69</v>
      </c>
      <c r="S233" s="517"/>
      <c r="T233" s="517"/>
      <c r="U233" s="293" t="s">
        <v>90</v>
      </c>
      <c r="V233" s="293"/>
      <c r="W233" s="293"/>
      <c r="X233" s="293"/>
      <c r="Y233" s="271" t="s">
        <v>124</v>
      </c>
      <c r="Z233" s="272"/>
      <c r="AA233" s="210">
        <v>9</v>
      </c>
      <c r="AB233" s="210"/>
      <c r="AC233" s="23" t="s">
        <v>125</v>
      </c>
      <c r="AD233" s="210">
        <v>1</v>
      </c>
      <c r="AE233" s="210"/>
      <c r="AF233" s="23" t="s">
        <v>126</v>
      </c>
      <c r="AG233" s="269" t="s">
        <v>473</v>
      </c>
      <c r="AH233" s="269"/>
      <c r="AI233" s="270"/>
      <c r="AJ233" s="10"/>
      <c r="AL233" s="182" t="str">
        <f>G233&amp;I233&amp;K233&amp;L2039&amp;L233&amp;N233&amp;O233</f>
        <v>令和8年8月下旬</v>
      </c>
    </row>
    <row r="234" spans="2:47" ht="16" x14ac:dyDescent="0.2">
      <c r="B234" s="15"/>
      <c r="C234" s="15"/>
      <c r="D234" s="99"/>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c r="AL234" s="182" t="str">
        <f>Y233&amp;AA233&amp;AC233&amp;AD233&amp;AF233&amp;AG233</f>
        <v>令和9年1月中旬</v>
      </c>
    </row>
    <row r="235" spans="2:47" ht="20.25" customHeight="1" x14ac:dyDescent="0.2">
      <c r="B235" s="15"/>
      <c r="C235" s="15" t="s">
        <v>54</v>
      </c>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L235" s="31"/>
    </row>
    <row r="236" spans="2:47" ht="32.15" customHeight="1" x14ac:dyDescent="0.2">
      <c r="B236" s="10"/>
      <c r="C236" s="241" t="s">
        <v>293</v>
      </c>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10"/>
      <c r="AL236" s="31"/>
    </row>
    <row r="237" spans="2:47" ht="8" customHeight="1" x14ac:dyDescent="0.2">
      <c r="B237" s="1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
      <c r="AL237" s="31"/>
    </row>
    <row r="238" spans="2:47" ht="25.5" customHeight="1" x14ac:dyDescent="0.2">
      <c r="B238" s="10"/>
      <c r="C238" s="215" t="s">
        <v>147</v>
      </c>
      <c r="D238" s="216"/>
      <c r="E238" s="217"/>
      <c r="F238" s="1"/>
      <c r="G238" s="101" t="s">
        <v>148</v>
      </c>
      <c r="H238" s="100"/>
      <c r="I238" s="100"/>
      <c r="J238" s="100"/>
      <c r="K238" s="100"/>
      <c r="L238" s="100"/>
      <c r="M238" s="100"/>
      <c r="N238" s="100"/>
      <c r="O238" s="100"/>
      <c r="P238" s="100"/>
      <c r="Q238" s="215" t="s">
        <v>149</v>
      </c>
      <c r="R238" s="216"/>
      <c r="S238" s="217"/>
      <c r="T238" s="1"/>
      <c r="U238" s="10"/>
      <c r="V238" s="10"/>
      <c r="W238" s="10"/>
      <c r="X238" s="100"/>
      <c r="Y238" s="100"/>
      <c r="Z238" s="100"/>
      <c r="AA238" s="100"/>
      <c r="AB238" s="100"/>
      <c r="AC238" s="100"/>
      <c r="AD238" s="100"/>
      <c r="AE238" s="100"/>
      <c r="AF238" s="100"/>
      <c r="AG238" s="100"/>
      <c r="AH238" s="100"/>
      <c r="AI238" s="100"/>
      <c r="AJ238" s="10"/>
      <c r="AL238" s="31"/>
    </row>
    <row r="239" spans="2:47" ht="9" customHeight="1" x14ac:dyDescent="0.2">
      <c r="B239" s="10"/>
      <c r="C239" s="100"/>
      <c r="D239" s="100"/>
      <c r="E239" s="100"/>
      <c r="F239" s="100"/>
      <c r="G239" s="100"/>
      <c r="H239" s="100"/>
      <c r="I239" s="100"/>
      <c r="J239" s="100"/>
      <c r="K239" s="100"/>
      <c r="L239" s="100"/>
      <c r="M239" s="100"/>
      <c r="N239" s="100"/>
      <c r="O239" s="100"/>
      <c r="P239" s="100"/>
      <c r="Q239" s="100"/>
      <c r="R239" s="100"/>
      <c r="S239" s="100"/>
      <c r="T239" s="10"/>
      <c r="U239" s="10"/>
      <c r="V239" s="10"/>
      <c r="W239" s="10"/>
      <c r="X239" s="100"/>
      <c r="Y239" s="100"/>
      <c r="Z239" s="100"/>
      <c r="AA239" s="100"/>
      <c r="AB239" s="100"/>
      <c r="AC239" s="100"/>
      <c r="AD239" s="100"/>
      <c r="AE239" s="100"/>
      <c r="AF239" s="100"/>
      <c r="AG239" s="100"/>
      <c r="AH239" s="100"/>
      <c r="AI239" s="100"/>
      <c r="AJ239" s="10"/>
      <c r="AL239" s="31"/>
    </row>
    <row r="240" spans="2:47" ht="32.15" customHeight="1" x14ac:dyDescent="0.2">
      <c r="B240" s="10"/>
      <c r="C240" s="230" t="s">
        <v>162</v>
      </c>
      <c r="D240" s="230"/>
      <c r="E240" s="230"/>
      <c r="F240" s="230"/>
      <c r="G240" s="230"/>
      <c r="H240" s="230"/>
      <c r="I240" s="230"/>
      <c r="J240" s="230"/>
      <c r="K240" s="230"/>
      <c r="L240" s="230"/>
      <c r="M240" s="230"/>
      <c r="N240" s="230"/>
      <c r="O240" s="230"/>
      <c r="P240" s="230"/>
      <c r="Q240" s="230"/>
      <c r="R240" s="230"/>
      <c r="S240" s="230"/>
      <c r="T240" s="230"/>
      <c r="U240" s="230"/>
      <c r="V240" s="230"/>
      <c r="W240" s="230"/>
      <c r="X240" s="230"/>
      <c r="Y240" s="230"/>
      <c r="Z240" s="230"/>
      <c r="AA240" s="230"/>
      <c r="AB240" s="230"/>
      <c r="AC240" s="230"/>
      <c r="AD240" s="230"/>
      <c r="AE240" s="230"/>
      <c r="AF240" s="230"/>
      <c r="AG240" s="230"/>
      <c r="AH240" s="230"/>
      <c r="AI240" s="230"/>
      <c r="AJ240" s="10"/>
      <c r="AL240" s="31"/>
    </row>
    <row r="241" spans="2:38" x14ac:dyDescent="0.2">
      <c r="B241" s="10"/>
      <c r="C241" s="536" t="s">
        <v>156</v>
      </c>
      <c r="D241" s="536"/>
      <c r="E241" s="101"/>
      <c r="F241" s="100"/>
      <c r="G241" s="100"/>
      <c r="H241" s="100"/>
      <c r="I241" s="100"/>
      <c r="J241" s="100"/>
      <c r="K241" s="100"/>
      <c r="L241" s="100"/>
      <c r="M241" s="100"/>
      <c r="N241" s="100"/>
      <c r="O241" s="100"/>
      <c r="P241" s="100"/>
      <c r="Q241" s="100"/>
      <c r="R241" s="100"/>
      <c r="S241" s="100"/>
      <c r="T241" s="10"/>
      <c r="U241" s="10"/>
      <c r="V241" s="10"/>
      <c r="W241" s="10"/>
      <c r="X241" s="100"/>
      <c r="Y241" s="100"/>
      <c r="Z241" s="100"/>
      <c r="AA241" s="100"/>
      <c r="AB241" s="100"/>
      <c r="AC241" s="100"/>
      <c r="AD241" s="100"/>
      <c r="AE241" s="100"/>
      <c r="AF241" s="100"/>
      <c r="AG241" s="100"/>
      <c r="AH241" s="100"/>
      <c r="AI241" s="100"/>
      <c r="AJ241" s="10"/>
      <c r="AL241" s="31"/>
    </row>
    <row r="242" spans="2:38" ht="28" customHeight="1" x14ac:dyDescent="0.2">
      <c r="B242" s="10"/>
      <c r="C242" s="218" t="s">
        <v>150</v>
      </c>
      <c r="D242" s="218"/>
      <c r="E242" s="226" t="s">
        <v>151</v>
      </c>
      <c r="F242" s="226"/>
      <c r="G242" s="226" t="s">
        <v>152</v>
      </c>
      <c r="H242" s="226"/>
      <c r="I242" s="226"/>
      <c r="J242" s="226"/>
      <c r="K242" s="226"/>
      <c r="L242" s="223" t="s">
        <v>153</v>
      </c>
      <c r="M242" s="224"/>
      <c r="N242" s="224"/>
      <c r="O242" s="224"/>
      <c r="P242" s="224"/>
      <c r="Q242" s="224"/>
      <c r="R242" s="224"/>
      <c r="S242" s="225"/>
      <c r="T242" s="223" t="s">
        <v>155</v>
      </c>
      <c r="U242" s="224"/>
      <c r="V242" s="224"/>
      <c r="W242" s="224"/>
      <c r="X242" s="224"/>
      <c r="Y242" s="225"/>
      <c r="Z242" s="223" t="s">
        <v>154</v>
      </c>
      <c r="AA242" s="224"/>
      <c r="AB242" s="224"/>
      <c r="AC242" s="224"/>
      <c r="AD242" s="225"/>
      <c r="AE242" s="223" t="s">
        <v>243</v>
      </c>
      <c r="AF242" s="224"/>
      <c r="AG242" s="224"/>
      <c r="AH242" s="224"/>
      <c r="AI242" s="225"/>
      <c r="AJ242" s="10"/>
      <c r="AL242" s="31"/>
    </row>
    <row r="243" spans="2:38" ht="28.5" customHeight="1" x14ac:dyDescent="0.2">
      <c r="B243" s="10"/>
      <c r="C243" s="219"/>
      <c r="D243" s="220"/>
      <c r="E243" s="227"/>
      <c r="F243" s="228"/>
      <c r="G243" s="229"/>
      <c r="H243" s="229"/>
      <c r="I243" s="229"/>
      <c r="J243" s="229"/>
      <c r="K243" s="229"/>
      <c r="L243" s="219"/>
      <c r="M243" s="222"/>
      <c r="N243" s="222"/>
      <c r="O243" s="222"/>
      <c r="P243" s="222"/>
      <c r="Q243" s="222"/>
      <c r="R243" s="222"/>
      <c r="S243" s="220"/>
      <c r="T243" s="219"/>
      <c r="U243" s="222"/>
      <c r="V243" s="222"/>
      <c r="W243" s="222"/>
      <c r="X243" s="222"/>
      <c r="Y243" s="220"/>
      <c r="Z243" s="372"/>
      <c r="AA243" s="373"/>
      <c r="AB243" s="373"/>
      <c r="AC243" s="373"/>
      <c r="AD243" s="102" t="s">
        <v>12</v>
      </c>
      <c r="AE243" s="103" t="s">
        <v>124</v>
      </c>
      <c r="AF243" s="8"/>
      <c r="AG243" s="104" t="s">
        <v>125</v>
      </c>
      <c r="AH243" s="2"/>
      <c r="AI243" s="105" t="s">
        <v>126</v>
      </c>
      <c r="AJ243" s="10"/>
      <c r="AL243" s="182" t="str">
        <f>AE243&amp;AG243&amp;AH243&amp;AI2543&amp;AI243</f>
        <v>令和年月</v>
      </c>
    </row>
    <row r="244" spans="2:38" ht="28.5" customHeight="1" x14ac:dyDescent="0.2">
      <c r="B244" s="10"/>
      <c r="C244" s="219"/>
      <c r="D244" s="220"/>
      <c r="E244" s="227"/>
      <c r="F244" s="228"/>
      <c r="G244" s="229"/>
      <c r="H244" s="229"/>
      <c r="I244" s="229"/>
      <c r="J244" s="229"/>
      <c r="K244" s="229"/>
      <c r="L244" s="219"/>
      <c r="M244" s="222"/>
      <c r="N244" s="222"/>
      <c r="O244" s="222"/>
      <c r="P244" s="222"/>
      <c r="Q244" s="222"/>
      <c r="R244" s="222"/>
      <c r="S244" s="220"/>
      <c r="T244" s="219"/>
      <c r="U244" s="222"/>
      <c r="V244" s="222"/>
      <c r="W244" s="222"/>
      <c r="X244" s="222"/>
      <c r="Y244" s="220"/>
      <c r="Z244" s="372"/>
      <c r="AA244" s="373"/>
      <c r="AB244" s="373"/>
      <c r="AC244" s="373"/>
      <c r="AD244" s="102" t="s">
        <v>12</v>
      </c>
      <c r="AE244" s="103" t="s">
        <v>124</v>
      </c>
      <c r="AF244" s="8"/>
      <c r="AG244" s="104" t="s">
        <v>125</v>
      </c>
      <c r="AH244" s="2"/>
      <c r="AI244" s="105" t="s">
        <v>126</v>
      </c>
      <c r="AJ244" s="10"/>
      <c r="AL244" s="182" t="str">
        <f>AE244&amp;AG244&amp;AH244&amp;AI2544&amp;AI244</f>
        <v>令和年月</v>
      </c>
    </row>
    <row r="245" spans="2:38" ht="28.5" customHeight="1" x14ac:dyDescent="0.2">
      <c r="B245" s="10"/>
      <c r="C245" s="219"/>
      <c r="D245" s="220"/>
      <c r="E245" s="227"/>
      <c r="F245" s="228"/>
      <c r="G245" s="229"/>
      <c r="H245" s="229"/>
      <c r="I245" s="229"/>
      <c r="J245" s="229"/>
      <c r="K245" s="229"/>
      <c r="L245" s="219"/>
      <c r="M245" s="222"/>
      <c r="N245" s="222"/>
      <c r="O245" s="222"/>
      <c r="P245" s="222"/>
      <c r="Q245" s="222"/>
      <c r="R245" s="222"/>
      <c r="S245" s="220"/>
      <c r="T245" s="219"/>
      <c r="U245" s="222"/>
      <c r="V245" s="222"/>
      <c r="W245" s="222"/>
      <c r="X245" s="222"/>
      <c r="Y245" s="220"/>
      <c r="Z245" s="372"/>
      <c r="AA245" s="373"/>
      <c r="AB245" s="373"/>
      <c r="AC245" s="373"/>
      <c r="AD245" s="102" t="s">
        <v>12</v>
      </c>
      <c r="AE245" s="103" t="s">
        <v>124</v>
      </c>
      <c r="AF245" s="8"/>
      <c r="AG245" s="104" t="s">
        <v>125</v>
      </c>
      <c r="AH245" s="2"/>
      <c r="AI245" s="105" t="s">
        <v>126</v>
      </c>
      <c r="AJ245" s="10"/>
      <c r="AL245" s="182" t="str">
        <f>AE245&amp;AG245&amp;AH245&amp;AI2545&amp;AI245</f>
        <v>令和年月</v>
      </c>
    </row>
    <row r="246" spans="2:38" ht="28.5" customHeight="1" x14ac:dyDescent="0.2">
      <c r="B246" s="10"/>
      <c r="C246" s="219"/>
      <c r="D246" s="220"/>
      <c r="E246" s="227"/>
      <c r="F246" s="228"/>
      <c r="G246" s="229"/>
      <c r="H246" s="229"/>
      <c r="I246" s="229"/>
      <c r="J246" s="229"/>
      <c r="K246" s="229"/>
      <c r="L246" s="219"/>
      <c r="M246" s="222"/>
      <c r="N246" s="222"/>
      <c r="O246" s="222"/>
      <c r="P246" s="222"/>
      <c r="Q246" s="222"/>
      <c r="R246" s="222"/>
      <c r="S246" s="220"/>
      <c r="T246" s="219"/>
      <c r="U246" s="222"/>
      <c r="V246" s="222"/>
      <c r="W246" s="222"/>
      <c r="X246" s="222"/>
      <c r="Y246" s="220"/>
      <c r="Z246" s="372"/>
      <c r="AA246" s="373"/>
      <c r="AB246" s="373"/>
      <c r="AC246" s="373"/>
      <c r="AD246" s="102" t="s">
        <v>12</v>
      </c>
      <c r="AE246" s="103" t="s">
        <v>124</v>
      </c>
      <c r="AF246" s="8"/>
      <c r="AG246" s="104" t="s">
        <v>125</v>
      </c>
      <c r="AH246" s="2"/>
      <c r="AI246" s="105" t="s">
        <v>126</v>
      </c>
      <c r="AJ246" s="10"/>
      <c r="AL246" s="182" t="str">
        <f>AE246&amp;AG246&amp;AH246&amp;AI2546&amp;AI246</f>
        <v>令和年月</v>
      </c>
    </row>
    <row r="247" spans="2:38" x14ac:dyDescent="0.2">
      <c r="B247" s="10"/>
      <c r="C247" s="10"/>
      <c r="D247" s="10"/>
      <c r="E247" s="10"/>
      <c r="F247" s="10"/>
      <c r="G247" s="10"/>
      <c r="H247" s="10"/>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
      <c r="AG247" s="10"/>
      <c r="AH247" s="10"/>
      <c r="AI247" s="10"/>
      <c r="AJ247" s="10"/>
      <c r="AL247" s="31"/>
    </row>
    <row r="248" spans="2:38" ht="16" x14ac:dyDescent="0.2">
      <c r="B248" s="15"/>
      <c r="C248" s="15" t="s">
        <v>55</v>
      </c>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row>
    <row r="249" spans="2:38" ht="16" x14ac:dyDescent="0.2">
      <c r="B249" s="15"/>
      <c r="C249" s="241" t="s">
        <v>263</v>
      </c>
      <c r="D249" s="241"/>
      <c r="E249" s="241"/>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10"/>
    </row>
    <row r="250" spans="2:38" ht="21" customHeight="1" x14ac:dyDescent="0.2">
      <c r="B250" s="15"/>
      <c r="C250" s="293" t="s">
        <v>264</v>
      </c>
      <c r="D250" s="293"/>
      <c r="E250" s="293"/>
      <c r="F250" s="293"/>
      <c r="G250" s="293"/>
      <c r="H250" s="293"/>
      <c r="I250" s="293"/>
      <c r="J250" s="293"/>
      <c r="K250" s="293"/>
      <c r="L250" s="293"/>
      <c r="M250" s="293"/>
      <c r="N250" s="293"/>
      <c r="O250" s="293"/>
      <c r="P250" s="293"/>
      <c r="Q250" s="293"/>
      <c r="R250" s="293"/>
      <c r="S250" s="293"/>
      <c r="T250" s="215" t="s">
        <v>265</v>
      </c>
      <c r="U250" s="216"/>
      <c r="V250" s="216"/>
      <c r="W250" s="216"/>
      <c r="X250" s="216"/>
      <c r="Y250" s="217"/>
      <c r="Z250" s="10"/>
      <c r="AA250" s="10"/>
      <c r="AB250" s="10"/>
      <c r="AC250" s="10"/>
      <c r="AD250" s="10"/>
      <c r="AE250" s="10"/>
      <c r="AF250" s="10"/>
      <c r="AG250" s="10"/>
      <c r="AH250" s="10"/>
      <c r="AI250" s="10"/>
      <c r="AJ250" s="10"/>
    </row>
    <row r="251" spans="2:38" ht="21" customHeight="1" x14ac:dyDescent="0.2">
      <c r="B251" s="15"/>
      <c r="C251" s="208" t="s">
        <v>74</v>
      </c>
      <c r="D251" s="208"/>
      <c r="E251" s="208"/>
      <c r="F251" s="208"/>
      <c r="G251" s="208"/>
      <c r="H251" s="208"/>
      <c r="I251" s="208"/>
      <c r="J251" s="208"/>
      <c r="K251" s="208"/>
      <c r="L251" s="208"/>
      <c r="M251" s="208"/>
      <c r="N251" s="208"/>
      <c r="O251" s="208"/>
      <c r="P251" s="208"/>
      <c r="Q251" s="208"/>
      <c r="R251" s="208"/>
      <c r="S251" s="208"/>
      <c r="T251" s="209"/>
      <c r="U251" s="210"/>
      <c r="V251" s="210"/>
      <c r="W251" s="210"/>
      <c r="X251" s="210"/>
      <c r="Y251" s="211"/>
      <c r="Z251" s="10"/>
      <c r="AA251" s="10"/>
      <c r="AB251" s="10"/>
      <c r="AC251" s="10"/>
      <c r="AD251" s="10"/>
      <c r="AE251" s="10"/>
      <c r="AF251" s="10"/>
      <c r="AG251" s="10"/>
      <c r="AH251" s="10"/>
      <c r="AI251" s="10"/>
      <c r="AJ251" s="10"/>
    </row>
    <row r="252" spans="2:38" ht="21" customHeight="1" x14ac:dyDescent="0.2">
      <c r="B252" s="15"/>
      <c r="C252" s="208" t="s">
        <v>292</v>
      </c>
      <c r="D252" s="208"/>
      <c r="E252" s="208"/>
      <c r="F252" s="208"/>
      <c r="G252" s="208"/>
      <c r="H252" s="208"/>
      <c r="I252" s="208"/>
      <c r="J252" s="208"/>
      <c r="K252" s="208"/>
      <c r="L252" s="208"/>
      <c r="M252" s="208"/>
      <c r="N252" s="208"/>
      <c r="O252" s="208"/>
      <c r="P252" s="208"/>
      <c r="Q252" s="208"/>
      <c r="R252" s="208"/>
      <c r="S252" s="208"/>
      <c r="T252" s="212" t="s">
        <v>272</v>
      </c>
      <c r="U252" s="213"/>
      <c r="V252" s="213"/>
      <c r="W252" s="213"/>
      <c r="X252" s="213"/>
      <c r="Y252" s="214"/>
      <c r="Z252" s="10"/>
      <c r="AA252" s="10"/>
      <c r="AB252" s="10"/>
      <c r="AC252" s="10"/>
      <c r="AD252" s="10"/>
      <c r="AE252" s="10"/>
      <c r="AF252" s="10"/>
      <c r="AG252" s="10"/>
      <c r="AH252" s="10"/>
      <c r="AI252" s="10"/>
      <c r="AJ252" s="10"/>
    </row>
    <row r="253" spans="2:38" ht="21" customHeight="1" x14ac:dyDescent="0.2">
      <c r="B253" s="15"/>
      <c r="C253" s="208" t="s">
        <v>75</v>
      </c>
      <c r="D253" s="208"/>
      <c r="E253" s="208"/>
      <c r="F253" s="208"/>
      <c r="G253" s="208"/>
      <c r="H253" s="208"/>
      <c r="I253" s="208"/>
      <c r="J253" s="208"/>
      <c r="K253" s="208"/>
      <c r="L253" s="208"/>
      <c r="M253" s="208"/>
      <c r="N253" s="208"/>
      <c r="O253" s="208"/>
      <c r="P253" s="208"/>
      <c r="Q253" s="208"/>
      <c r="R253" s="208"/>
      <c r="S253" s="208"/>
      <c r="T253" s="221"/>
      <c r="U253" s="221"/>
      <c r="V253" s="221"/>
      <c r="W253" s="221"/>
      <c r="X253" s="221"/>
      <c r="Y253" s="221"/>
      <c r="Z253" s="10"/>
      <c r="AA253" s="10"/>
      <c r="AB253" s="10"/>
      <c r="AC253" s="10"/>
      <c r="AD253" s="10"/>
      <c r="AE253" s="10"/>
      <c r="AF253" s="10"/>
      <c r="AG253" s="10"/>
      <c r="AH253" s="10"/>
      <c r="AI253" s="10"/>
      <c r="AJ253" s="10"/>
    </row>
    <row r="254" spans="2:38" ht="21" customHeight="1" x14ac:dyDescent="0.2">
      <c r="B254" s="15"/>
      <c r="C254" s="294" t="s">
        <v>76</v>
      </c>
      <c r="D254" s="294"/>
      <c r="E254" s="294"/>
      <c r="F254" s="294"/>
      <c r="G254" s="294"/>
      <c r="H254" s="294"/>
      <c r="I254" s="294"/>
      <c r="J254" s="294"/>
      <c r="K254" s="294"/>
      <c r="L254" s="294"/>
      <c r="M254" s="294"/>
      <c r="N254" s="294"/>
      <c r="O254" s="294"/>
      <c r="P254" s="294"/>
      <c r="Q254" s="294"/>
      <c r="R254" s="294"/>
      <c r="S254" s="294"/>
      <c r="T254" s="221" t="s">
        <v>272</v>
      </c>
      <c r="U254" s="221"/>
      <c r="V254" s="221"/>
      <c r="W254" s="221"/>
      <c r="X254" s="221"/>
      <c r="Y254" s="221"/>
      <c r="Z254" s="10"/>
      <c r="AA254" s="10"/>
      <c r="AB254" s="10"/>
      <c r="AC254" s="10"/>
      <c r="AD254" s="10"/>
      <c r="AE254" s="10"/>
      <c r="AF254" s="10"/>
      <c r="AG254" s="10"/>
      <c r="AH254" s="10"/>
      <c r="AI254" s="10"/>
      <c r="AJ254" s="10"/>
    </row>
    <row r="255" spans="2:38" ht="21" customHeight="1" x14ac:dyDescent="0.2">
      <c r="B255" s="15"/>
      <c r="C255" s="208" t="s">
        <v>77</v>
      </c>
      <c r="D255" s="208"/>
      <c r="E255" s="208"/>
      <c r="F255" s="208"/>
      <c r="G255" s="208"/>
      <c r="H255" s="208"/>
      <c r="I255" s="208"/>
      <c r="J255" s="208"/>
      <c r="K255" s="208"/>
      <c r="L255" s="208"/>
      <c r="M255" s="208"/>
      <c r="N255" s="208"/>
      <c r="O255" s="208"/>
      <c r="P255" s="208"/>
      <c r="Q255" s="208"/>
      <c r="R255" s="208"/>
      <c r="S255" s="208"/>
      <c r="T255" s="221"/>
      <c r="U255" s="221"/>
      <c r="V255" s="221"/>
      <c r="W255" s="221"/>
      <c r="X255" s="221"/>
      <c r="Y255" s="221"/>
      <c r="Z255" s="10"/>
      <c r="AA255" s="10"/>
      <c r="AB255" s="10"/>
      <c r="AC255" s="10"/>
      <c r="AD255" s="10"/>
      <c r="AE255" s="10"/>
      <c r="AF255" s="10"/>
      <c r="AG255" s="10"/>
      <c r="AH255" s="10"/>
      <c r="AI255" s="10"/>
      <c r="AJ255" s="10"/>
    </row>
    <row r="256" spans="2:38" ht="21" customHeight="1" x14ac:dyDescent="0.2">
      <c r="B256" s="15"/>
      <c r="C256" s="208" t="s">
        <v>101</v>
      </c>
      <c r="D256" s="208"/>
      <c r="E256" s="208"/>
      <c r="F256" s="208"/>
      <c r="G256" s="208"/>
      <c r="H256" s="208"/>
      <c r="I256" s="208"/>
      <c r="J256" s="208"/>
      <c r="K256" s="208"/>
      <c r="L256" s="208"/>
      <c r="M256" s="208"/>
      <c r="N256" s="208"/>
      <c r="O256" s="208"/>
      <c r="P256" s="208"/>
      <c r="Q256" s="208"/>
      <c r="R256" s="208"/>
      <c r="S256" s="208"/>
      <c r="T256" s="221" t="s">
        <v>272</v>
      </c>
      <c r="U256" s="221"/>
      <c r="V256" s="221"/>
      <c r="W256" s="221"/>
      <c r="X256" s="221"/>
      <c r="Y256" s="221"/>
      <c r="Z256" s="10"/>
      <c r="AA256" s="10"/>
      <c r="AB256" s="10"/>
      <c r="AC256" s="10"/>
      <c r="AD256" s="10"/>
      <c r="AE256" s="10"/>
      <c r="AF256" s="10"/>
      <c r="AG256" s="10"/>
      <c r="AH256" s="10"/>
      <c r="AI256" s="10"/>
      <c r="AJ256" s="10"/>
    </row>
    <row r="257" spans="2:36" ht="21" customHeight="1" x14ac:dyDescent="0.2">
      <c r="B257" s="15"/>
      <c r="C257" s="208" t="s">
        <v>103</v>
      </c>
      <c r="D257" s="208"/>
      <c r="E257" s="208"/>
      <c r="F257" s="208"/>
      <c r="G257" s="208"/>
      <c r="H257" s="208"/>
      <c r="I257" s="208"/>
      <c r="J257" s="208"/>
      <c r="K257" s="208"/>
      <c r="L257" s="208"/>
      <c r="M257" s="208"/>
      <c r="N257" s="208"/>
      <c r="O257" s="208"/>
      <c r="P257" s="208"/>
      <c r="Q257" s="208"/>
      <c r="R257" s="208"/>
      <c r="S257" s="208"/>
      <c r="T257" s="209"/>
      <c r="U257" s="210"/>
      <c r="V257" s="210"/>
      <c r="W257" s="210"/>
      <c r="X257" s="210"/>
      <c r="Y257" s="211"/>
      <c r="Z257" s="10"/>
      <c r="AA257" s="10"/>
      <c r="AB257" s="10"/>
      <c r="AC257" s="10"/>
      <c r="AD257" s="10"/>
      <c r="AE257" s="10"/>
      <c r="AF257" s="10"/>
      <c r="AG257" s="10"/>
      <c r="AH257" s="10"/>
      <c r="AI257" s="10"/>
      <c r="AJ257" s="10"/>
    </row>
    <row r="258" spans="2:36" ht="21" customHeight="1" x14ac:dyDescent="0.2">
      <c r="B258" s="15"/>
      <c r="C258" s="208" t="s">
        <v>104</v>
      </c>
      <c r="D258" s="208"/>
      <c r="E258" s="208"/>
      <c r="F258" s="208"/>
      <c r="G258" s="208"/>
      <c r="H258" s="208"/>
      <c r="I258" s="208"/>
      <c r="J258" s="208"/>
      <c r="K258" s="208"/>
      <c r="L258" s="208"/>
      <c r="M258" s="208"/>
      <c r="N258" s="208"/>
      <c r="O258" s="208"/>
      <c r="P258" s="208"/>
      <c r="Q258" s="208"/>
      <c r="R258" s="208"/>
      <c r="S258" s="208"/>
      <c r="T258" s="221" t="s">
        <v>272</v>
      </c>
      <c r="U258" s="221"/>
      <c r="V258" s="221"/>
      <c r="W258" s="221"/>
      <c r="X258" s="221"/>
      <c r="Y258" s="221"/>
      <c r="Z258" s="10"/>
      <c r="AA258" s="10"/>
      <c r="AB258" s="10"/>
      <c r="AC258" s="10"/>
      <c r="AD258" s="10"/>
      <c r="AE258" s="10"/>
      <c r="AF258" s="10"/>
      <c r="AG258" s="10"/>
      <c r="AH258" s="10"/>
      <c r="AI258" s="10"/>
      <c r="AJ258" s="10"/>
    </row>
    <row r="259" spans="2:36" ht="21" customHeight="1" x14ac:dyDescent="0.2">
      <c r="B259" s="15"/>
      <c r="C259" s="208" t="s">
        <v>102</v>
      </c>
      <c r="D259" s="208"/>
      <c r="E259" s="208"/>
      <c r="F259" s="208"/>
      <c r="G259" s="208"/>
      <c r="H259" s="208"/>
      <c r="I259" s="208"/>
      <c r="J259" s="208"/>
      <c r="K259" s="208"/>
      <c r="L259" s="208"/>
      <c r="M259" s="208"/>
      <c r="N259" s="208"/>
      <c r="O259" s="208"/>
      <c r="P259" s="208"/>
      <c r="Q259" s="208"/>
      <c r="R259" s="208"/>
      <c r="S259" s="208"/>
      <c r="T259" s="221"/>
      <c r="U259" s="221"/>
      <c r="V259" s="221"/>
      <c r="W259" s="221"/>
      <c r="X259" s="221"/>
      <c r="Y259" s="221"/>
      <c r="Z259" s="10"/>
      <c r="AA259" s="10"/>
      <c r="AB259" s="10"/>
      <c r="AC259" s="10"/>
      <c r="AD259" s="10"/>
      <c r="AE259" s="10"/>
      <c r="AF259" s="10"/>
      <c r="AG259" s="10"/>
      <c r="AH259" s="10"/>
      <c r="AI259" s="10"/>
      <c r="AJ259" s="10"/>
    </row>
    <row r="260" spans="2:36" x14ac:dyDescent="0.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row>
    <row r="261" spans="2:36" x14ac:dyDescent="0.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row>
    <row r="275" spans="2:39" s="107" customFormat="1" ht="20" customHeight="1" x14ac:dyDescent="0.2">
      <c r="B275" s="107" t="s">
        <v>291</v>
      </c>
      <c r="AE275" s="108"/>
      <c r="AF275" s="108"/>
      <c r="AG275" s="108"/>
      <c r="AH275" s="108"/>
      <c r="AI275" s="109"/>
      <c r="AJ275" s="108"/>
      <c r="AK275" s="108"/>
      <c r="AL275" s="108"/>
      <c r="AM275" s="108"/>
    </row>
    <row r="276" spans="2:39" s="110" customFormat="1" ht="20.25" customHeight="1" x14ac:dyDescent="0.2">
      <c r="AE276" s="111"/>
      <c r="AF276" s="111"/>
      <c r="AG276" s="111"/>
      <c r="AH276" s="111"/>
      <c r="AI276" s="112"/>
      <c r="AJ276" s="111"/>
      <c r="AK276" s="111"/>
      <c r="AL276" s="111"/>
      <c r="AM276" s="111"/>
    </row>
    <row r="277" spans="2:39" s="107" customFormat="1" ht="20" customHeight="1" x14ac:dyDescent="0.2">
      <c r="AE277" s="108"/>
      <c r="AF277" s="108"/>
      <c r="AG277" s="108"/>
      <c r="AH277" s="108"/>
      <c r="AI277" s="109"/>
      <c r="AJ277" s="108"/>
      <c r="AK277" s="108"/>
      <c r="AL277" s="108"/>
      <c r="AM277" s="108"/>
    </row>
    <row r="278" spans="2:39" s="107" customFormat="1" ht="20" customHeight="1" x14ac:dyDescent="0.2">
      <c r="C278" s="113" t="s">
        <v>161</v>
      </c>
      <c r="V278" s="113" t="s">
        <v>495</v>
      </c>
      <c r="AE278" s="108"/>
      <c r="AF278" s="108"/>
      <c r="AG278" s="108"/>
      <c r="AH278" s="108"/>
      <c r="AI278" s="109"/>
      <c r="AJ278" s="108"/>
      <c r="AK278" s="108"/>
      <c r="AL278" s="108"/>
      <c r="AM278" s="108"/>
    </row>
    <row r="279" spans="2:39" s="71" customFormat="1" x14ac:dyDescent="0.2">
      <c r="J279" s="183" t="str">
        <f>VLOOKUP(P16,G280:J396,4,FALSE)</f>
        <v>H_運輸業、郵便業</v>
      </c>
      <c r="O279" s="184" t="str">
        <f>VLOOKUP(P16,G280:O396,9,FALSE)</f>
        <v>製造業・その他</v>
      </c>
      <c r="P279" s="118"/>
      <c r="Q279" s="118"/>
      <c r="R279" s="185" t="str">
        <f>IF(AND(O279="製造業・その他",X33&lt;=20),"小規模","×")</f>
        <v>小規模</v>
      </c>
      <c r="S279" s="185" t="str">
        <f>IF(AND(O279="商業・サービス業",X33&lt;=5),"小規模","×")</f>
        <v>×</v>
      </c>
      <c r="V279" s="114"/>
      <c r="W279" s="115"/>
      <c r="X279" s="115"/>
      <c r="Y279" s="115"/>
      <c r="Z279" s="115"/>
      <c r="AA279" s="116"/>
      <c r="AB279" s="117"/>
      <c r="AC279" s="117"/>
      <c r="AD279" s="156"/>
      <c r="AE279" s="157"/>
      <c r="AF279" s="156"/>
      <c r="AG279" s="156"/>
      <c r="AH279" s="156"/>
    </row>
    <row r="280" spans="2:39" s="71" customFormat="1" x14ac:dyDescent="0.2">
      <c r="C280" s="120" t="s">
        <v>312</v>
      </c>
      <c r="D280" s="121"/>
      <c r="F280" s="119" t="s">
        <v>313</v>
      </c>
      <c r="G280" s="119" t="s">
        <v>314</v>
      </c>
      <c r="J280" s="158" t="s">
        <v>312</v>
      </c>
      <c r="O280" s="159" t="s">
        <v>315</v>
      </c>
      <c r="U280" s="135"/>
      <c r="V280" s="187" t="s">
        <v>313</v>
      </c>
      <c r="W280" s="188">
        <v>1</v>
      </c>
      <c r="X280" s="172" t="s">
        <v>572</v>
      </c>
      <c r="Y280" s="114"/>
      <c r="Z280" s="122"/>
      <c r="AA280" s="117"/>
      <c r="AC280" s="159"/>
      <c r="AD280" s="159"/>
      <c r="AE280" s="118"/>
    </row>
    <row r="281" spans="2:39" s="71" customFormat="1" x14ac:dyDescent="0.2">
      <c r="C281" s="120" t="s">
        <v>316</v>
      </c>
      <c r="D281" s="121"/>
      <c r="F281" s="119" t="s">
        <v>313</v>
      </c>
      <c r="G281" s="119" t="s">
        <v>317</v>
      </c>
      <c r="J281" s="158" t="s">
        <v>312</v>
      </c>
      <c r="O281" s="159" t="s">
        <v>315</v>
      </c>
      <c r="U281" s="135"/>
      <c r="V281" s="187" t="s">
        <v>313</v>
      </c>
      <c r="W281" s="188">
        <v>2</v>
      </c>
      <c r="X281" s="172" t="s">
        <v>573</v>
      </c>
      <c r="Y281" s="114"/>
      <c r="Z281" s="122"/>
      <c r="AA281" s="117"/>
      <c r="AC281" s="159"/>
      <c r="AD281" s="159"/>
      <c r="AE281" s="118"/>
    </row>
    <row r="282" spans="2:39" s="71" customFormat="1" x14ac:dyDescent="0.2">
      <c r="C282" s="120" t="s">
        <v>318</v>
      </c>
      <c r="D282" s="121"/>
      <c r="F282" s="119" t="s">
        <v>319</v>
      </c>
      <c r="G282" s="119" t="s">
        <v>320</v>
      </c>
      <c r="J282" s="158" t="s">
        <v>316</v>
      </c>
      <c r="O282" s="159" t="s">
        <v>315</v>
      </c>
      <c r="U282" s="135"/>
      <c r="V282" s="187" t="s">
        <v>313</v>
      </c>
      <c r="W282" s="188">
        <v>3</v>
      </c>
      <c r="X282" s="172" t="s">
        <v>574</v>
      </c>
      <c r="Y282" s="114"/>
      <c r="Z282" s="122"/>
      <c r="AA282" s="117"/>
      <c r="AB282" s="117"/>
      <c r="AC282" s="159"/>
      <c r="AD282" s="159"/>
      <c r="AE282" s="118"/>
    </row>
    <row r="283" spans="2:39" s="71" customFormat="1" x14ac:dyDescent="0.2">
      <c r="C283" s="120" t="s">
        <v>321</v>
      </c>
      <c r="D283" s="121"/>
      <c r="F283" s="119" t="s">
        <v>319</v>
      </c>
      <c r="G283" s="119" t="s">
        <v>322</v>
      </c>
      <c r="J283" s="158" t="s">
        <v>316</v>
      </c>
      <c r="O283" s="159" t="s">
        <v>315</v>
      </c>
      <c r="U283" s="135"/>
      <c r="V283" s="187" t="s">
        <v>313</v>
      </c>
      <c r="W283" s="188">
        <v>4</v>
      </c>
      <c r="X283" s="172" t="s">
        <v>496</v>
      </c>
      <c r="Y283" s="114"/>
      <c r="Z283" s="122"/>
      <c r="AA283" s="117"/>
      <c r="AB283" s="117"/>
      <c r="AC283" s="159"/>
      <c r="AD283" s="159"/>
      <c r="AE283" s="118"/>
    </row>
    <row r="284" spans="2:39" s="71" customFormat="1" x14ac:dyDescent="0.2">
      <c r="C284" s="120" t="s">
        <v>323</v>
      </c>
      <c r="D284" s="121"/>
      <c r="F284" s="119" t="s">
        <v>324</v>
      </c>
      <c r="G284" s="119" t="s">
        <v>325</v>
      </c>
      <c r="J284" s="158" t="s">
        <v>318</v>
      </c>
      <c r="O284" s="159" t="s">
        <v>315</v>
      </c>
      <c r="U284" s="135"/>
      <c r="V284" s="187" t="s">
        <v>313</v>
      </c>
      <c r="W284" s="188">
        <v>5</v>
      </c>
      <c r="X284" s="172" t="s">
        <v>497</v>
      </c>
      <c r="Y284" s="114"/>
      <c r="Z284" s="122"/>
      <c r="AA284" s="117"/>
      <c r="AB284" s="117"/>
      <c r="AC284" s="159"/>
      <c r="AD284" s="159"/>
      <c r="AE284" s="118"/>
    </row>
    <row r="285" spans="2:39" s="71" customFormat="1" x14ac:dyDescent="0.2">
      <c r="C285" s="120" t="s">
        <v>326</v>
      </c>
      <c r="D285" s="121"/>
      <c r="F285" s="119" t="s">
        <v>327</v>
      </c>
      <c r="G285" s="119" t="s">
        <v>328</v>
      </c>
      <c r="J285" s="158" t="s">
        <v>321</v>
      </c>
      <c r="O285" s="159" t="s">
        <v>315</v>
      </c>
      <c r="U285" s="135"/>
      <c r="V285" s="187" t="s">
        <v>313</v>
      </c>
      <c r="W285" s="188">
        <v>6</v>
      </c>
      <c r="X285" s="172" t="s">
        <v>498</v>
      </c>
      <c r="Y285" s="114"/>
      <c r="Z285" s="122"/>
      <c r="AA285" s="117"/>
      <c r="AB285" s="117"/>
      <c r="AC285" s="159"/>
      <c r="AD285" s="159"/>
      <c r="AE285" s="118"/>
    </row>
    <row r="286" spans="2:39" s="71" customFormat="1" x14ac:dyDescent="0.2">
      <c r="C286" s="120" t="s">
        <v>329</v>
      </c>
      <c r="D286" s="121"/>
      <c r="F286" s="119" t="s">
        <v>327</v>
      </c>
      <c r="G286" s="119" t="s">
        <v>330</v>
      </c>
      <c r="J286" s="158" t="s">
        <v>321</v>
      </c>
      <c r="O286" s="159" t="s">
        <v>315</v>
      </c>
      <c r="U286" s="135"/>
      <c r="V286" s="187" t="s">
        <v>313</v>
      </c>
      <c r="W286" s="188">
        <v>7</v>
      </c>
      <c r="X286" s="172" t="s">
        <v>575</v>
      </c>
      <c r="Y286" s="114"/>
      <c r="Z286" s="122"/>
      <c r="AA286" s="117"/>
      <c r="AB286" s="117"/>
      <c r="AC286" s="159"/>
      <c r="AD286" s="159"/>
      <c r="AE286" s="118"/>
    </row>
    <row r="287" spans="2:39" s="71" customFormat="1" x14ac:dyDescent="0.2">
      <c r="C287" s="120" t="s">
        <v>331</v>
      </c>
      <c r="D287" s="121"/>
      <c r="F287" s="119" t="s">
        <v>327</v>
      </c>
      <c r="G287" s="119" t="s">
        <v>332</v>
      </c>
      <c r="J287" s="158" t="s">
        <v>321</v>
      </c>
      <c r="O287" s="159" t="s">
        <v>315</v>
      </c>
      <c r="U287" s="135"/>
      <c r="V287" s="187" t="s">
        <v>313</v>
      </c>
      <c r="W287" s="188">
        <v>8</v>
      </c>
      <c r="X287" s="172" t="s">
        <v>576</v>
      </c>
      <c r="Y287" s="114"/>
      <c r="Z287" s="122"/>
      <c r="AA287" s="117"/>
      <c r="AB287" s="117"/>
      <c r="AC287" s="159"/>
      <c r="AD287" s="159"/>
      <c r="AE287" s="118"/>
    </row>
    <row r="288" spans="2:39" s="71" customFormat="1" x14ac:dyDescent="0.2">
      <c r="C288" s="120" t="s">
        <v>333</v>
      </c>
      <c r="D288" s="121"/>
      <c r="F288" s="119" t="s">
        <v>334</v>
      </c>
      <c r="G288" s="119" t="s">
        <v>335</v>
      </c>
      <c r="J288" s="158" t="s">
        <v>323</v>
      </c>
      <c r="O288" s="159" t="s">
        <v>315</v>
      </c>
      <c r="U288" s="135"/>
      <c r="V288" s="187" t="s">
        <v>313</v>
      </c>
      <c r="W288" s="188">
        <v>9</v>
      </c>
      <c r="X288" s="172" t="s">
        <v>577</v>
      </c>
      <c r="Y288" s="114"/>
      <c r="Z288" s="122"/>
      <c r="AA288" s="117"/>
      <c r="AB288" s="117"/>
      <c r="AC288" s="159"/>
      <c r="AD288" s="159"/>
      <c r="AE288" s="118"/>
    </row>
    <row r="289" spans="3:31" s="71" customFormat="1" x14ac:dyDescent="0.2">
      <c r="C289" s="120" t="s">
        <v>336</v>
      </c>
      <c r="D289" s="121"/>
      <c r="F289" s="119" t="s">
        <v>334</v>
      </c>
      <c r="G289" s="119" t="s">
        <v>337</v>
      </c>
      <c r="J289" s="158" t="s">
        <v>323</v>
      </c>
      <c r="O289" s="159" t="s">
        <v>315</v>
      </c>
      <c r="U289" s="135"/>
      <c r="V289" s="187" t="s">
        <v>313</v>
      </c>
      <c r="W289" s="188">
        <v>10</v>
      </c>
      <c r="X289" s="172" t="s">
        <v>578</v>
      </c>
      <c r="Y289" s="114"/>
      <c r="Z289" s="122"/>
      <c r="AA289" s="117"/>
      <c r="AB289" s="117"/>
      <c r="AC289" s="159"/>
      <c r="AD289" s="159"/>
      <c r="AE289" s="118"/>
    </row>
    <row r="290" spans="3:31" s="71" customFormat="1" x14ac:dyDescent="0.2">
      <c r="C290" s="120" t="s">
        <v>338</v>
      </c>
      <c r="D290" s="121"/>
      <c r="F290" s="119" t="s">
        <v>334</v>
      </c>
      <c r="G290" s="119" t="s">
        <v>339</v>
      </c>
      <c r="J290" s="158" t="s">
        <v>323</v>
      </c>
      <c r="O290" s="159" t="s">
        <v>315</v>
      </c>
      <c r="U290" s="135"/>
      <c r="V290" s="187" t="s">
        <v>313</v>
      </c>
      <c r="W290" s="188">
        <v>11</v>
      </c>
      <c r="X290" s="172" t="s">
        <v>579</v>
      </c>
      <c r="Y290" s="114"/>
      <c r="Z290" s="122"/>
      <c r="AA290" s="117"/>
      <c r="AB290" s="117"/>
      <c r="AC290" s="159"/>
      <c r="AD290" s="159"/>
      <c r="AE290" s="118"/>
    </row>
    <row r="291" spans="3:31" s="71" customFormat="1" x14ac:dyDescent="0.2">
      <c r="C291" s="120" t="s">
        <v>340</v>
      </c>
      <c r="D291" s="121"/>
      <c r="F291" s="119" t="s">
        <v>334</v>
      </c>
      <c r="G291" s="119" t="s">
        <v>341</v>
      </c>
      <c r="J291" s="158" t="s">
        <v>323</v>
      </c>
      <c r="O291" s="159" t="s">
        <v>315</v>
      </c>
      <c r="U291" s="135"/>
      <c r="V291" s="187" t="s">
        <v>313</v>
      </c>
      <c r="W291" s="188">
        <v>12</v>
      </c>
      <c r="X291" s="172" t="s">
        <v>580</v>
      </c>
      <c r="Y291" s="114"/>
      <c r="Z291" s="122"/>
      <c r="AA291" s="117"/>
      <c r="AB291" s="117"/>
      <c r="AC291" s="159"/>
      <c r="AD291" s="159"/>
      <c r="AE291" s="118"/>
    </row>
    <row r="292" spans="3:31" s="71" customFormat="1" x14ac:dyDescent="0.2">
      <c r="C292" s="120" t="s">
        <v>309</v>
      </c>
      <c r="D292" s="121"/>
      <c r="F292" s="119" t="s">
        <v>334</v>
      </c>
      <c r="G292" s="119" t="s">
        <v>342</v>
      </c>
      <c r="J292" s="158" t="s">
        <v>323</v>
      </c>
      <c r="O292" s="159" t="s">
        <v>315</v>
      </c>
      <c r="U292" s="135"/>
      <c r="V292" s="187" t="s">
        <v>313</v>
      </c>
      <c r="W292" s="188">
        <v>13</v>
      </c>
      <c r="X292" s="172" t="s">
        <v>499</v>
      </c>
      <c r="Y292" s="114"/>
      <c r="Z292" s="122"/>
      <c r="AA292" s="117"/>
      <c r="AB292" s="117"/>
      <c r="AC292" s="159"/>
      <c r="AD292" s="159"/>
      <c r="AE292" s="118"/>
    </row>
    <row r="293" spans="3:31" s="71" customFormat="1" x14ac:dyDescent="0.2">
      <c r="C293" s="120" t="s">
        <v>343</v>
      </c>
      <c r="D293" s="121"/>
      <c r="F293" s="119" t="s">
        <v>334</v>
      </c>
      <c r="G293" s="119" t="s">
        <v>344</v>
      </c>
      <c r="J293" s="158" t="s">
        <v>323</v>
      </c>
      <c r="O293" s="159" t="s">
        <v>315</v>
      </c>
      <c r="U293" s="135"/>
      <c r="V293" s="187" t="s">
        <v>313</v>
      </c>
      <c r="W293" s="188">
        <v>14</v>
      </c>
      <c r="X293" s="172" t="s">
        <v>500</v>
      </c>
      <c r="Y293" s="114"/>
      <c r="Z293" s="122"/>
      <c r="AA293" s="117"/>
      <c r="AB293" s="117"/>
      <c r="AC293" s="159"/>
      <c r="AD293" s="159"/>
      <c r="AE293" s="118"/>
    </row>
    <row r="294" spans="3:31" s="71" customFormat="1" x14ac:dyDescent="0.2">
      <c r="C294" s="120" t="s">
        <v>345</v>
      </c>
      <c r="D294" s="121"/>
      <c r="F294" s="119" t="s">
        <v>334</v>
      </c>
      <c r="G294" s="119" t="s">
        <v>346</v>
      </c>
      <c r="J294" s="158" t="s">
        <v>323</v>
      </c>
      <c r="O294" s="159" t="s">
        <v>315</v>
      </c>
      <c r="U294" s="135"/>
      <c r="V294" s="187" t="s">
        <v>313</v>
      </c>
      <c r="W294" s="188">
        <v>15</v>
      </c>
      <c r="X294" s="172" t="s">
        <v>581</v>
      </c>
      <c r="Y294" s="114"/>
      <c r="Z294" s="122"/>
      <c r="AA294" s="117"/>
      <c r="AB294" s="117"/>
      <c r="AC294" s="159"/>
      <c r="AD294" s="159"/>
      <c r="AE294" s="118"/>
    </row>
    <row r="295" spans="3:31" s="71" customFormat="1" x14ac:dyDescent="0.2">
      <c r="C295" s="120" t="s">
        <v>347</v>
      </c>
      <c r="D295" s="121"/>
      <c r="F295" s="119" t="s">
        <v>334</v>
      </c>
      <c r="G295" s="119" t="s">
        <v>348</v>
      </c>
      <c r="J295" s="158" t="s">
        <v>323</v>
      </c>
      <c r="O295" s="159" t="s">
        <v>315</v>
      </c>
      <c r="U295" s="135"/>
      <c r="V295" s="187" t="s">
        <v>313</v>
      </c>
      <c r="W295" s="188">
        <v>16</v>
      </c>
      <c r="X295" s="189" t="s">
        <v>582</v>
      </c>
      <c r="Y295" s="114"/>
      <c r="Z295" s="122"/>
      <c r="AA295" s="117"/>
      <c r="AB295" s="117"/>
      <c r="AC295" s="159"/>
      <c r="AD295" s="159"/>
      <c r="AE295" s="118"/>
    </row>
    <row r="296" spans="3:31" s="71" customFormat="1" x14ac:dyDescent="0.2">
      <c r="C296" s="120" t="s">
        <v>349</v>
      </c>
      <c r="D296" s="121"/>
      <c r="F296" s="119" t="s">
        <v>334</v>
      </c>
      <c r="G296" s="119" t="s">
        <v>350</v>
      </c>
      <c r="J296" s="158" t="s">
        <v>323</v>
      </c>
      <c r="O296" s="159" t="s">
        <v>315</v>
      </c>
      <c r="U296" s="135"/>
      <c r="V296" s="187" t="s">
        <v>313</v>
      </c>
      <c r="W296" s="188">
        <v>17</v>
      </c>
      <c r="X296" s="189" t="s">
        <v>501</v>
      </c>
      <c r="Y296" s="114"/>
      <c r="Z296" s="122"/>
      <c r="AA296" s="117"/>
      <c r="AB296" s="117"/>
      <c r="AC296" s="159"/>
      <c r="AD296" s="159"/>
      <c r="AE296" s="118"/>
    </row>
    <row r="297" spans="3:31" s="71" customFormat="1" x14ac:dyDescent="0.2">
      <c r="C297" s="120" t="s">
        <v>351</v>
      </c>
      <c r="D297" s="121"/>
      <c r="F297" s="119" t="s">
        <v>334</v>
      </c>
      <c r="G297" s="119" t="s">
        <v>352</v>
      </c>
      <c r="J297" s="158" t="s">
        <v>323</v>
      </c>
      <c r="O297" s="159" t="s">
        <v>315</v>
      </c>
      <c r="U297" s="135"/>
      <c r="V297" s="187" t="s">
        <v>313</v>
      </c>
      <c r="W297" s="188">
        <v>18</v>
      </c>
      <c r="X297" s="189" t="s">
        <v>583</v>
      </c>
      <c r="Y297" s="114"/>
      <c r="Z297" s="122"/>
      <c r="AA297" s="117"/>
      <c r="AB297" s="117"/>
      <c r="AC297" s="159"/>
      <c r="AD297" s="159"/>
      <c r="AE297" s="118"/>
    </row>
    <row r="298" spans="3:31" s="71" customFormat="1" x14ac:dyDescent="0.2">
      <c r="C298" s="120" t="s">
        <v>353</v>
      </c>
      <c r="D298" s="121"/>
      <c r="F298" s="119" t="s">
        <v>334</v>
      </c>
      <c r="G298" s="119" t="s">
        <v>354</v>
      </c>
      <c r="J298" s="158" t="s">
        <v>323</v>
      </c>
      <c r="O298" s="159" t="s">
        <v>315</v>
      </c>
      <c r="U298" s="135"/>
      <c r="V298" s="187" t="s">
        <v>313</v>
      </c>
      <c r="W298" s="188">
        <v>19</v>
      </c>
      <c r="X298" s="189" t="s">
        <v>502</v>
      </c>
      <c r="Y298" s="114"/>
      <c r="Z298" s="122"/>
      <c r="AA298" s="117"/>
      <c r="AB298" s="117"/>
      <c r="AC298" s="159"/>
      <c r="AD298" s="159"/>
      <c r="AE298" s="118"/>
    </row>
    <row r="299" spans="3:31" s="71" customFormat="1" x14ac:dyDescent="0.2">
      <c r="C299" s="120" t="s">
        <v>355</v>
      </c>
      <c r="D299" s="121"/>
      <c r="F299" s="119" t="s">
        <v>334</v>
      </c>
      <c r="G299" s="119" t="s">
        <v>356</v>
      </c>
      <c r="J299" s="158" t="s">
        <v>323</v>
      </c>
      <c r="O299" s="159" t="s">
        <v>315</v>
      </c>
      <c r="U299" s="135"/>
      <c r="V299" s="187" t="s">
        <v>313</v>
      </c>
      <c r="W299" s="188">
        <v>20</v>
      </c>
      <c r="X299" s="189" t="s">
        <v>584</v>
      </c>
      <c r="Y299" s="114"/>
      <c r="Z299" s="122"/>
      <c r="AA299" s="117"/>
      <c r="AB299" s="117"/>
      <c r="AC299" s="159"/>
      <c r="AD299" s="159"/>
      <c r="AE299" s="118"/>
    </row>
    <row r="300" spans="3:31" s="71" customFormat="1" x14ac:dyDescent="0.2">
      <c r="C300" s="122"/>
      <c r="D300" s="119"/>
      <c r="F300" s="119" t="s">
        <v>334</v>
      </c>
      <c r="G300" s="119" t="s">
        <v>357</v>
      </c>
      <c r="J300" s="158" t="s">
        <v>323</v>
      </c>
      <c r="O300" s="159" t="s">
        <v>315</v>
      </c>
      <c r="U300" s="135"/>
      <c r="V300" s="187" t="s">
        <v>313</v>
      </c>
      <c r="W300" s="188">
        <v>21</v>
      </c>
      <c r="X300" s="189" t="s">
        <v>585</v>
      </c>
      <c r="Y300" s="114"/>
      <c r="Z300" s="122"/>
      <c r="AA300" s="117"/>
      <c r="AB300" s="117"/>
      <c r="AC300" s="159"/>
      <c r="AD300" s="159"/>
      <c r="AE300" s="118"/>
    </row>
    <row r="301" spans="3:31" s="71" customFormat="1" x14ac:dyDescent="0.2">
      <c r="C301" s="122"/>
      <c r="D301" s="119"/>
      <c r="F301" s="119" t="s">
        <v>334</v>
      </c>
      <c r="G301" s="119" t="s">
        <v>358</v>
      </c>
      <c r="J301" s="158" t="s">
        <v>323</v>
      </c>
      <c r="O301" s="159" t="s">
        <v>315</v>
      </c>
      <c r="U301" s="135"/>
      <c r="V301" s="187" t="s">
        <v>313</v>
      </c>
      <c r="W301" s="188">
        <v>22</v>
      </c>
      <c r="X301" s="189" t="s">
        <v>503</v>
      </c>
      <c r="Y301" s="114"/>
      <c r="Z301" s="122"/>
      <c r="AA301" s="117"/>
      <c r="AB301" s="117"/>
      <c r="AC301" s="159"/>
      <c r="AD301" s="159"/>
      <c r="AE301" s="118"/>
    </row>
    <row r="302" spans="3:31" s="71" customFormat="1" x14ac:dyDescent="0.2">
      <c r="C302" s="122"/>
      <c r="D302" s="119"/>
      <c r="F302" s="119" t="s">
        <v>334</v>
      </c>
      <c r="G302" s="119" t="s">
        <v>359</v>
      </c>
      <c r="J302" s="158" t="s">
        <v>323</v>
      </c>
      <c r="O302" s="159" t="s">
        <v>315</v>
      </c>
      <c r="U302" s="135"/>
      <c r="V302" s="187" t="s">
        <v>313</v>
      </c>
      <c r="W302" s="188">
        <v>23</v>
      </c>
      <c r="X302" s="189" t="s">
        <v>508</v>
      </c>
      <c r="Y302" s="114"/>
      <c r="Z302" s="122"/>
      <c r="AA302" s="117"/>
      <c r="AB302" s="117"/>
      <c r="AC302" s="159"/>
      <c r="AD302" s="159"/>
      <c r="AE302" s="118"/>
    </row>
    <row r="303" spans="3:31" s="71" customFormat="1" x14ac:dyDescent="0.2">
      <c r="C303" s="122"/>
      <c r="D303" s="119"/>
      <c r="F303" s="119" t="s">
        <v>334</v>
      </c>
      <c r="G303" s="119" t="s">
        <v>360</v>
      </c>
      <c r="J303" s="158" t="s">
        <v>323</v>
      </c>
      <c r="O303" s="159" t="s">
        <v>315</v>
      </c>
      <c r="U303" s="135"/>
      <c r="V303" s="187" t="s">
        <v>313</v>
      </c>
      <c r="W303" s="188">
        <v>24</v>
      </c>
      <c r="X303" s="189" t="s">
        <v>504</v>
      </c>
      <c r="Y303" s="114"/>
      <c r="Z303" s="122"/>
      <c r="AA303" s="117"/>
      <c r="AB303" s="117"/>
      <c r="AC303" s="159"/>
      <c r="AD303" s="159"/>
      <c r="AE303" s="118"/>
    </row>
    <row r="304" spans="3:31" s="71" customFormat="1" x14ac:dyDescent="0.2">
      <c r="C304" s="122"/>
      <c r="D304" s="119"/>
      <c r="F304" s="119" t="s">
        <v>334</v>
      </c>
      <c r="G304" s="119" t="s">
        <v>361</v>
      </c>
      <c r="J304" s="158" t="s">
        <v>323</v>
      </c>
      <c r="O304" s="159" t="s">
        <v>315</v>
      </c>
      <c r="U304" s="135"/>
      <c r="V304" s="187" t="s">
        <v>313</v>
      </c>
      <c r="W304" s="188">
        <v>25</v>
      </c>
      <c r="X304" s="189" t="s">
        <v>586</v>
      </c>
      <c r="Y304" s="114"/>
      <c r="Z304" s="122"/>
      <c r="AA304" s="117"/>
      <c r="AB304" s="117"/>
      <c r="AC304" s="159"/>
      <c r="AD304" s="159"/>
      <c r="AE304" s="118"/>
    </row>
    <row r="305" spans="3:31" s="71" customFormat="1" x14ac:dyDescent="0.2">
      <c r="C305" s="122"/>
      <c r="D305" s="119"/>
      <c r="F305" s="119" t="s">
        <v>334</v>
      </c>
      <c r="G305" s="119" t="s">
        <v>362</v>
      </c>
      <c r="J305" s="158" t="s">
        <v>323</v>
      </c>
      <c r="O305" s="159" t="s">
        <v>315</v>
      </c>
      <c r="U305" s="135"/>
      <c r="V305" s="187" t="s">
        <v>313</v>
      </c>
      <c r="W305" s="188">
        <v>26</v>
      </c>
      <c r="X305" s="189" t="s">
        <v>587</v>
      </c>
      <c r="Y305" s="114"/>
      <c r="Z305" s="122"/>
      <c r="AA305" s="117"/>
      <c r="AB305" s="117"/>
      <c r="AC305" s="159"/>
      <c r="AD305" s="159"/>
      <c r="AE305" s="118"/>
    </row>
    <row r="306" spans="3:31" s="71" customFormat="1" x14ac:dyDescent="0.2">
      <c r="C306" s="122"/>
      <c r="D306" s="119"/>
      <c r="F306" s="119" t="s">
        <v>334</v>
      </c>
      <c r="G306" s="119" t="s">
        <v>363</v>
      </c>
      <c r="J306" s="158" t="s">
        <v>323</v>
      </c>
      <c r="O306" s="159" t="s">
        <v>315</v>
      </c>
      <c r="U306" s="135"/>
      <c r="V306" s="187" t="s">
        <v>313</v>
      </c>
      <c r="W306" s="188">
        <v>27</v>
      </c>
      <c r="X306" s="189" t="s">
        <v>588</v>
      </c>
      <c r="Y306" s="114"/>
      <c r="Z306" s="122"/>
      <c r="AA306" s="117"/>
      <c r="AB306" s="117"/>
      <c r="AC306" s="159"/>
      <c r="AD306" s="159"/>
      <c r="AE306" s="118"/>
    </row>
    <row r="307" spans="3:31" s="71" customFormat="1" x14ac:dyDescent="0.2">
      <c r="C307" s="122"/>
      <c r="D307" s="119"/>
      <c r="F307" s="119" t="s">
        <v>334</v>
      </c>
      <c r="G307" s="119" t="s">
        <v>364</v>
      </c>
      <c r="J307" s="158" t="s">
        <v>323</v>
      </c>
      <c r="O307" s="159" t="s">
        <v>315</v>
      </c>
      <c r="U307" s="135"/>
      <c r="V307" s="187" t="s">
        <v>313</v>
      </c>
      <c r="W307" s="188">
        <v>28</v>
      </c>
      <c r="X307" s="189" t="s">
        <v>589</v>
      </c>
      <c r="Y307" s="114"/>
      <c r="Z307" s="122"/>
      <c r="AA307" s="117"/>
      <c r="AB307" s="117"/>
      <c r="AC307" s="159"/>
      <c r="AD307" s="159"/>
      <c r="AE307" s="118"/>
    </row>
    <row r="308" spans="3:31" s="71" customFormat="1" x14ac:dyDescent="0.2">
      <c r="C308" s="122"/>
      <c r="D308" s="119"/>
      <c r="F308" s="119" t="s">
        <v>334</v>
      </c>
      <c r="G308" s="119" t="s">
        <v>365</v>
      </c>
      <c r="J308" s="158" t="s">
        <v>323</v>
      </c>
      <c r="O308" s="159" t="s">
        <v>315</v>
      </c>
      <c r="U308" s="135"/>
      <c r="V308" s="187" t="s">
        <v>313</v>
      </c>
      <c r="W308" s="188">
        <v>29</v>
      </c>
      <c r="X308" s="189" t="s">
        <v>590</v>
      </c>
      <c r="Y308" s="114"/>
      <c r="Z308" s="122"/>
      <c r="AA308" s="117"/>
      <c r="AB308" s="117"/>
      <c r="AC308" s="159"/>
      <c r="AD308" s="159"/>
      <c r="AE308" s="118"/>
    </row>
    <row r="309" spans="3:31" s="71" customFormat="1" x14ac:dyDescent="0.2">
      <c r="C309" s="122"/>
      <c r="D309" s="119"/>
      <c r="F309" s="119" t="s">
        <v>334</v>
      </c>
      <c r="G309" s="119" t="s">
        <v>366</v>
      </c>
      <c r="J309" s="158" t="s">
        <v>323</v>
      </c>
      <c r="O309" s="159" t="s">
        <v>315</v>
      </c>
      <c r="U309" s="135"/>
      <c r="V309" s="187" t="s">
        <v>313</v>
      </c>
      <c r="W309" s="188">
        <v>30</v>
      </c>
      <c r="X309" s="189" t="s">
        <v>591</v>
      </c>
      <c r="Y309" s="114"/>
      <c r="Z309" s="122"/>
      <c r="AA309" s="117"/>
      <c r="AB309" s="117"/>
      <c r="AC309" s="159"/>
      <c r="AD309" s="159"/>
      <c r="AE309" s="118"/>
    </row>
    <row r="310" spans="3:31" s="71" customFormat="1" x14ac:dyDescent="0.2">
      <c r="C310" s="122"/>
      <c r="D310" s="119"/>
      <c r="F310" s="119" t="s">
        <v>334</v>
      </c>
      <c r="G310" s="119" t="s">
        <v>367</v>
      </c>
      <c r="J310" s="158" t="s">
        <v>323</v>
      </c>
      <c r="O310" s="159" t="s">
        <v>315</v>
      </c>
      <c r="U310" s="135"/>
      <c r="V310" s="187" t="s">
        <v>313</v>
      </c>
      <c r="W310" s="188">
        <v>31</v>
      </c>
      <c r="X310" s="189" t="s">
        <v>592</v>
      </c>
      <c r="Y310" s="114"/>
      <c r="Z310" s="122"/>
      <c r="AA310" s="117"/>
      <c r="AB310" s="117"/>
      <c r="AC310" s="159"/>
      <c r="AD310" s="159"/>
      <c r="AE310" s="118"/>
    </row>
    <row r="311" spans="3:31" s="71" customFormat="1" x14ac:dyDescent="0.2">
      <c r="C311" s="122"/>
      <c r="D311" s="119"/>
      <c r="F311" s="119" t="s">
        <v>334</v>
      </c>
      <c r="G311" s="119" t="s">
        <v>368</v>
      </c>
      <c r="J311" s="158" t="s">
        <v>323</v>
      </c>
      <c r="O311" s="159" t="s">
        <v>315</v>
      </c>
      <c r="U311" s="135"/>
      <c r="V311" s="187" t="s">
        <v>313</v>
      </c>
      <c r="W311" s="188">
        <v>32</v>
      </c>
      <c r="X311" s="189" t="s">
        <v>593</v>
      </c>
      <c r="Y311" s="114"/>
      <c r="Z311" s="122"/>
      <c r="AA311" s="117"/>
      <c r="AB311" s="117"/>
      <c r="AC311" s="159"/>
      <c r="AD311" s="159"/>
      <c r="AE311" s="118"/>
    </row>
    <row r="312" spans="3:31" s="71" customFormat="1" x14ac:dyDescent="0.2">
      <c r="C312" s="122"/>
      <c r="D312" s="119"/>
      <c r="F312" s="119" t="s">
        <v>369</v>
      </c>
      <c r="G312" s="119" t="s">
        <v>370</v>
      </c>
      <c r="J312" s="158" t="s">
        <v>326</v>
      </c>
      <c r="O312" s="159" t="s">
        <v>315</v>
      </c>
      <c r="U312" s="135"/>
      <c r="V312" s="187" t="s">
        <v>313</v>
      </c>
      <c r="W312" s="188">
        <v>33</v>
      </c>
      <c r="X312" s="189" t="s">
        <v>594</v>
      </c>
      <c r="Y312" s="114"/>
      <c r="Z312" s="122"/>
      <c r="AA312" s="117"/>
      <c r="AB312" s="117"/>
      <c r="AC312" s="159"/>
      <c r="AD312" s="159"/>
      <c r="AE312" s="118"/>
    </row>
    <row r="313" spans="3:31" s="71" customFormat="1" x14ac:dyDescent="0.2">
      <c r="C313" s="122"/>
      <c r="D313" s="119"/>
      <c r="F313" s="119" t="s">
        <v>369</v>
      </c>
      <c r="G313" s="119" t="s">
        <v>371</v>
      </c>
      <c r="J313" s="158" t="s">
        <v>326</v>
      </c>
      <c r="O313" s="159" t="s">
        <v>315</v>
      </c>
      <c r="U313" s="135"/>
      <c r="V313" s="187" t="s">
        <v>313</v>
      </c>
      <c r="W313" s="188">
        <v>34</v>
      </c>
      <c r="X313" s="189" t="s">
        <v>595</v>
      </c>
      <c r="Y313" s="114"/>
      <c r="Z313" s="122"/>
      <c r="AA313" s="117"/>
      <c r="AB313" s="117"/>
      <c r="AC313" s="159"/>
      <c r="AD313" s="159"/>
      <c r="AE313" s="118"/>
    </row>
    <row r="314" spans="3:31" s="71" customFormat="1" x14ac:dyDescent="0.2">
      <c r="C314" s="122"/>
      <c r="D314" s="119"/>
      <c r="F314" s="119" t="s">
        <v>369</v>
      </c>
      <c r="G314" s="119" t="s">
        <v>372</v>
      </c>
      <c r="J314" s="158" t="s">
        <v>326</v>
      </c>
      <c r="O314" s="159" t="s">
        <v>315</v>
      </c>
      <c r="U314" s="135"/>
      <c r="V314" s="187" t="s">
        <v>313</v>
      </c>
      <c r="W314" s="188">
        <v>35</v>
      </c>
      <c r="X314" s="189" t="s">
        <v>505</v>
      </c>
      <c r="Y314" s="114"/>
      <c r="Z314" s="122"/>
      <c r="AA314" s="117"/>
      <c r="AB314" s="117"/>
      <c r="AC314" s="159"/>
      <c r="AD314" s="159"/>
      <c r="AE314" s="118"/>
    </row>
    <row r="315" spans="3:31" s="71" customFormat="1" x14ac:dyDescent="0.2">
      <c r="C315" s="122"/>
      <c r="D315" s="119"/>
      <c r="F315" s="119" t="s">
        <v>369</v>
      </c>
      <c r="G315" s="119" t="s">
        <v>373</v>
      </c>
      <c r="J315" s="158" t="s">
        <v>326</v>
      </c>
      <c r="O315" s="159" t="s">
        <v>315</v>
      </c>
      <c r="U315" s="135"/>
      <c r="V315" s="187" t="s">
        <v>313</v>
      </c>
      <c r="W315" s="188">
        <v>36</v>
      </c>
      <c r="X315" s="189" t="s">
        <v>596</v>
      </c>
      <c r="Y315" s="114"/>
      <c r="Z315" s="122"/>
      <c r="AA315" s="117"/>
      <c r="AB315" s="117"/>
      <c r="AC315" s="159"/>
      <c r="AD315" s="159"/>
      <c r="AE315" s="118"/>
    </row>
    <row r="316" spans="3:31" s="71" customFormat="1" x14ac:dyDescent="0.2">
      <c r="C316" s="122"/>
      <c r="D316" s="119"/>
      <c r="F316" s="119" t="s">
        <v>374</v>
      </c>
      <c r="G316" s="119" t="s">
        <v>375</v>
      </c>
      <c r="J316" s="158" t="s">
        <v>329</v>
      </c>
      <c r="O316" s="159" t="s">
        <v>315</v>
      </c>
      <c r="U316" s="135"/>
      <c r="V316" s="187" t="s">
        <v>313</v>
      </c>
      <c r="W316" s="188">
        <v>37</v>
      </c>
      <c r="X316" s="189" t="s">
        <v>597</v>
      </c>
      <c r="Y316" s="114"/>
      <c r="Z316" s="122"/>
      <c r="AA316" s="117"/>
      <c r="AB316" s="117"/>
      <c r="AC316" s="159"/>
      <c r="AD316" s="159"/>
      <c r="AE316" s="118"/>
    </row>
    <row r="317" spans="3:31" s="71" customFormat="1" x14ac:dyDescent="0.2">
      <c r="C317" s="122"/>
      <c r="D317" s="119"/>
      <c r="F317" s="119" t="s">
        <v>374</v>
      </c>
      <c r="G317" s="119" t="s">
        <v>376</v>
      </c>
      <c r="J317" s="158" t="s">
        <v>329</v>
      </c>
      <c r="O317" s="159" t="s">
        <v>377</v>
      </c>
      <c r="U317" s="135"/>
      <c r="V317" s="187" t="s">
        <v>313</v>
      </c>
      <c r="W317" s="188">
        <v>38</v>
      </c>
      <c r="X317" s="189" t="s">
        <v>598</v>
      </c>
      <c r="Y317" s="114"/>
      <c r="Z317" s="122"/>
      <c r="AA317" s="117"/>
      <c r="AB317" s="117"/>
      <c r="AC317" s="159"/>
      <c r="AD317" s="159"/>
      <c r="AE317" s="118"/>
    </row>
    <row r="318" spans="3:31" s="71" customFormat="1" x14ac:dyDescent="0.2">
      <c r="C318" s="122"/>
      <c r="D318" s="119"/>
      <c r="F318" s="119" t="s">
        <v>374</v>
      </c>
      <c r="G318" s="119" t="s">
        <v>378</v>
      </c>
      <c r="J318" s="158" t="s">
        <v>329</v>
      </c>
      <c r="O318" s="159" t="s">
        <v>377</v>
      </c>
      <c r="U318" s="135"/>
      <c r="V318" s="187" t="s">
        <v>313</v>
      </c>
      <c r="W318" s="188">
        <v>39</v>
      </c>
      <c r="X318" s="189" t="s">
        <v>599</v>
      </c>
      <c r="Y318" s="114"/>
      <c r="Z318" s="122"/>
      <c r="AA318" s="117"/>
      <c r="AB318" s="117"/>
      <c r="AC318" s="159"/>
      <c r="AD318" s="159"/>
      <c r="AE318" s="118"/>
    </row>
    <row r="319" spans="3:31" s="71" customFormat="1" x14ac:dyDescent="0.2">
      <c r="C319" s="122"/>
      <c r="D319" s="119"/>
      <c r="F319" s="119" t="s">
        <v>374</v>
      </c>
      <c r="G319" s="119" t="s">
        <v>379</v>
      </c>
      <c r="J319" s="158" t="s">
        <v>329</v>
      </c>
      <c r="O319" s="159" t="s">
        <v>315</v>
      </c>
      <c r="U319" s="135"/>
      <c r="V319" s="187" t="s">
        <v>313</v>
      </c>
      <c r="W319" s="188">
        <v>40</v>
      </c>
      <c r="X319" s="189" t="s">
        <v>600</v>
      </c>
      <c r="Y319" s="114"/>
      <c r="Z319" s="122"/>
      <c r="AA319" s="117"/>
      <c r="AB319" s="117"/>
      <c r="AC319" s="159"/>
      <c r="AD319" s="159"/>
      <c r="AE319" s="118"/>
    </row>
    <row r="320" spans="3:31" s="71" customFormat="1" x14ac:dyDescent="0.2">
      <c r="C320" s="123"/>
      <c r="D320" s="119"/>
      <c r="F320" s="119" t="s">
        <v>374</v>
      </c>
      <c r="G320" s="119" t="s">
        <v>380</v>
      </c>
      <c r="J320" s="158" t="s">
        <v>329</v>
      </c>
      <c r="O320" s="159" t="s">
        <v>315</v>
      </c>
      <c r="U320" s="135"/>
      <c r="V320" s="187" t="s">
        <v>313</v>
      </c>
      <c r="W320" s="188">
        <v>41</v>
      </c>
      <c r="X320" s="189" t="s">
        <v>601</v>
      </c>
      <c r="Y320" s="114"/>
      <c r="Z320" s="122"/>
      <c r="AA320" s="117"/>
      <c r="AB320" s="117"/>
      <c r="AC320" s="159"/>
      <c r="AD320" s="159"/>
      <c r="AE320" s="118"/>
    </row>
    <row r="321" spans="3:33" s="71" customFormat="1" x14ac:dyDescent="0.2">
      <c r="C321" s="123"/>
      <c r="D321" s="119"/>
      <c r="F321" s="119" t="s">
        <v>374</v>
      </c>
      <c r="G321" s="119" t="s">
        <v>381</v>
      </c>
      <c r="J321" s="158" t="s">
        <v>329</v>
      </c>
      <c r="O321" s="159" t="s">
        <v>377</v>
      </c>
      <c r="U321" s="135"/>
      <c r="V321" s="187" t="s">
        <v>313</v>
      </c>
      <c r="W321" s="188">
        <v>42</v>
      </c>
      <c r="X321" s="189" t="s">
        <v>602</v>
      </c>
      <c r="Y321" s="114"/>
      <c r="Z321" s="122"/>
      <c r="AA321" s="117"/>
      <c r="AB321" s="117"/>
      <c r="AC321" s="159"/>
      <c r="AD321" s="159"/>
      <c r="AE321" s="118"/>
    </row>
    <row r="322" spans="3:33" s="71" customFormat="1" x14ac:dyDescent="0.2">
      <c r="C322" s="123"/>
      <c r="D322" s="119"/>
      <c r="F322" s="119" t="s">
        <v>374</v>
      </c>
      <c r="G322" s="119" t="s">
        <v>382</v>
      </c>
      <c r="J322" s="158" t="s">
        <v>329</v>
      </c>
      <c r="O322" s="159" t="s">
        <v>377</v>
      </c>
      <c r="U322" s="135"/>
      <c r="V322" s="187" t="s">
        <v>313</v>
      </c>
      <c r="W322" s="188">
        <v>43</v>
      </c>
      <c r="X322" s="189" t="s">
        <v>510</v>
      </c>
      <c r="Y322" s="114"/>
      <c r="Z322" s="122"/>
      <c r="AA322" s="117"/>
      <c r="AB322" s="117"/>
      <c r="AC322" s="159"/>
      <c r="AD322" s="159"/>
      <c r="AE322" s="118"/>
    </row>
    <row r="323" spans="3:33" s="71" customFormat="1" x14ac:dyDescent="0.2">
      <c r="C323" s="123"/>
      <c r="D323" s="119"/>
      <c r="F323" s="119" t="s">
        <v>374</v>
      </c>
      <c r="G323" s="119" t="s">
        <v>383</v>
      </c>
      <c r="J323" s="158" t="s">
        <v>329</v>
      </c>
      <c r="O323" s="159" t="s">
        <v>315</v>
      </c>
      <c r="U323" s="135"/>
      <c r="V323" s="187" t="s">
        <v>313</v>
      </c>
      <c r="W323" s="188">
        <v>44</v>
      </c>
      <c r="X323" s="189" t="s">
        <v>509</v>
      </c>
      <c r="Y323" s="114"/>
      <c r="Z323" s="122"/>
      <c r="AA323" s="117"/>
      <c r="AB323" s="117"/>
      <c r="AC323" s="159"/>
      <c r="AD323" s="159"/>
      <c r="AE323" s="118"/>
    </row>
    <row r="324" spans="3:33" s="71" customFormat="1" x14ac:dyDescent="0.2">
      <c r="C324" s="123"/>
      <c r="D324" s="119"/>
      <c r="F324" s="119" t="s">
        <v>374</v>
      </c>
      <c r="G324" s="119" t="s">
        <v>384</v>
      </c>
      <c r="J324" s="158" t="s">
        <v>329</v>
      </c>
      <c r="O324" s="159" t="s">
        <v>315</v>
      </c>
      <c r="U324" s="135"/>
      <c r="V324" s="187" t="s">
        <v>313</v>
      </c>
      <c r="W324" s="188">
        <v>45</v>
      </c>
      <c r="X324" s="189" t="s">
        <v>525</v>
      </c>
      <c r="Y324" s="114"/>
      <c r="Z324" s="122"/>
      <c r="AA324" s="117"/>
      <c r="AB324" s="117"/>
      <c r="AC324" s="159"/>
      <c r="AD324" s="159"/>
      <c r="AE324" s="118"/>
    </row>
    <row r="325" spans="3:33" s="71" customFormat="1" x14ac:dyDescent="0.2">
      <c r="C325" s="123"/>
      <c r="D325" s="119"/>
      <c r="F325" s="119" t="s">
        <v>374</v>
      </c>
      <c r="G325" s="119" t="s">
        <v>385</v>
      </c>
      <c r="J325" s="158" t="s">
        <v>329</v>
      </c>
      <c r="O325" s="159" t="s">
        <v>377</v>
      </c>
      <c r="U325" s="135"/>
      <c r="V325" s="187" t="s">
        <v>313</v>
      </c>
      <c r="W325" s="188">
        <v>46</v>
      </c>
      <c r="X325" s="189" t="s">
        <v>515</v>
      </c>
      <c r="Y325" s="114"/>
      <c r="Z325" s="122"/>
      <c r="AA325" s="117"/>
      <c r="AB325" s="117"/>
      <c r="AC325" s="159"/>
      <c r="AD325" s="159"/>
      <c r="AE325" s="118"/>
    </row>
    <row r="326" spans="3:33" s="71" customFormat="1" x14ac:dyDescent="0.2">
      <c r="C326" s="122"/>
      <c r="D326" s="119"/>
      <c r="F326" s="119" t="s">
        <v>374</v>
      </c>
      <c r="G326" s="119" t="s">
        <v>386</v>
      </c>
      <c r="J326" s="158" t="s">
        <v>329</v>
      </c>
      <c r="O326" s="159" t="s">
        <v>377</v>
      </c>
      <c r="U326" s="135"/>
      <c r="V326" s="187" t="s">
        <v>313</v>
      </c>
      <c r="W326" s="188">
        <v>47</v>
      </c>
      <c r="X326" s="189" t="s">
        <v>603</v>
      </c>
      <c r="Y326" s="114"/>
      <c r="Z326" s="122"/>
      <c r="AA326" s="117"/>
      <c r="AB326" s="117"/>
      <c r="AC326" s="159"/>
      <c r="AD326" s="159"/>
      <c r="AE326" s="118"/>
    </row>
    <row r="327" spans="3:33" s="71" customFormat="1" x14ac:dyDescent="0.2">
      <c r="C327" s="122"/>
      <c r="D327" s="119"/>
      <c r="F327" s="119" t="s">
        <v>387</v>
      </c>
      <c r="G327" s="119" t="s">
        <v>388</v>
      </c>
      <c r="J327" s="158" t="s">
        <v>331</v>
      </c>
      <c r="O327" s="159" t="s">
        <v>315</v>
      </c>
      <c r="U327" s="135"/>
      <c r="V327" s="187" t="s">
        <v>313</v>
      </c>
      <c r="W327" s="188">
        <v>48</v>
      </c>
      <c r="X327" s="189" t="s">
        <v>604</v>
      </c>
      <c r="Y327" s="114"/>
      <c r="Z327" s="122"/>
      <c r="AA327" s="117"/>
      <c r="AB327" s="117"/>
      <c r="AC327" s="159"/>
      <c r="AD327" s="159"/>
      <c r="AE327" s="118"/>
    </row>
    <row r="328" spans="3:33" s="71" customFormat="1" x14ac:dyDescent="0.2">
      <c r="C328" s="122"/>
      <c r="D328" s="119"/>
      <c r="F328" s="119" t="s">
        <v>387</v>
      </c>
      <c r="G328" s="119" t="s">
        <v>389</v>
      </c>
      <c r="J328" s="158" t="s">
        <v>331</v>
      </c>
      <c r="O328" s="159" t="s">
        <v>315</v>
      </c>
      <c r="U328" s="135"/>
      <c r="V328" s="187" t="s">
        <v>313</v>
      </c>
      <c r="W328" s="188">
        <v>49</v>
      </c>
      <c r="X328" s="189" t="s">
        <v>605</v>
      </c>
      <c r="Y328" s="114"/>
      <c r="Z328" s="122"/>
      <c r="AA328" s="117"/>
      <c r="AB328" s="117"/>
      <c r="AC328" s="159"/>
      <c r="AD328" s="159"/>
      <c r="AE328" s="118"/>
    </row>
    <row r="329" spans="3:33" s="71" customFormat="1" x14ac:dyDescent="0.2">
      <c r="C329" s="122"/>
      <c r="D329" s="119"/>
      <c r="F329" s="119" t="s">
        <v>387</v>
      </c>
      <c r="G329" s="119" t="s">
        <v>390</v>
      </c>
      <c r="J329" s="158" t="s">
        <v>331</v>
      </c>
      <c r="O329" s="159" t="s">
        <v>315</v>
      </c>
      <c r="U329" s="135"/>
      <c r="V329" s="187" t="s">
        <v>313</v>
      </c>
      <c r="W329" s="188">
        <v>50</v>
      </c>
      <c r="X329" s="189" t="s">
        <v>514</v>
      </c>
      <c r="Y329" s="114"/>
      <c r="Z329" s="122"/>
      <c r="AA329" s="117"/>
      <c r="AB329" s="117"/>
      <c r="AC329" s="159"/>
      <c r="AD329" s="159"/>
      <c r="AE329" s="118"/>
    </row>
    <row r="330" spans="3:33" s="71" customFormat="1" x14ac:dyDescent="0.2">
      <c r="C330" s="122"/>
      <c r="D330" s="119"/>
      <c r="F330" s="119" t="s">
        <v>387</v>
      </c>
      <c r="G330" s="119" t="s">
        <v>391</v>
      </c>
      <c r="J330" s="158" t="s">
        <v>331</v>
      </c>
      <c r="O330" s="159" t="s">
        <v>315</v>
      </c>
      <c r="U330" s="135"/>
      <c r="V330" s="187" t="s">
        <v>313</v>
      </c>
      <c r="W330" s="188">
        <v>51</v>
      </c>
      <c r="X330" s="189" t="s">
        <v>606</v>
      </c>
      <c r="Y330" s="114"/>
      <c r="Z330" s="122"/>
      <c r="AA330" s="117"/>
      <c r="AB330" s="117"/>
      <c r="AC330" s="159"/>
      <c r="AD330" s="159"/>
      <c r="AE330" s="118"/>
    </row>
    <row r="331" spans="3:33" s="71" customFormat="1" x14ac:dyDescent="0.2">
      <c r="C331" s="122"/>
      <c r="D331" s="119"/>
      <c r="F331" s="119" t="s">
        <v>387</v>
      </c>
      <c r="G331" s="119" t="s">
        <v>392</v>
      </c>
      <c r="J331" s="158" t="s">
        <v>331</v>
      </c>
      <c r="O331" s="159" t="s">
        <v>315</v>
      </c>
      <c r="U331" s="135"/>
      <c r="V331" s="187" t="s">
        <v>313</v>
      </c>
      <c r="W331" s="188">
        <v>52</v>
      </c>
      <c r="X331" s="189" t="s">
        <v>511</v>
      </c>
      <c r="Y331" s="114"/>
      <c r="Z331" s="122"/>
      <c r="AA331" s="117"/>
      <c r="AB331" s="117"/>
      <c r="AC331" s="159"/>
      <c r="AD331" s="159"/>
      <c r="AE331" s="11"/>
    </row>
    <row r="332" spans="3:33" s="71" customFormat="1" x14ac:dyDescent="0.2">
      <c r="C332" s="122"/>
      <c r="D332" s="119"/>
      <c r="F332" s="119" t="s">
        <v>387</v>
      </c>
      <c r="G332" s="119" t="s">
        <v>393</v>
      </c>
      <c r="J332" s="158" t="s">
        <v>331</v>
      </c>
      <c r="O332" s="159" t="s">
        <v>315</v>
      </c>
      <c r="U332" s="135"/>
      <c r="V332" s="187" t="s">
        <v>313</v>
      </c>
      <c r="W332" s="188">
        <v>53</v>
      </c>
      <c r="X332" s="189" t="s">
        <v>512</v>
      </c>
      <c r="Y332" s="114"/>
      <c r="Z332" s="122"/>
      <c r="AA332" s="117"/>
      <c r="AB332" s="117"/>
      <c r="AC332" s="159"/>
      <c r="AD332" s="159"/>
      <c r="AE332" s="11"/>
      <c r="AF332" s="11"/>
      <c r="AG332" s="11"/>
    </row>
    <row r="333" spans="3:33" s="71" customFormat="1" x14ac:dyDescent="0.2">
      <c r="C333" s="122"/>
      <c r="D333" s="119"/>
      <c r="F333" s="119" t="s">
        <v>387</v>
      </c>
      <c r="G333" s="119" t="s">
        <v>394</v>
      </c>
      <c r="J333" s="158" t="s">
        <v>331</v>
      </c>
      <c r="O333" s="159" t="s">
        <v>315</v>
      </c>
      <c r="U333" s="135"/>
      <c r="V333" s="187" t="s">
        <v>313</v>
      </c>
      <c r="W333" s="188">
        <v>54</v>
      </c>
      <c r="X333" s="189" t="s">
        <v>513</v>
      </c>
      <c r="Y333" s="114"/>
      <c r="Z333" s="122"/>
      <c r="AA333" s="117"/>
      <c r="AB333" s="117"/>
      <c r="AC333" s="159"/>
      <c r="AD333" s="159"/>
      <c r="AE333" s="11"/>
      <c r="AF333" s="11"/>
      <c r="AG333" s="11"/>
    </row>
    <row r="334" spans="3:33" s="71" customFormat="1" x14ac:dyDescent="0.2">
      <c r="C334" s="122"/>
      <c r="D334" s="119"/>
      <c r="F334" s="119" t="s">
        <v>387</v>
      </c>
      <c r="G334" s="119" t="s">
        <v>547</v>
      </c>
      <c r="J334" s="158" t="s">
        <v>331</v>
      </c>
      <c r="O334" s="159" t="s">
        <v>377</v>
      </c>
      <c r="U334" s="135"/>
      <c r="V334" s="187" t="s">
        <v>313</v>
      </c>
      <c r="W334" s="188">
        <v>55</v>
      </c>
      <c r="X334" s="189" t="s">
        <v>607</v>
      </c>
      <c r="Y334" s="114"/>
      <c r="Z334" s="122"/>
      <c r="AA334" s="117"/>
      <c r="AB334" s="117"/>
      <c r="AC334" s="159"/>
      <c r="AD334" s="159"/>
      <c r="AE334" s="11"/>
      <c r="AF334" s="11"/>
      <c r="AG334" s="11"/>
    </row>
    <row r="335" spans="3:33" s="71" customFormat="1" x14ac:dyDescent="0.2">
      <c r="C335" s="122"/>
      <c r="D335" s="119"/>
      <c r="F335" s="119" t="s">
        <v>387</v>
      </c>
      <c r="G335" s="119" t="s">
        <v>395</v>
      </c>
      <c r="J335" s="158" t="s">
        <v>331</v>
      </c>
      <c r="O335" s="159" t="s">
        <v>315</v>
      </c>
      <c r="U335" s="135"/>
      <c r="V335" s="187" t="s">
        <v>313</v>
      </c>
      <c r="W335" s="188">
        <v>56</v>
      </c>
      <c r="X335" s="189" t="s">
        <v>608</v>
      </c>
      <c r="Y335" s="114"/>
      <c r="Z335" s="122"/>
      <c r="AA335" s="117"/>
      <c r="AB335" s="117"/>
      <c r="AC335" s="159"/>
      <c r="AD335" s="159"/>
      <c r="AE335" s="11"/>
      <c r="AF335" s="11"/>
      <c r="AG335" s="11"/>
    </row>
    <row r="336" spans="3:33" s="71" customFormat="1" x14ac:dyDescent="0.2">
      <c r="C336" s="122"/>
      <c r="D336" s="119"/>
      <c r="F336" s="119" t="s">
        <v>396</v>
      </c>
      <c r="G336" s="119" t="s">
        <v>397</v>
      </c>
      <c r="J336" s="158" t="s">
        <v>333</v>
      </c>
      <c r="O336" s="159" t="s">
        <v>377</v>
      </c>
      <c r="U336" s="135"/>
      <c r="V336" s="187" t="s">
        <v>313</v>
      </c>
      <c r="W336" s="188">
        <v>57</v>
      </c>
      <c r="X336" s="189" t="s">
        <v>609</v>
      </c>
      <c r="Y336" s="114"/>
      <c r="Z336" s="122"/>
      <c r="AA336" s="117"/>
      <c r="AB336" s="117"/>
      <c r="AC336" s="159"/>
      <c r="AD336" s="159"/>
      <c r="AE336" s="11"/>
      <c r="AF336" s="11"/>
      <c r="AG336" s="11"/>
    </row>
    <row r="337" spans="3:33" s="71" customFormat="1" x14ac:dyDescent="0.2">
      <c r="C337" s="122"/>
      <c r="D337" s="119"/>
      <c r="F337" s="119" t="s">
        <v>396</v>
      </c>
      <c r="G337" s="119" t="s">
        <v>398</v>
      </c>
      <c r="J337" s="158" t="s">
        <v>333</v>
      </c>
      <c r="O337" s="159" t="s">
        <v>377</v>
      </c>
      <c r="U337" s="135"/>
      <c r="V337" s="187" t="s">
        <v>313</v>
      </c>
      <c r="W337" s="188">
        <v>58</v>
      </c>
      <c r="X337" s="189" t="s">
        <v>610</v>
      </c>
      <c r="Y337" s="114"/>
      <c r="Z337" s="122"/>
      <c r="AA337" s="117"/>
      <c r="AB337" s="117"/>
      <c r="AC337" s="159"/>
      <c r="AD337" s="159"/>
      <c r="AE337" s="11"/>
      <c r="AF337" s="11"/>
      <c r="AG337" s="11"/>
    </row>
    <row r="338" spans="3:33" s="71" customFormat="1" x14ac:dyDescent="0.2">
      <c r="C338" s="122"/>
      <c r="D338" s="119"/>
      <c r="F338" s="119" t="s">
        <v>396</v>
      </c>
      <c r="G338" s="119" t="s">
        <v>399</v>
      </c>
      <c r="J338" s="158" t="s">
        <v>333</v>
      </c>
      <c r="O338" s="159" t="s">
        <v>377</v>
      </c>
      <c r="U338" s="135"/>
      <c r="V338" s="187" t="s">
        <v>313</v>
      </c>
      <c r="W338" s="188">
        <v>59</v>
      </c>
      <c r="X338" s="189" t="s">
        <v>611</v>
      </c>
      <c r="Y338" s="114"/>
      <c r="Z338" s="122"/>
      <c r="AA338" s="117"/>
      <c r="AB338" s="117"/>
      <c r="AC338" s="159"/>
      <c r="AD338" s="159"/>
      <c r="AF338" s="11"/>
      <c r="AG338" s="11"/>
    </row>
    <row r="339" spans="3:33" s="71" customFormat="1" x14ac:dyDescent="0.2">
      <c r="C339" s="122"/>
      <c r="D339" s="119"/>
      <c r="F339" s="119" t="s">
        <v>396</v>
      </c>
      <c r="G339" s="119" t="s">
        <v>400</v>
      </c>
      <c r="J339" s="158" t="s">
        <v>333</v>
      </c>
      <c r="O339" s="159" t="s">
        <v>377</v>
      </c>
      <c r="U339" s="135"/>
      <c r="V339" s="187" t="s">
        <v>313</v>
      </c>
      <c r="W339" s="188">
        <v>60</v>
      </c>
      <c r="X339" s="189" t="s">
        <v>612</v>
      </c>
      <c r="Y339" s="114"/>
      <c r="Z339" s="122"/>
      <c r="AA339" s="117"/>
      <c r="AB339" s="117"/>
      <c r="AC339" s="159"/>
      <c r="AD339" s="159"/>
    </row>
    <row r="340" spans="3:33" s="71" customFormat="1" x14ac:dyDescent="0.2">
      <c r="C340" s="122"/>
      <c r="D340" s="119"/>
      <c r="F340" s="119" t="s">
        <v>396</v>
      </c>
      <c r="G340" s="119" t="s">
        <v>401</v>
      </c>
      <c r="J340" s="158" t="s">
        <v>333</v>
      </c>
      <c r="O340" s="159" t="s">
        <v>377</v>
      </c>
      <c r="U340" s="135"/>
      <c r="V340" s="187" t="s">
        <v>313</v>
      </c>
      <c r="W340" s="188">
        <v>61</v>
      </c>
      <c r="X340" s="189" t="s">
        <v>613</v>
      </c>
      <c r="Y340" s="114"/>
      <c r="Z340" s="122"/>
      <c r="AA340" s="117"/>
      <c r="AB340" s="117"/>
      <c r="AC340" s="159"/>
      <c r="AD340" s="159"/>
      <c r="AE340" s="118"/>
    </row>
    <row r="341" spans="3:33" s="71" customFormat="1" x14ac:dyDescent="0.2">
      <c r="C341" s="122"/>
      <c r="D341" s="119"/>
      <c r="F341" s="119" t="s">
        <v>396</v>
      </c>
      <c r="G341" s="119" t="s">
        <v>402</v>
      </c>
      <c r="J341" s="158" t="s">
        <v>333</v>
      </c>
      <c r="O341" s="159" t="s">
        <v>377</v>
      </c>
      <c r="U341" s="135"/>
      <c r="V341" s="187" t="s">
        <v>313</v>
      </c>
      <c r="W341" s="188">
        <v>62</v>
      </c>
      <c r="X341" s="189" t="s">
        <v>614</v>
      </c>
      <c r="Y341" s="114"/>
      <c r="Z341" s="122"/>
      <c r="AA341" s="117"/>
      <c r="AB341" s="117"/>
      <c r="AC341" s="159"/>
      <c r="AD341" s="159"/>
      <c r="AE341" s="118"/>
    </row>
    <row r="342" spans="3:33" s="71" customFormat="1" x14ac:dyDescent="0.2">
      <c r="C342" s="122"/>
      <c r="D342" s="119"/>
      <c r="F342" s="119" t="s">
        <v>396</v>
      </c>
      <c r="G342" s="119" t="s">
        <v>403</v>
      </c>
      <c r="J342" s="158" t="s">
        <v>333</v>
      </c>
      <c r="O342" s="159" t="s">
        <v>377</v>
      </c>
      <c r="U342" s="135"/>
      <c r="V342" s="187" t="s">
        <v>313</v>
      </c>
      <c r="W342" s="188">
        <v>63</v>
      </c>
      <c r="X342" s="189" t="s">
        <v>615</v>
      </c>
      <c r="Y342" s="114"/>
      <c r="Z342" s="122"/>
      <c r="AA342" s="117"/>
      <c r="AB342" s="117"/>
      <c r="AC342" s="159"/>
      <c r="AD342" s="159"/>
      <c r="AE342" s="118"/>
    </row>
    <row r="343" spans="3:33" s="71" customFormat="1" x14ac:dyDescent="0.2">
      <c r="C343" s="122"/>
      <c r="D343" s="119"/>
      <c r="F343" s="119" t="s">
        <v>396</v>
      </c>
      <c r="G343" s="119" t="s">
        <v>404</v>
      </c>
      <c r="J343" s="158" t="s">
        <v>333</v>
      </c>
      <c r="O343" s="159" t="s">
        <v>377</v>
      </c>
      <c r="U343" s="135"/>
      <c r="V343" s="187" t="s">
        <v>313</v>
      </c>
      <c r="W343" s="188">
        <v>64</v>
      </c>
      <c r="X343" s="189" t="s">
        <v>616</v>
      </c>
      <c r="Y343" s="114"/>
      <c r="Z343" s="122"/>
      <c r="AA343" s="117"/>
      <c r="AB343" s="117"/>
      <c r="AC343" s="159"/>
      <c r="AD343" s="159"/>
      <c r="AE343" s="118"/>
    </row>
    <row r="344" spans="3:33" s="71" customFormat="1" x14ac:dyDescent="0.2">
      <c r="C344" s="122"/>
      <c r="D344" s="119"/>
      <c r="F344" s="119" t="s">
        <v>396</v>
      </c>
      <c r="G344" s="119" t="s">
        <v>405</v>
      </c>
      <c r="J344" s="158" t="s">
        <v>333</v>
      </c>
      <c r="O344" s="159" t="s">
        <v>377</v>
      </c>
      <c r="U344" s="135"/>
      <c r="V344" s="187" t="s">
        <v>313</v>
      </c>
      <c r="W344" s="188">
        <v>65</v>
      </c>
      <c r="X344" s="189" t="s">
        <v>516</v>
      </c>
      <c r="Y344" s="114"/>
      <c r="Z344" s="122"/>
      <c r="AA344" s="117"/>
      <c r="AB344" s="117"/>
      <c r="AC344" s="159"/>
      <c r="AD344" s="159"/>
      <c r="AE344" s="118"/>
    </row>
    <row r="345" spans="3:33" s="71" customFormat="1" x14ac:dyDescent="0.2">
      <c r="C345" s="122"/>
      <c r="D345" s="119"/>
      <c r="F345" s="119" t="s">
        <v>396</v>
      </c>
      <c r="G345" s="119" t="s">
        <v>406</v>
      </c>
      <c r="J345" s="158" t="s">
        <v>333</v>
      </c>
      <c r="O345" s="159" t="s">
        <v>377</v>
      </c>
      <c r="U345" s="135"/>
      <c r="V345" s="187" t="s">
        <v>313</v>
      </c>
      <c r="W345" s="188">
        <v>66</v>
      </c>
      <c r="X345" s="189" t="s">
        <v>617</v>
      </c>
      <c r="Y345" s="114"/>
      <c r="Z345" s="122"/>
      <c r="AA345" s="117"/>
      <c r="AB345" s="117"/>
      <c r="AC345" s="159"/>
      <c r="AD345" s="159"/>
      <c r="AE345" s="118"/>
    </row>
    <row r="346" spans="3:33" s="71" customFormat="1" x14ac:dyDescent="0.2">
      <c r="C346" s="122"/>
      <c r="D346" s="119"/>
      <c r="F346" s="119" t="s">
        <v>396</v>
      </c>
      <c r="G346" s="119" t="s">
        <v>407</v>
      </c>
      <c r="J346" s="158" t="s">
        <v>333</v>
      </c>
      <c r="O346" s="159" t="s">
        <v>377</v>
      </c>
      <c r="U346" s="135"/>
      <c r="V346" s="187" t="s">
        <v>313</v>
      </c>
      <c r="W346" s="188">
        <v>67</v>
      </c>
      <c r="X346" s="189" t="s">
        <v>618</v>
      </c>
      <c r="Y346" s="114"/>
      <c r="Z346" s="122"/>
      <c r="AA346" s="117"/>
      <c r="AB346" s="117"/>
      <c r="AC346" s="159"/>
      <c r="AD346" s="159"/>
      <c r="AE346" s="118"/>
    </row>
    <row r="347" spans="3:33" s="71" customFormat="1" x14ac:dyDescent="0.2">
      <c r="C347" s="122"/>
      <c r="D347" s="119"/>
      <c r="F347" s="119" t="s">
        <v>396</v>
      </c>
      <c r="G347" s="119" t="s">
        <v>408</v>
      </c>
      <c r="J347" s="158" t="s">
        <v>333</v>
      </c>
      <c r="O347" s="159" t="s">
        <v>377</v>
      </c>
      <c r="U347" s="135"/>
      <c r="V347" s="187" t="s">
        <v>313</v>
      </c>
      <c r="W347" s="188">
        <v>68</v>
      </c>
      <c r="X347" s="189" t="s">
        <v>619</v>
      </c>
      <c r="Y347" s="114"/>
      <c r="Z347" s="122"/>
      <c r="AA347" s="117"/>
      <c r="AB347" s="117"/>
      <c r="AC347" s="159"/>
      <c r="AD347" s="159"/>
      <c r="AE347" s="118"/>
    </row>
    <row r="348" spans="3:33" s="71" customFormat="1" x14ac:dyDescent="0.2">
      <c r="C348" s="122"/>
      <c r="D348" s="119"/>
      <c r="F348" s="119" t="s">
        <v>409</v>
      </c>
      <c r="G348" s="119" t="s">
        <v>410</v>
      </c>
      <c r="J348" s="158" t="s">
        <v>336</v>
      </c>
      <c r="O348" s="159" t="s">
        <v>315</v>
      </c>
      <c r="U348" s="135"/>
      <c r="V348" s="187" t="s">
        <v>313</v>
      </c>
      <c r="W348" s="188">
        <v>69</v>
      </c>
      <c r="X348" s="189" t="s">
        <v>620</v>
      </c>
      <c r="Y348" s="114"/>
      <c r="Z348" s="122"/>
      <c r="AA348" s="117"/>
      <c r="AB348" s="117"/>
      <c r="AC348" s="159"/>
      <c r="AD348" s="159"/>
      <c r="AE348" s="118"/>
    </row>
    <row r="349" spans="3:33" s="71" customFormat="1" x14ac:dyDescent="0.2">
      <c r="C349" s="122"/>
      <c r="D349" s="119"/>
      <c r="F349" s="119" t="s">
        <v>409</v>
      </c>
      <c r="G349" s="119" t="s">
        <v>411</v>
      </c>
      <c r="J349" s="158" t="s">
        <v>336</v>
      </c>
      <c r="O349" s="159" t="s">
        <v>315</v>
      </c>
      <c r="U349" s="135"/>
      <c r="V349" s="187" t="s">
        <v>313</v>
      </c>
      <c r="W349" s="188">
        <v>70</v>
      </c>
      <c r="X349" s="189" t="s">
        <v>518</v>
      </c>
      <c r="Y349" s="114"/>
      <c r="Z349" s="122"/>
      <c r="AA349" s="117"/>
      <c r="AB349" s="117"/>
      <c r="AC349" s="159"/>
      <c r="AD349" s="159"/>
      <c r="AE349" s="118"/>
    </row>
    <row r="350" spans="3:33" s="71" customFormat="1" x14ac:dyDescent="0.2">
      <c r="C350" s="122"/>
      <c r="D350" s="119"/>
      <c r="F350" s="119" t="s">
        <v>409</v>
      </c>
      <c r="G350" s="119" t="s">
        <v>412</v>
      </c>
      <c r="J350" s="158" t="s">
        <v>336</v>
      </c>
      <c r="O350" s="159" t="s">
        <v>315</v>
      </c>
      <c r="U350" s="135"/>
      <c r="V350" s="187" t="s">
        <v>313</v>
      </c>
      <c r="W350" s="188">
        <v>71</v>
      </c>
      <c r="X350" s="189" t="s">
        <v>621</v>
      </c>
      <c r="Y350" s="114"/>
      <c r="Z350" s="122"/>
      <c r="AA350" s="117"/>
      <c r="AB350" s="117"/>
      <c r="AC350" s="159"/>
      <c r="AD350" s="159"/>
      <c r="AE350" s="118"/>
    </row>
    <row r="351" spans="3:33" s="71" customFormat="1" x14ac:dyDescent="0.2">
      <c r="C351" s="122"/>
      <c r="D351" s="119"/>
      <c r="F351" s="119" t="s">
        <v>409</v>
      </c>
      <c r="G351" s="119" t="s">
        <v>413</v>
      </c>
      <c r="J351" s="158" t="s">
        <v>336</v>
      </c>
      <c r="O351" s="159" t="s">
        <v>315</v>
      </c>
      <c r="U351" s="135"/>
      <c r="V351" s="187" t="s">
        <v>313</v>
      </c>
      <c r="W351" s="188">
        <v>72</v>
      </c>
      <c r="X351" s="189" t="s">
        <v>622</v>
      </c>
      <c r="Y351" s="114"/>
      <c r="Z351" s="122"/>
      <c r="AA351" s="117"/>
      <c r="AB351" s="117"/>
      <c r="AC351" s="159"/>
      <c r="AD351" s="159"/>
      <c r="AE351" s="118"/>
    </row>
    <row r="352" spans="3:33" s="71" customFormat="1" x14ac:dyDescent="0.2">
      <c r="C352" s="122"/>
      <c r="D352" s="119"/>
      <c r="F352" s="119" t="s">
        <v>409</v>
      </c>
      <c r="G352" s="119" t="s">
        <v>414</v>
      </c>
      <c r="J352" s="158" t="s">
        <v>336</v>
      </c>
      <c r="O352" s="159" t="s">
        <v>315</v>
      </c>
      <c r="U352" s="135"/>
      <c r="V352" s="187" t="s">
        <v>313</v>
      </c>
      <c r="W352" s="188">
        <v>73</v>
      </c>
      <c r="X352" s="189" t="s">
        <v>623</v>
      </c>
      <c r="Y352" s="114"/>
      <c r="Z352" s="122"/>
      <c r="AA352" s="117"/>
      <c r="AB352" s="117"/>
      <c r="AC352" s="159"/>
      <c r="AD352" s="159"/>
      <c r="AE352" s="118"/>
    </row>
    <row r="353" spans="3:31" s="71" customFormat="1" x14ac:dyDescent="0.2">
      <c r="C353" s="122"/>
      <c r="D353" s="119"/>
      <c r="F353" s="119" t="s">
        <v>409</v>
      </c>
      <c r="G353" s="119" t="s">
        <v>415</v>
      </c>
      <c r="J353" s="158" t="s">
        <v>336</v>
      </c>
      <c r="O353" s="159" t="s">
        <v>315</v>
      </c>
      <c r="U353" s="135"/>
      <c r="V353" s="187" t="s">
        <v>313</v>
      </c>
      <c r="W353" s="188">
        <v>74</v>
      </c>
      <c r="X353" s="189" t="s">
        <v>624</v>
      </c>
      <c r="Y353" s="114"/>
      <c r="Z353" s="122"/>
      <c r="AA353" s="117"/>
      <c r="AB353" s="117"/>
      <c r="AC353" s="159"/>
      <c r="AD353" s="159"/>
      <c r="AE353" s="118"/>
    </row>
    <row r="354" spans="3:31" s="71" customFormat="1" x14ac:dyDescent="0.2">
      <c r="C354" s="122"/>
      <c r="D354" s="119"/>
      <c r="F354" s="119" t="s">
        <v>416</v>
      </c>
      <c r="G354" s="119" t="s">
        <v>417</v>
      </c>
      <c r="J354" s="158" t="s">
        <v>338</v>
      </c>
      <c r="O354" s="159" t="s">
        <v>315</v>
      </c>
      <c r="U354" s="135"/>
      <c r="V354" s="187" t="s">
        <v>313</v>
      </c>
      <c r="W354" s="188">
        <v>75</v>
      </c>
      <c r="X354" s="189" t="s">
        <v>625</v>
      </c>
      <c r="Y354" s="114"/>
      <c r="Z354" s="122"/>
      <c r="AA354" s="117"/>
      <c r="AB354" s="117"/>
      <c r="AC354" s="159"/>
      <c r="AD354" s="159"/>
      <c r="AE354" s="118"/>
    </row>
    <row r="355" spans="3:31" s="71" customFormat="1" x14ac:dyDescent="0.2">
      <c r="C355" s="122"/>
      <c r="D355" s="119"/>
      <c r="F355" s="119" t="s">
        <v>416</v>
      </c>
      <c r="G355" s="119" t="s">
        <v>475</v>
      </c>
      <c r="J355" s="158" t="s">
        <v>338</v>
      </c>
      <c r="O355" s="159" t="s">
        <v>315</v>
      </c>
      <c r="U355" s="135"/>
      <c r="V355" s="187" t="s">
        <v>313</v>
      </c>
      <c r="W355" s="188">
        <v>76</v>
      </c>
      <c r="X355" s="189" t="s">
        <v>626</v>
      </c>
      <c r="Y355" s="114"/>
      <c r="Z355" s="122"/>
      <c r="AA355" s="117"/>
      <c r="AB355" s="117"/>
      <c r="AC355" s="159"/>
      <c r="AD355" s="159"/>
      <c r="AE355" s="118"/>
    </row>
    <row r="356" spans="3:31" s="71" customFormat="1" x14ac:dyDescent="0.2">
      <c r="C356" s="122"/>
      <c r="D356" s="119"/>
      <c r="F356" s="119" t="s">
        <v>416</v>
      </c>
      <c r="G356" s="119" t="s">
        <v>418</v>
      </c>
      <c r="J356" s="158" t="s">
        <v>338</v>
      </c>
      <c r="O356" s="159" t="s">
        <v>315</v>
      </c>
      <c r="U356" s="135"/>
      <c r="V356" s="187" t="s">
        <v>313</v>
      </c>
      <c r="W356" s="188">
        <v>77</v>
      </c>
      <c r="X356" s="189" t="s">
        <v>506</v>
      </c>
      <c r="Y356" s="114"/>
      <c r="Z356" s="122"/>
      <c r="AA356" s="117"/>
      <c r="AB356" s="117"/>
      <c r="AC356" s="159"/>
      <c r="AD356" s="159"/>
      <c r="AE356" s="118"/>
    </row>
    <row r="357" spans="3:31" s="71" customFormat="1" x14ac:dyDescent="0.2">
      <c r="C357" s="122"/>
      <c r="D357" s="119"/>
      <c r="F357" s="119" t="s">
        <v>416</v>
      </c>
      <c r="G357" s="119" t="s">
        <v>419</v>
      </c>
      <c r="J357" s="158" t="s">
        <v>338</v>
      </c>
      <c r="O357" s="159" t="s">
        <v>315</v>
      </c>
      <c r="U357" s="135"/>
      <c r="V357" s="187" t="s">
        <v>313</v>
      </c>
      <c r="W357" s="188">
        <v>78</v>
      </c>
      <c r="X357" s="189" t="s">
        <v>627</v>
      </c>
      <c r="Y357" s="114"/>
      <c r="Z357" s="122"/>
      <c r="AA357" s="117"/>
      <c r="AB357" s="117"/>
      <c r="AC357" s="159"/>
      <c r="AD357" s="159"/>
      <c r="AE357" s="118"/>
    </row>
    <row r="358" spans="3:31" s="71" customFormat="1" x14ac:dyDescent="0.2">
      <c r="C358" s="122"/>
      <c r="D358" s="119"/>
      <c r="F358" s="119" t="s">
        <v>416</v>
      </c>
      <c r="G358" s="119" t="s">
        <v>420</v>
      </c>
      <c r="J358" s="158" t="s">
        <v>338</v>
      </c>
      <c r="O358" s="159" t="s">
        <v>377</v>
      </c>
      <c r="U358" s="135"/>
      <c r="V358" s="187" t="s">
        <v>313</v>
      </c>
      <c r="W358" s="188">
        <v>79</v>
      </c>
      <c r="X358" s="189" t="s">
        <v>628</v>
      </c>
      <c r="Y358" s="114"/>
      <c r="Z358" s="122"/>
      <c r="AA358" s="117"/>
      <c r="AB358" s="117"/>
      <c r="AC358" s="159"/>
      <c r="AD358" s="159"/>
      <c r="AE358" s="118"/>
    </row>
    <row r="359" spans="3:31" s="71" customFormat="1" x14ac:dyDescent="0.2">
      <c r="C359" s="122"/>
      <c r="D359" s="119"/>
      <c r="F359" s="119" t="s">
        <v>416</v>
      </c>
      <c r="G359" s="119" t="s">
        <v>421</v>
      </c>
      <c r="J359" s="158" t="s">
        <v>338</v>
      </c>
      <c r="O359" s="159" t="s">
        <v>315</v>
      </c>
      <c r="U359" s="135"/>
      <c r="V359" s="187" t="s">
        <v>313</v>
      </c>
      <c r="W359" s="188">
        <v>80</v>
      </c>
      <c r="X359" s="189" t="s">
        <v>629</v>
      </c>
      <c r="Y359" s="114"/>
      <c r="Z359" s="122"/>
      <c r="AA359" s="117"/>
      <c r="AB359" s="117"/>
      <c r="AC359" s="159"/>
      <c r="AD359" s="159"/>
      <c r="AE359" s="118"/>
    </row>
    <row r="360" spans="3:31" s="71" customFormat="1" x14ac:dyDescent="0.2">
      <c r="C360" s="122"/>
      <c r="D360" s="119"/>
      <c r="F360" s="119" t="s">
        <v>416</v>
      </c>
      <c r="G360" s="119" t="s">
        <v>422</v>
      </c>
      <c r="J360" s="158" t="s">
        <v>338</v>
      </c>
      <c r="O360" s="159" t="s">
        <v>377</v>
      </c>
      <c r="U360" s="135"/>
      <c r="V360" s="187" t="s">
        <v>313</v>
      </c>
      <c r="W360" s="188">
        <v>81</v>
      </c>
      <c r="X360" s="172" t="s">
        <v>630</v>
      </c>
      <c r="Y360" s="114"/>
      <c r="Z360" s="122"/>
      <c r="AA360" s="117"/>
      <c r="AB360" s="117"/>
      <c r="AC360" s="159"/>
      <c r="AD360" s="159"/>
      <c r="AE360" s="118"/>
    </row>
    <row r="361" spans="3:31" s="71" customFormat="1" x14ac:dyDescent="0.2">
      <c r="C361" s="122"/>
      <c r="D361" s="119"/>
      <c r="F361" s="119" t="s">
        <v>423</v>
      </c>
      <c r="G361" s="119" t="s">
        <v>424</v>
      </c>
      <c r="J361" s="158" t="s">
        <v>340</v>
      </c>
      <c r="O361" s="159" t="s">
        <v>377</v>
      </c>
      <c r="U361" s="135"/>
      <c r="V361" s="187" t="s">
        <v>313</v>
      </c>
      <c r="W361" s="188">
        <v>82</v>
      </c>
      <c r="X361" s="172" t="s">
        <v>631</v>
      </c>
      <c r="Y361" s="114"/>
      <c r="Z361" s="122"/>
      <c r="AA361" s="117"/>
      <c r="AB361" s="117"/>
      <c r="AC361" s="159"/>
      <c r="AD361" s="159"/>
      <c r="AE361" s="118"/>
    </row>
    <row r="362" spans="3:31" s="71" customFormat="1" x14ac:dyDescent="0.2">
      <c r="C362" s="122"/>
      <c r="D362" s="119"/>
      <c r="F362" s="119" t="s">
        <v>423</v>
      </c>
      <c r="G362" s="119" t="s">
        <v>425</v>
      </c>
      <c r="J362" s="158" t="s">
        <v>340</v>
      </c>
      <c r="O362" s="159" t="s">
        <v>377</v>
      </c>
      <c r="U362" s="135"/>
      <c r="V362" s="187" t="s">
        <v>313</v>
      </c>
      <c r="W362" s="188">
        <v>83</v>
      </c>
      <c r="X362" s="172" t="s">
        <v>632</v>
      </c>
      <c r="Y362" s="114"/>
      <c r="Z362" s="122"/>
      <c r="AA362" s="117"/>
      <c r="AB362" s="117"/>
      <c r="AC362" s="159"/>
      <c r="AD362" s="159"/>
      <c r="AE362" s="118"/>
    </row>
    <row r="363" spans="3:31" s="71" customFormat="1" x14ac:dyDescent="0.2">
      <c r="C363" s="122"/>
      <c r="D363" s="119"/>
      <c r="F363" s="119" t="s">
        <v>423</v>
      </c>
      <c r="G363" s="119" t="s">
        <v>426</v>
      </c>
      <c r="J363" s="158" t="s">
        <v>340</v>
      </c>
      <c r="O363" s="159" t="s">
        <v>377</v>
      </c>
      <c r="U363" s="135"/>
      <c r="V363" s="187" t="s">
        <v>313</v>
      </c>
      <c r="W363" s="188">
        <v>84</v>
      </c>
      <c r="X363" s="172" t="s">
        <v>633</v>
      </c>
      <c r="Y363" s="114"/>
      <c r="Z363" s="122"/>
      <c r="AA363" s="117"/>
      <c r="AB363" s="117"/>
      <c r="AC363" s="159"/>
      <c r="AD363" s="159"/>
      <c r="AE363" s="118"/>
    </row>
    <row r="364" spans="3:31" s="71" customFormat="1" x14ac:dyDescent="0.2">
      <c r="C364" s="122"/>
      <c r="D364" s="119"/>
      <c r="F364" s="119" t="s">
        <v>423</v>
      </c>
      <c r="G364" s="119" t="s">
        <v>427</v>
      </c>
      <c r="J364" s="158" t="s">
        <v>340</v>
      </c>
      <c r="O364" s="159" t="s">
        <v>377</v>
      </c>
      <c r="U364" s="135"/>
      <c r="V364" s="187" t="s">
        <v>313</v>
      </c>
      <c r="W364" s="188">
        <v>85</v>
      </c>
      <c r="X364" s="172" t="s">
        <v>634</v>
      </c>
      <c r="Y364" s="114"/>
      <c r="Z364" s="122"/>
      <c r="AA364" s="117"/>
      <c r="AB364" s="117"/>
      <c r="AC364" s="159"/>
      <c r="AD364" s="159"/>
      <c r="AE364" s="118"/>
    </row>
    <row r="365" spans="3:31" s="71" customFormat="1" x14ac:dyDescent="0.2">
      <c r="C365" s="122"/>
      <c r="D365" s="119"/>
      <c r="F365" s="119" t="s">
        <v>428</v>
      </c>
      <c r="G365" s="119" t="s">
        <v>429</v>
      </c>
      <c r="J365" s="158" t="s">
        <v>309</v>
      </c>
      <c r="O365" s="159" t="s">
        <v>315</v>
      </c>
      <c r="U365" s="135"/>
      <c r="V365" s="187" t="s">
        <v>313</v>
      </c>
      <c r="W365" s="188">
        <v>86</v>
      </c>
      <c r="X365" s="172" t="s">
        <v>635</v>
      </c>
      <c r="Y365" s="114"/>
      <c r="Z365" s="122"/>
      <c r="AA365" s="117"/>
      <c r="AB365" s="117"/>
      <c r="AC365" s="159"/>
      <c r="AD365" s="159"/>
      <c r="AE365" s="118"/>
    </row>
    <row r="366" spans="3:31" s="71" customFormat="1" x14ac:dyDescent="0.2">
      <c r="C366" s="122"/>
      <c r="D366" s="119"/>
      <c r="F366" s="119" t="s">
        <v>428</v>
      </c>
      <c r="G366" s="119" t="s">
        <v>311</v>
      </c>
      <c r="J366" s="158" t="s">
        <v>309</v>
      </c>
      <c r="O366" s="159" t="s">
        <v>377</v>
      </c>
      <c r="U366" s="135"/>
      <c r="V366" s="187" t="s">
        <v>313</v>
      </c>
      <c r="W366" s="188">
        <v>87</v>
      </c>
      <c r="X366" s="172" t="s">
        <v>636</v>
      </c>
      <c r="Y366" s="114"/>
      <c r="Z366" s="122"/>
      <c r="AA366" s="117"/>
      <c r="AB366" s="117"/>
      <c r="AC366" s="159"/>
      <c r="AD366" s="159"/>
    </row>
    <row r="367" spans="3:31" s="71" customFormat="1" x14ac:dyDescent="0.2">
      <c r="C367" s="122"/>
      <c r="D367" s="119"/>
      <c r="F367" s="119" t="s">
        <v>428</v>
      </c>
      <c r="G367" s="119" t="s">
        <v>430</v>
      </c>
      <c r="J367" s="158" t="s">
        <v>309</v>
      </c>
      <c r="O367" s="159" t="s">
        <v>377</v>
      </c>
      <c r="U367" s="135"/>
      <c r="V367" s="187" t="s">
        <v>313</v>
      </c>
      <c r="W367" s="188">
        <v>88</v>
      </c>
      <c r="X367" s="172" t="s">
        <v>637</v>
      </c>
      <c r="Y367" s="114"/>
      <c r="Z367" s="122"/>
      <c r="AA367" s="117"/>
      <c r="AB367" s="117"/>
      <c r="AC367" s="159"/>
      <c r="AD367" s="159"/>
      <c r="AE367" s="118"/>
    </row>
    <row r="368" spans="3:31" s="71" customFormat="1" x14ac:dyDescent="0.2">
      <c r="C368" s="122"/>
      <c r="D368" s="119"/>
      <c r="F368" s="119" t="s">
        <v>431</v>
      </c>
      <c r="G368" s="119" t="s">
        <v>432</v>
      </c>
      <c r="J368" s="158" t="s">
        <v>343</v>
      </c>
      <c r="O368" s="159" t="s">
        <v>377</v>
      </c>
      <c r="U368" s="135"/>
      <c r="V368" s="187" t="s">
        <v>313</v>
      </c>
      <c r="W368" s="188">
        <v>89</v>
      </c>
      <c r="X368" s="172" t="s">
        <v>638</v>
      </c>
      <c r="Y368" s="114"/>
      <c r="Z368" s="122"/>
      <c r="AA368" s="117"/>
      <c r="AB368" s="117"/>
      <c r="AC368" s="159"/>
      <c r="AD368" s="159"/>
      <c r="AE368" s="118"/>
    </row>
    <row r="369" spans="3:31" s="71" customFormat="1" x14ac:dyDescent="0.2">
      <c r="C369" s="119"/>
      <c r="D369" s="119"/>
      <c r="F369" s="119" t="s">
        <v>431</v>
      </c>
      <c r="G369" s="119" t="s">
        <v>433</v>
      </c>
      <c r="J369" s="158" t="s">
        <v>343</v>
      </c>
      <c r="O369" s="159" t="s">
        <v>377</v>
      </c>
      <c r="U369" s="135"/>
      <c r="V369" s="187" t="s">
        <v>313</v>
      </c>
      <c r="W369" s="188">
        <v>90</v>
      </c>
      <c r="X369" s="172" t="s">
        <v>639</v>
      </c>
      <c r="Y369" s="114"/>
      <c r="Z369" s="122"/>
      <c r="AA369" s="117"/>
      <c r="AB369" s="117"/>
      <c r="AC369" s="159"/>
      <c r="AD369" s="159"/>
      <c r="AE369" s="118"/>
    </row>
    <row r="370" spans="3:31" s="71" customFormat="1" x14ac:dyDescent="0.2">
      <c r="C370" s="119"/>
      <c r="D370" s="119"/>
      <c r="F370" s="119" t="s">
        <v>431</v>
      </c>
      <c r="G370" s="119" t="s">
        <v>434</v>
      </c>
      <c r="J370" s="158" t="s">
        <v>343</v>
      </c>
      <c r="O370" s="159" t="s">
        <v>315</v>
      </c>
      <c r="U370" s="135"/>
      <c r="V370" s="187" t="s">
        <v>313</v>
      </c>
      <c r="W370" s="188">
        <v>91</v>
      </c>
      <c r="X370" s="172" t="s">
        <v>640</v>
      </c>
      <c r="Y370" s="114"/>
      <c r="Z370" s="122"/>
      <c r="AA370" s="117"/>
      <c r="AB370" s="117"/>
      <c r="AC370" s="159"/>
      <c r="AD370" s="159"/>
      <c r="AE370" s="118"/>
    </row>
    <row r="371" spans="3:31" s="71" customFormat="1" x14ac:dyDescent="0.2">
      <c r="C371" s="119"/>
      <c r="D371" s="119"/>
      <c r="F371" s="119" t="s">
        <v>431</v>
      </c>
      <c r="G371" s="119" t="s">
        <v>435</v>
      </c>
      <c r="J371" s="158" t="s">
        <v>343</v>
      </c>
      <c r="O371" s="159" t="s">
        <v>377</v>
      </c>
      <c r="U371" s="135"/>
      <c r="V371" s="187" t="s">
        <v>313</v>
      </c>
      <c r="W371" s="188">
        <v>92</v>
      </c>
      <c r="X371" s="172" t="s">
        <v>641</v>
      </c>
      <c r="Y371" s="114"/>
      <c r="Z371" s="122"/>
      <c r="AA371" s="117"/>
      <c r="AB371" s="117"/>
      <c r="AC371" s="159"/>
      <c r="AD371" s="159"/>
      <c r="AE371" s="118"/>
    </row>
    <row r="372" spans="3:31" s="71" customFormat="1" x14ac:dyDescent="0.2">
      <c r="C372" s="119"/>
      <c r="D372" s="119"/>
      <c r="F372" s="119" t="s">
        <v>431</v>
      </c>
      <c r="G372" s="119" t="s">
        <v>436</v>
      </c>
      <c r="J372" s="158" t="s">
        <v>343</v>
      </c>
      <c r="O372" s="159" t="s">
        <v>377</v>
      </c>
      <c r="U372" s="135"/>
      <c r="V372" s="187" t="s">
        <v>313</v>
      </c>
      <c r="W372" s="188">
        <v>93</v>
      </c>
      <c r="X372" s="172" t="s">
        <v>642</v>
      </c>
      <c r="Y372" s="114"/>
      <c r="Z372" s="122"/>
      <c r="AA372" s="117"/>
      <c r="AB372" s="117"/>
      <c r="AC372" s="159"/>
      <c r="AD372" s="159"/>
      <c r="AE372" s="118"/>
    </row>
    <row r="373" spans="3:31" s="71" customFormat="1" x14ac:dyDescent="0.2">
      <c r="C373" s="119"/>
      <c r="D373" s="119"/>
      <c r="F373" s="119" t="s">
        <v>431</v>
      </c>
      <c r="G373" s="119" t="s">
        <v>437</v>
      </c>
      <c r="J373" s="158" t="s">
        <v>343</v>
      </c>
      <c r="O373" s="159" t="s">
        <v>377</v>
      </c>
      <c r="U373" s="135"/>
      <c r="V373" s="187" t="s">
        <v>313</v>
      </c>
      <c r="W373" s="188">
        <v>94</v>
      </c>
      <c r="X373" s="172" t="s">
        <v>643</v>
      </c>
      <c r="Y373" s="114"/>
      <c r="Z373" s="122"/>
      <c r="AA373" s="117"/>
      <c r="AB373" s="117"/>
      <c r="AC373" s="159"/>
      <c r="AD373" s="159"/>
      <c r="AE373" s="118"/>
    </row>
    <row r="374" spans="3:31" s="71" customFormat="1" x14ac:dyDescent="0.2">
      <c r="C374" s="119"/>
      <c r="D374" s="119"/>
      <c r="F374" s="119" t="s">
        <v>431</v>
      </c>
      <c r="G374" s="119" t="s">
        <v>438</v>
      </c>
      <c r="J374" s="158" t="s">
        <v>343</v>
      </c>
      <c r="O374" s="159" t="s">
        <v>377</v>
      </c>
      <c r="U374" s="135"/>
      <c r="V374" s="187" t="s">
        <v>313</v>
      </c>
      <c r="W374" s="188">
        <v>95</v>
      </c>
      <c r="X374" s="172" t="s">
        <v>519</v>
      </c>
      <c r="Y374" s="114"/>
      <c r="Z374" s="122"/>
      <c r="AA374" s="117"/>
      <c r="AB374" s="117"/>
      <c r="AC374" s="159"/>
      <c r="AD374" s="159"/>
      <c r="AE374" s="118"/>
    </row>
    <row r="375" spans="3:31" s="71" customFormat="1" x14ac:dyDescent="0.2">
      <c r="C375" s="119"/>
      <c r="D375" s="119"/>
      <c r="F375" s="119" t="s">
        <v>431</v>
      </c>
      <c r="G375" s="119" t="s">
        <v>439</v>
      </c>
      <c r="J375" s="158" t="s">
        <v>343</v>
      </c>
      <c r="O375" s="159" t="s">
        <v>377</v>
      </c>
      <c r="U375" s="135"/>
      <c r="V375" s="187" t="s">
        <v>313</v>
      </c>
      <c r="W375" s="188">
        <v>96</v>
      </c>
      <c r="X375" s="172" t="s">
        <v>644</v>
      </c>
      <c r="Y375" s="114"/>
      <c r="Z375" s="122"/>
      <c r="AA375" s="117"/>
      <c r="AB375" s="117"/>
      <c r="AC375" s="159"/>
      <c r="AD375" s="159"/>
      <c r="AE375" s="118"/>
    </row>
    <row r="376" spans="3:31" s="71" customFormat="1" x14ac:dyDescent="0.2">
      <c r="C376" s="119"/>
      <c r="D376" s="119"/>
      <c r="F376" s="119" t="s">
        <v>431</v>
      </c>
      <c r="G376" s="119" t="s">
        <v>440</v>
      </c>
      <c r="J376" s="158" t="s">
        <v>343</v>
      </c>
      <c r="O376" s="159" t="s">
        <v>377</v>
      </c>
      <c r="U376" s="135"/>
      <c r="V376" s="187" t="s">
        <v>313</v>
      </c>
      <c r="W376" s="188">
        <v>97</v>
      </c>
      <c r="X376" s="172" t="s">
        <v>645</v>
      </c>
      <c r="Y376" s="114"/>
      <c r="Z376" s="122"/>
      <c r="AA376" s="117"/>
      <c r="AB376" s="117"/>
      <c r="AC376" s="159"/>
      <c r="AD376" s="159"/>
      <c r="AE376" s="118"/>
    </row>
    <row r="377" spans="3:31" s="71" customFormat="1" x14ac:dyDescent="0.2">
      <c r="C377" s="122"/>
      <c r="D377" s="119"/>
      <c r="F377" s="119" t="s">
        <v>431</v>
      </c>
      <c r="G377" s="119" t="s">
        <v>441</v>
      </c>
      <c r="J377" s="158" t="s">
        <v>343</v>
      </c>
      <c r="O377" s="159" t="s">
        <v>315</v>
      </c>
      <c r="U377" s="135"/>
      <c r="V377" s="187" t="s">
        <v>313</v>
      </c>
      <c r="W377" s="188">
        <v>98</v>
      </c>
      <c r="X377" s="172" t="s">
        <v>646</v>
      </c>
      <c r="Y377" s="114"/>
      <c r="Z377" s="122"/>
      <c r="AA377" s="117"/>
      <c r="AB377" s="117"/>
      <c r="AC377" s="159"/>
      <c r="AD377" s="159"/>
      <c r="AE377" s="118"/>
    </row>
    <row r="378" spans="3:31" s="71" customFormat="1" x14ac:dyDescent="0.2">
      <c r="C378" s="122"/>
      <c r="D378" s="119"/>
      <c r="F378" s="119" t="s">
        <v>442</v>
      </c>
      <c r="G378" s="119" t="s">
        <v>443</v>
      </c>
      <c r="J378" s="158" t="s">
        <v>345</v>
      </c>
      <c r="O378" s="159" t="s">
        <v>377</v>
      </c>
      <c r="U378" s="135"/>
      <c r="V378" s="187" t="s">
        <v>313</v>
      </c>
      <c r="W378" s="188">
        <v>99</v>
      </c>
      <c r="X378" s="172" t="s">
        <v>647</v>
      </c>
      <c r="Y378" s="114"/>
      <c r="Z378" s="122"/>
      <c r="AA378" s="117"/>
      <c r="AB378" s="117"/>
      <c r="AC378" s="159"/>
      <c r="AD378" s="159"/>
      <c r="AE378" s="118"/>
    </row>
    <row r="379" spans="3:31" s="71" customFormat="1" x14ac:dyDescent="0.2">
      <c r="C379" s="122"/>
      <c r="D379" s="119"/>
      <c r="F379" s="119" t="s">
        <v>442</v>
      </c>
      <c r="G379" s="119" t="s">
        <v>444</v>
      </c>
      <c r="J379" s="158" t="s">
        <v>345</v>
      </c>
      <c r="O379" s="159" t="s">
        <v>377</v>
      </c>
      <c r="U379" s="135"/>
      <c r="V379" s="187" t="s">
        <v>313</v>
      </c>
      <c r="W379" s="188">
        <v>100</v>
      </c>
      <c r="X379" s="172" t="s">
        <v>520</v>
      </c>
      <c r="Y379" s="114"/>
      <c r="Z379" s="122"/>
      <c r="AA379" s="117"/>
      <c r="AB379" s="117"/>
      <c r="AC379" s="159"/>
      <c r="AD379" s="159"/>
      <c r="AE379" s="118"/>
    </row>
    <row r="380" spans="3:31" s="71" customFormat="1" x14ac:dyDescent="0.2">
      <c r="C380" s="122"/>
      <c r="D380" s="119"/>
      <c r="F380" s="119" t="s">
        <v>445</v>
      </c>
      <c r="G380" s="119" t="s">
        <v>446</v>
      </c>
      <c r="J380" s="158" t="s">
        <v>347</v>
      </c>
      <c r="O380" s="159" t="s">
        <v>377</v>
      </c>
      <c r="U380" s="135"/>
      <c r="V380" s="187" t="s">
        <v>313</v>
      </c>
      <c r="W380" s="188">
        <v>101</v>
      </c>
      <c r="X380" s="172" t="s">
        <v>648</v>
      </c>
      <c r="Y380" s="114"/>
      <c r="Z380" s="122"/>
      <c r="AA380" s="117"/>
      <c r="AB380" s="117"/>
      <c r="AC380" s="159"/>
      <c r="AD380" s="159"/>
      <c r="AE380" s="118"/>
    </row>
    <row r="381" spans="3:31" s="71" customFormat="1" x14ac:dyDescent="0.2">
      <c r="C381" s="122"/>
      <c r="D381" s="119"/>
      <c r="F381" s="119" t="s">
        <v>445</v>
      </c>
      <c r="G381" s="119" t="s">
        <v>447</v>
      </c>
      <c r="J381" s="158" t="s">
        <v>347</v>
      </c>
      <c r="O381" s="159" t="s">
        <v>377</v>
      </c>
      <c r="U381" s="135"/>
      <c r="V381" s="187" t="s">
        <v>313</v>
      </c>
      <c r="W381" s="188">
        <v>102</v>
      </c>
      <c r="X381" s="172" t="s">
        <v>521</v>
      </c>
      <c r="Y381" s="114"/>
      <c r="Z381" s="122"/>
      <c r="AA381" s="117"/>
      <c r="AB381" s="117"/>
      <c r="AC381" s="159"/>
      <c r="AD381" s="159"/>
      <c r="AE381" s="118"/>
    </row>
    <row r="382" spans="3:31" s="71" customFormat="1" x14ac:dyDescent="0.2">
      <c r="C382" s="122"/>
      <c r="D382" s="119"/>
      <c r="F382" s="119" t="s">
        <v>445</v>
      </c>
      <c r="G382" s="119" t="s">
        <v>448</v>
      </c>
      <c r="J382" s="158" t="s">
        <v>347</v>
      </c>
      <c r="O382" s="159" t="s">
        <v>377</v>
      </c>
      <c r="U382" s="135"/>
      <c r="V382" s="187" t="s">
        <v>313</v>
      </c>
      <c r="W382" s="188">
        <v>103</v>
      </c>
      <c r="X382" s="172" t="s">
        <v>522</v>
      </c>
      <c r="Y382" s="114"/>
      <c r="Z382" s="122"/>
      <c r="AA382" s="117"/>
      <c r="AB382" s="117"/>
      <c r="AC382" s="159"/>
      <c r="AD382" s="159"/>
      <c r="AE382" s="118"/>
    </row>
    <row r="383" spans="3:31" s="71" customFormat="1" x14ac:dyDescent="0.2">
      <c r="C383" s="122"/>
      <c r="D383" s="119"/>
      <c r="F383" s="119" t="s">
        <v>449</v>
      </c>
      <c r="G383" s="119" t="s">
        <v>450</v>
      </c>
      <c r="J383" s="158" t="s">
        <v>349</v>
      </c>
      <c r="O383" s="159" t="s">
        <v>377</v>
      </c>
      <c r="U383" s="135"/>
      <c r="V383" s="187" t="s">
        <v>313</v>
      </c>
      <c r="W383" s="188">
        <v>104</v>
      </c>
      <c r="X383" s="172" t="s">
        <v>649</v>
      </c>
      <c r="Y383" s="114"/>
      <c r="Z383" s="122"/>
      <c r="AA383" s="117"/>
      <c r="AB383" s="117"/>
      <c r="AC383" s="159"/>
      <c r="AD383" s="159"/>
      <c r="AE383" s="118"/>
    </row>
    <row r="384" spans="3:31" s="71" customFormat="1" x14ac:dyDescent="0.2">
      <c r="C384" s="122"/>
      <c r="D384" s="119"/>
      <c r="F384" s="119" t="s">
        <v>449</v>
      </c>
      <c r="G384" s="119" t="s">
        <v>451</v>
      </c>
      <c r="J384" s="158" t="s">
        <v>349</v>
      </c>
      <c r="O384" s="159" t="s">
        <v>377</v>
      </c>
      <c r="U384" s="135"/>
      <c r="V384" s="187" t="s">
        <v>313</v>
      </c>
      <c r="W384" s="188">
        <v>105</v>
      </c>
      <c r="X384" s="172" t="s">
        <v>650</v>
      </c>
      <c r="Y384" s="115"/>
      <c r="Z384" s="116"/>
      <c r="AA384" s="117"/>
      <c r="AB384" s="117"/>
      <c r="AC384" s="159"/>
      <c r="AD384" s="159"/>
      <c r="AE384" s="118"/>
    </row>
    <row r="385" spans="1:33" s="71" customFormat="1" x14ac:dyDescent="0.2">
      <c r="C385" s="122"/>
      <c r="D385" s="119"/>
      <c r="F385" s="119" t="s">
        <v>452</v>
      </c>
      <c r="G385" s="119" t="s">
        <v>453</v>
      </c>
      <c r="H385" s="11"/>
      <c r="J385" s="158" t="s">
        <v>351</v>
      </c>
      <c r="K385" s="11"/>
      <c r="L385" s="11"/>
      <c r="N385" s="11"/>
      <c r="O385" s="159" t="s">
        <v>377</v>
      </c>
      <c r="P385" s="11"/>
      <c r="Q385" s="11"/>
      <c r="R385" s="11"/>
      <c r="S385" s="11"/>
      <c r="T385" s="11"/>
      <c r="U385" s="135"/>
      <c r="V385" s="187" t="s">
        <v>313</v>
      </c>
      <c r="W385" s="188">
        <v>106</v>
      </c>
      <c r="X385" s="172" t="s">
        <v>651</v>
      </c>
      <c r="Y385" s="11"/>
      <c r="Z385" s="11"/>
      <c r="AA385" s="11"/>
      <c r="AB385" s="117"/>
      <c r="AC385" s="159"/>
      <c r="AD385" s="159"/>
      <c r="AE385" s="118"/>
    </row>
    <row r="386" spans="1:33" s="71" customFormat="1" x14ac:dyDescent="0.2">
      <c r="A386" s="11"/>
      <c r="B386" s="11"/>
      <c r="C386" s="122"/>
      <c r="D386" s="119"/>
      <c r="F386" s="119" t="s">
        <v>452</v>
      </c>
      <c r="G386" s="119" t="s">
        <v>454</v>
      </c>
      <c r="H386" s="11"/>
      <c r="J386" s="158" t="s">
        <v>351</v>
      </c>
      <c r="K386" s="11"/>
      <c r="L386" s="11"/>
      <c r="N386" s="11"/>
      <c r="O386" s="159" t="s">
        <v>377</v>
      </c>
      <c r="P386" s="11"/>
      <c r="Q386" s="11"/>
      <c r="R386" s="11"/>
      <c r="S386" s="11"/>
      <c r="T386" s="11"/>
      <c r="U386" s="135"/>
      <c r="V386" s="187" t="s">
        <v>313</v>
      </c>
      <c r="W386" s="188">
        <v>107</v>
      </c>
      <c r="X386" s="172" t="s">
        <v>523</v>
      </c>
      <c r="Y386" s="11"/>
      <c r="Z386" s="11"/>
      <c r="AA386" s="11"/>
      <c r="AB386" s="11"/>
      <c r="AC386" s="159"/>
      <c r="AD386" s="159"/>
      <c r="AE386" s="118"/>
    </row>
    <row r="387" spans="1:33" x14ac:dyDescent="0.2">
      <c r="C387" s="122"/>
      <c r="D387" s="119"/>
      <c r="E387" s="71"/>
      <c r="F387" s="119" t="s">
        <v>452</v>
      </c>
      <c r="G387" s="119" t="s">
        <v>455</v>
      </c>
      <c r="J387" s="158" t="s">
        <v>351</v>
      </c>
      <c r="O387" s="159" t="s">
        <v>377</v>
      </c>
      <c r="U387" s="135"/>
      <c r="V387" s="187" t="s">
        <v>313</v>
      </c>
      <c r="W387" s="188">
        <v>108</v>
      </c>
      <c r="X387" s="172" t="s">
        <v>652</v>
      </c>
      <c r="AC387" s="159"/>
      <c r="AD387" s="159"/>
      <c r="AE387" s="118"/>
      <c r="AF387" s="71"/>
      <c r="AG387" s="71"/>
    </row>
    <row r="388" spans="1:33" x14ac:dyDescent="0.2">
      <c r="C388" s="122"/>
      <c r="D388" s="119"/>
      <c r="E388" s="71"/>
      <c r="F388" s="119" t="s">
        <v>452</v>
      </c>
      <c r="G388" s="119" t="s">
        <v>456</v>
      </c>
      <c r="J388" s="158" t="s">
        <v>351</v>
      </c>
      <c r="O388" s="159" t="s">
        <v>377</v>
      </c>
      <c r="U388" s="135"/>
      <c r="V388" s="187" t="s">
        <v>313</v>
      </c>
      <c r="W388" s="188">
        <v>109</v>
      </c>
      <c r="X388" s="172" t="s">
        <v>524</v>
      </c>
      <c r="AC388" s="159"/>
      <c r="AD388" s="159"/>
      <c r="AE388" s="118"/>
      <c r="AF388" s="71"/>
      <c r="AG388" s="71"/>
    </row>
    <row r="389" spans="1:33" x14ac:dyDescent="0.2">
      <c r="C389" s="122"/>
      <c r="D389" s="119"/>
      <c r="F389" s="119" t="s">
        <v>452</v>
      </c>
      <c r="G389" s="119" t="s">
        <v>457</v>
      </c>
      <c r="J389" s="158" t="s">
        <v>351</v>
      </c>
      <c r="O389" s="159" t="s">
        <v>377</v>
      </c>
      <c r="U389" s="135"/>
      <c r="V389" s="187" t="s">
        <v>313</v>
      </c>
      <c r="W389" s="188">
        <v>110</v>
      </c>
      <c r="X389" s="172" t="s">
        <v>653</v>
      </c>
      <c r="AC389" s="159"/>
      <c r="AD389" s="159"/>
      <c r="AE389" s="118"/>
      <c r="AF389" s="71"/>
      <c r="AG389" s="71"/>
    </row>
    <row r="390" spans="1:33" x14ac:dyDescent="0.2">
      <c r="C390" s="122"/>
      <c r="D390" s="119"/>
      <c r="F390" s="119" t="s">
        <v>452</v>
      </c>
      <c r="G390" s="119" t="s">
        <v>458</v>
      </c>
      <c r="J390" s="158" t="s">
        <v>351</v>
      </c>
      <c r="O390" s="159" t="s">
        <v>377</v>
      </c>
      <c r="U390" s="135"/>
      <c r="V390" s="187" t="s">
        <v>313</v>
      </c>
      <c r="W390" s="188">
        <v>111</v>
      </c>
      <c r="X390" s="172" t="s">
        <v>654</v>
      </c>
      <c r="AC390" s="159"/>
      <c r="AD390" s="159"/>
      <c r="AE390" s="118"/>
      <c r="AF390" s="71"/>
      <c r="AG390" s="71"/>
    </row>
    <row r="391" spans="1:33" x14ac:dyDescent="0.2">
      <c r="C391" s="155"/>
      <c r="D391" s="119"/>
      <c r="F391" s="119" t="s">
        <v>452</v>
      </c>
      <c r="G391" s="119" t="s">
        <v>459</v>
      </c>
      <c r="J391" s="158" t="s">
        <v>351</v>
      </c>
      <c r="O391" s="159" t="s">
        <v>377</v>
      </c>
      <c r="U391" s="135"/>
      <c r="V391" s="187" t="s">
        <v>313</v>
      </c>
      <c r="W391" s="188">
        <v>112</v>
      </c>
      <c r="X391" s="172" t="s">
        <v>655</v>
      </c>
      <c r="AC391" s="159"/>
      <c r="AD391" s="159"/>
      <c r="AF391" s="71"/>
      <c r="AG391" s="71"/>
    </row>
    <row r="392" spans="1:33" x14ac:dyDescent="0.2">
      <c r="C392" s="155"/>
      <c r="D392" s="119"/>
      <c r="F392" s="119" t="s">
        <v>452</v>
      </c>
      <c r="G392" s="119" t="s">
        <v>460</v>
      </c>
      <c r="J392" s="158" t="s">
        <v>351</v>
      </c>
      <c r="O392" s="159" t="s">
        <v>377</v>
      </c>
      <c r="U392" s="135"/>
      <c r="V392" s="187" t="s">
        <v>313</v>
      </c>
      <c r="W392" s="188">
        <v>113</v>
      </c>
      <c r="X392" s="172" t="s">
        <v>526</v>
      </c>
      <c r="AC392" s="159"/>
      <c r="AD392" s="159"/>
    </row>
    <row r="393" spans="1:33" x14ac:dyDescent="0.2">
      <c r="C393" s="155"/>
      <c r="D393" s="119"/>
      <c r="F393" s="119" t="s">
        <v>452</v>
      </c>
      <c r="G393" s="119" t="s">
        <v>461</v>
      </c>
      <c r="J393" s="158" t="s">
        <v>351</v>
      </c>
      <c r="O393" s="159" t="s">
        <v>377</v>
      </c>
      <c r="U393" s="135"/>
      <c r="V393" s="187" t="s">
        <v>313</v>
      </c>
      <c r="W393" s="188">
        <v>114</v>
      </c>
      <c r="X393" s="172" t="s">
        <v>656</v>
      </c>
      <c r="AC393" s="159"/>
      <c r="AD393" s="159"/>
    </row>
    <row r="394" spans="1:33" x14ac:dyDescent="0.2">
      <c r="C394" s="155"/>
      <c r="D394" s="119"/>
      <c r="F394" s="119" t="s">
        <v>462</v>
      </c>
      <c r="G394" s="119" t="s">
        <v>463</v>
      </c>
      <c r="J394" s="158" t="s">
        <v>353</v>
      </c>
      <c r="O394" s="159" t="s">
        <v>315</v>
      </c>
      <c r="U394" s="135"/>
      <c r="V394" s="187" t="s">
        <v>313</v>
      </c>
      <c r="W394" s="188">
        <v>115</v>
      </c>
      <c r="X394" s="172" t="s">
        <v>657</v>
      </c>
      <c r="AC394" s="159"/>
      <c r="AD394" s="159"/>
    </row>
    <row r="395" spans="1:33" x14ac:dyDescent="0.2">
      <c r="C395" s="155"/>
      <c r="D395" s="119"/>
      <c r="F395" s="119" t="s">
        <v>462</v>
      </c>
      <c r="G395" s="119" t="s">
        <v>464</v>
      </c>
      <c r="J395" s="158" t="s">
        <v>353</v>
      </c>
      <c r="O395" s="159" t="s">
        <v>315</v>
      </c>
      <c r="U395" s="135"/>
      <c r="V395" s="187" t="s">
        <v>313</v>
      </c>
      <c r="W395" s="188">
        <v>116</v>
      </c>
      <c r="X395" s="172" t="s">
        <v>658</v>
      </c>
      <c r="AC395" s="159"/>
      <c r="AD395" s="159"/>
    </row>
    <row r="396" spans="1:33" x14ac:dyDescent="0.2">
      <c r="C396" s="155"/>
      <c r="D396" s="119"/>
      <c r="F396" s="119" t="s">
        <v>465</v>
      </c>
      <c r="G396" s="119" t="s">
        <v>466</v>
      </c>
      <c r="J396" s="158" t="s">
        <v>355</v>
      </c>
      <c r="O396" s="159" t="s">
        <v>315</v>
      </c>
      <c r="U396" s="135"/>
      <c r="V396" s="187" t="s">
        <v>313</v>
      </c>
      <c r="W396" s="188">
        <v>117</v>
      </c>
      <c r="X396" s="172" t="s">
        <v>659</v>
      </c>
      <c r="AC396" s="159"/>
      <c r="AD396" s="159"/>
    </row>
    <row r="397" spans="1:33" x14ac:dyDescent="0.2">
      <c r="V397" s="187" t="s">
        <v>313</v>
      </c>
      <c r="W397" s="188">
        <v>118</v>
      </c>
      <c r="X397" s="172" t="s">
        <v>660</v>
      </c>
    </row>
    <row r="398" spans="1:33" x14ac:dyDescent="0.2">
      <c r="V398" s="187" t="s">
        <v>313</v>
      </c>
      <c r="W398" s="188">
        <v>119</v>
      </c>
      <c r="X398" s="172" t="s">
        <v>661</v>
      </c>
    </row>
    <row r="399" spans="1:33" x14ac:dyDescent="0.2">
      <c r="V399" s="187" t="s">
        <v>313</v>
      </c>
      <c r="W399" s="188">
        <v>120</v>
      </c>
      <c r="X399" s="172" t="s">
        <v>662</v>
      </c>
    </row>
    <row r="400" spans="1:33" x14ac:dyDescent="0.2">
      <c r="V400" s="187" t="s">
        <v>313</v>
      </c>
      <c r="W400" s="188">
        <v>121</v>
      </c>
      <c r="X400" s="172" t="s">
        <v>663</v>
      </c>
    </row>
    <row r="401" spans="22:24" x14ac:dyDescent="0.2">
      <c r="V401" s="187" t="s">
        <v>313</v>
      </c>
      <c r="W401" s="188">
        <v>122</v>
      </c>
      <c r="X401" s="172" t="s">
        <v>664</v>
      </c>
    </row>
    <row r="402" spans="22:24" x14ac:dyDescent="0.2">
      <c r="V402" s="187" t="s">
        <v>313</v>
      </c>
      <c r="W402" s="188">
        <v>123</v>
      </c>
      <c r="X402" s="172" t="s">
        <v>665</v>
      </c>
    </row>
    <row r="403" spans="22:24" x14ac:dyDescent="0.2">
      <c r="V403" s="187" t="s">
        <v>313</v>
      </c>
      <c r="W403" s="188">
        <v>124</v>
      </c>
      <c r="X403" s="172" t="s">
        <v>666</v>
      </c>
    </row>
    <row r="404" spans="22:24" x14ac:dyDescent="0.2">
      <c r="V404" s="187" t="s">
        <v>313</v>
      </c>
      <c r="W404" s="188">
        <v>125</v>
      </c>
      <c r="X404" s="172" t="s">
        <v>667</v>
      </c>
    </row>
    <row r="405" spans="22:24" x14ac:dyDescent="0.2">
      <c r="V405" s="187" t="s">
        <v>313</v>
      </c>
      <c r="W405" s="188">
        <v>126</v>
      </c>
      <c r="X405" s="172" t="s">
        <v>668</v>
      </c>
    </row>
    <row r="406" spans="22:24" x14ac:dyDescent="0.2">
      <c r="V406" s="187" t="s">
        <v>313</v>
      </c>
      <c r="W406" s="188">
        <v>127</v>
      </c>
      <c r="X406" s="172" t="s">
        <v>669</v>
      </c>
    </row>
    <row r="407" spans="22:24" x14ac:dyDescent="0.2">
      <c r="V407" s="187" t="s">
        <v>313</v>
      </c>
      <c r="W407" s="188">
        <v>128</v>
      </c>
      <c r="X407" s="172" t="s">
        <v>670</v>
      </c>
    </row>
    <row r="408" spans="22:24" x14ac:dyDescent="0.2">
      <c r="V408" s="187" t="s">
        <v>313</v>
      </c>
      <c r="W408" s="188">
        <v>129</v>
      </c>
      <c r="X408" s="172" t="s">
        <v>517</v>
      </c>
    </row>
    <row r="409" spans="22:24" x14ac:dyDescent="0.2">
      <c r="V409" s="187" t="s">
        <v>313</v>
      </c>
      <c r="W409" s="188">
        <v>130</v>
      </c>
      <c r="X409" s="172" t="s">
        <v>671</v>
      </c>
    </row>
    <row r="410" spans="22:24" x14ac:dyDescent="0.2">
      <c r="V410" s="187" t="s">
        <v>313</v>
      </c>
      <c r="W410" s="188">
        <v>131</v>
      </c>
      <c r="X410" s="189" t="s">
        <v>672</v>
      </c>
    </row>
    <row r="411" spans="22:24" x14ac:dyDescent="0.2">
      <c r="V411" s="187" t="s">
        <v>313</v>
      </c>
      <c r="W411" s="188">
        <v>132</v>
      </c>
      <c r="X411" s="172" t="s">
        <v>673</v>
      </c>
    </row>
    <row r="412" spans="22:24" x14ac:dyDescent="0.2">
      <c r="V412" s="187" t="s">
        <v>313</v>
      </c>
      <c r="W412" s="188">
        <v>133</v>
      </c>
      <c r="X412" s="172" t="s">
        <v>674</v>
      </c>
    </row>
    <row r="413" spans="22:24" x14ac:dyDescent="0.2">
      <c r="V413" s="187" t="s">
        <v>313</v>
      </c>
      <c r="W413" s="188">
        <v>134</v>
      </c>
      <c r="X413" s="172" t="s">
        <v>675</v>
      </c>
    </row>
    <row r="414" spans="22:24" x14ac:dyDescent="0.2">
      <c r="V414" s="187" t="s">
        <v>313</v>
      </c>
      <c r="W414" s="188">
        <v>135</v>
      </c>
      <c r="X414" s="172" t="s">
        <v>676</v>
      </c>
    </row>
    <row r="415" spans="22:24" x14ac:dyDescent="0.2">
      <c r="V415" s="187" t="s">
        <v>313</v>
      </c>
      <c r="W415" s="188">
        <v>136</v>
      </c>
      <c r="X415" s="172" t="s">
        <v>677</v>
      </c>
    </row>
    <row r="416" spans="22:24" x14ac:dyDescent="0.2">
      <c r="V416" s="190" t="s">
        <v>313</v>
      </c>
      <c r="W416" s="188">
        <v>137</v>
      </c>
      <c r="X416" s="189" t="s">
        <v>678</v>
      </c>
    </row>
    <row r="417" spans="22:24" x14ac:dyDescent="0.2">
      <c r="V417" s="187" t="s">
        <v>313</v>
      </c>
      <c r="W417" s="188">
        <v>138</v>
      </c>
      <c r="X417" s="172" t="s">
        <v>679</v>
      </c>
    </row>
  </sheetData>
  <sheetProtection formatCells="0" formatRows="0"/>
  <mergeCells count="614">
    <mergeCell ref="G206:O206"/>
    <mergeCell ref="G151:J152"/>
    <mergeCell ref="K151:L152"/>
    <mergeCell ref="AF31:AI31"/>
    <mergeCell ref="AF32:AI32"/>
    <mergeCell ref="AF33:AI33"/>
    <mergeCell ref="AB222:AH222"/>
    <mergeCell ref="AB224:AH224"/>
    <mergeCell ref="AB223:AH223"/>
    <mergeCell ref="U151:X151"/>
    <mergeCell ref="AH151:AI151"/>
    <mergeCell ref="AH152:AI152"/>
    <mergeCell ref="AE151:AF151"/>
    <mergeCell ref="AE152:AF152"/>
    <mergeCell ref="C33:W33"/>
    <mergeCell ref="C34:W34"/>
    <mergeCell ref="K139:L143"/>
    <mergeCell ref="K145:L149"/>
    <mergeCell ref="G139:J143"/>
    <mergeCell ref="G145:J149"/>
    <mergeCell ref="M145:AI149"/>
    <mergeCell ref="G204:O204"/>
    <mergeCell ref="P210:Q210"/>
    <mergeCell ref="R210:U210"/>
    <mergeCell ref="R205:U205"/>
    <mergeCell ref="G205:O205"/>
    <mergeCell ref="R206:U206"/>
    <mergeCell ref="X23:AA24"/>
    <mergeCell ref="X25:AA25"/>
    <mergeCell ref="X26:AA26"/>
    <mergeCell ref="X27:AA27"/>
    <mergeCell ref="X28:AA28"/>
    <mergeCell ref="X29:AA29"/>
    <mergeCell ref="X30:AA30"/>
    <mergeCell ref="X31:AA31"/>
    <mergeCell ref="X32:AA32"/>
    <mergeCell ref="R49:AI49"/>
    <mergeCell ref="C58:AI61"/>
    <mergeCell ref="C51:E51"/>
    <mergeCell ref="K47:Q47"/>
    <mergeCell ref="R47:AI47"/>
    <mergeCell ref="C48:E48"/>
    <mergeCell ref="F48:J48"/>
    <mergeCell ref="AB31:AE31"/>
    <mergeCell ref="AB32:AE32"/>
    <mergeCell ref="X34:AA34"/>
    <mergeCell ref="X33:AA33"/>
    <mergeCell ref="AB33:AE33"/>
    <mergeCell ref="C32:W32"/>
    <mergeCell ref="AB23:AI23"/>
    <mergeCell ref="AB24:AE24"/>
    <mergeCell ref="AF24:AI24"/>
    <mergeCell ref="AB25:AE25"/>
    <mergeCell ref="AB26:AE26"/>
    <mergeCell ref="AB27:AE27"/>
    <mergeCell ref="AB28:AE28"/>
    <mergeCell ref="AB29:AE29"/>
    <mergeCell ref="AB30:AE30"/>
    <mergeCell ref="AF25:AI25"/>
    <mergeCell ref="AF26:AI26"/>
    <mergeCell ref="AF27:AI27"/>
    <mergeCell ref="AF28:AI28"/>
    <mergeCell ref="AF29:AI29"/>
    <mergeCell ref="AF30:AI30"/>
    <mergeCell ref="X20:Z20"/>
    <mergeCell ref="C23:W24"/>
    <mergeCell ref="C25:W25"/>
    <mergeCell ref="E26:W26"/>
    <mergeCell ref="E27:E31"/>
    <mergeCell ref="F27:W27"/>
    <mergeCell ref="F28:W28"/>
    <mergeCell ref="F29:W29"/>
    <mergeCell ref="F30:W30"/>
    <mergeCell ref="F31:W31"/>
    <mergeCell ref="I20:J20"/>
    <mergeCell ref="P20:Q20"/>
    <mergeCell ref="R20:W20"/>
    <mergeCell ref="C26:D31"/>
    <mergeCell ref="AE242:AI242"/>
    <mergeCell ref="Z245:AC245"/>
    <mergeCell ref="G243:K243"/>
    <mergeCell ref="E243:F243"/>
    <mergeCell ref="Z242:AD242"/>
    <mergeCell ref="Z243:AC243"/>
    <mergeCell ref="L242:S242"/>
    <mergeCell ref="L243:S243"/>
    <mergeCell ref="P15:AC15"/>
    <mergeCell ref="AD15:AI15"/>
    <mergeCell ref="P16:AC16"/>
    <mergeCell ref="AD16:AI16"/>
    <mergeCell ref="E42:AI42"/>
    <mergeCell ref="G144:L144"/>
    <mergeCell ref="M138:AI138"/>
    <mergeCell ref="M144:AI144"/>
    <mergeCell ref="M139:AI143"/>
    <mergeCell ref="AF135:AI135"/>
    <mergeCell ref="C63:AI63"/>
    <mergeCell ref="C88:AI88"/>
    <mergeCell ref="E39:AI39"/>
    <mergeCell ref="E40:AI40"/>
    <mergeCell ref="E41:AI41"/>
    <mergeCell ref="C113:AI113"/>
    <mergeCell ref="C241:D241"/>
    <mergeCell ref="C244:D244"/>
    <mergeCell ref="E244:F244"/>
    <mergeCell ref="G244:K244"/>
    <mergeCell ref="L244:S244"/>
    <mergeCell ref="T244:Y244"/>
    <mergeCell ref="Z244:AC244"/>
    <mergeCell ref="C245:D245"/>
    <mergeCell ref="E245:F245"/>
    <mergeCell ref="G245:K245"/>
    <mergeCell ref="G199:O199"/>
    <mergeCell ref="M151:T151"/>
    <mergeCell ref="Y152:Z152"/>
    <mergeCell ref="C151:F152"/>
    <mergeCell ref="AB151:AD151"/>
    <mergeCell ref="C75:AI83"/>
    <mergeCell ref="C168:E168"/>
    <mergeCell ref="L168:N168"/>
    <mergeCell ref="O168:Q168"/>
    <mergeCell ref="X168:Z168"/>
    <mergeCell ref="G194:O194"/>
    <mergeCell ref="G198:O198"/>
    <mergeCell ref="P198:Q198"/>
    <mergeCell ref="R198:U198"/>
    <mergeCell ref="C138:F143"/>
    <mergeCell ref="C144:F149"/>
    <mergeCell ref="G138:L138"/>
    <mergeCell ref="C189:E194"/>
    <mergeCell ref="G190:O190"/>
    <mergeCell ref="G191:O191"/>
    <mergeCell ref="U152:X152"/>
    <mergeCell ref="C183:E188"/>
    <mergeCell ref="G183:O183"/>
    <mergeCell ref="P183:Q183"/>
    <mergeCell ref="P206:Q206"/>
    <mergeCell ref="R233:T233"/>
    <mergeCell ref="U233:X233"/>
    <mergeCell ref="G207:O207"/>
    <mergeCell ref="P207:Q207"/>
    <mergeCell ref="R207:U207"/>
    <mergeCell ref="G213:O213"/>
    <mergeCell ref="P213:Q213"/>
    <mergeCell ref="R213:U213"/>
    <mergeCell ref="G208:O208"/>
    <mergeCell ref="P208:Q208"/>
    <mergeCell ref="R208:U208"/>
    <mergeCell ref="G209:O209"/>
    <mergeCell ref="P209:Q209"/>
    <mergeCell ref="R209:U209"/>
    <mergeCell ref="G210:O210"/>
    <mergeCell ref="F220:AA220"/>
    <mergeCell ref="V206:AA206"/>
    <mergeCell ref="N230:U230"/>
    <mergeCell ref="F219:AA219"/>
    <mergeCell ref="V212:AA212"/>
    <mergeCell ref="R214:U214"/>
    <mergeCell ref="V214:Y214"/>
    <mergeCell ref="C222:AA222"/>
    <mergeCell ref="P204:Q204"/>
    <mergeCell ref="R204:U204"/>
    <mergeCell ref="P194:Q194"/>
    <mergeCell ref="P205:Q205"/>
    <mergeCell ref="G195:O195"/>
    <mergeCell ref="P195:Q195"/>
    <mergeCell ref="R195:U195"/>
    <mergeCell ref="G202:O202"/>
    <mergeCell ref="P202:Q202"/>
    <mergeCell ref="R202:U202"/>
    <mergeCell ref="G203:O203"/>
    <mergeCell ref="P203:Q203"/>
    <mergeCell ref="R203:U203"/>
    <mergeCell ref="P199:Q199"/>
    <mergeCell ref="R199:U199"/>
    <mergeCell ref="G200:O200"/>
    <mergeCell ref="P200:Q200"/>
    <mergeCell ref="R200:U200"/>
    <mergeCell ref="G196:O196"/>
    <mergeCell ref="P196:Q196"/>
    <mergeCell ref="G197:O197"/>
    <mergeCell ref="P197:Q197"/>
    <mergeCell ref="R197:U197"/>
    <mergeCell ref="G201:O201"/>
    <mergeCell ref="P201:Q201"/>
    <mergeCell ref="R201:U201"/>
    <mergeCell ref="P186:Q186"/>
    <mergeCell ref="R194:U194"/>
    <mergeCell ref="V197:Y197"/>
    <mergeCell ref="Z197:AA197"/>
    <mergeCell ref="P193:Q193"/>
    <mergeCell ref="R193:U193"/>
    <mergeCell ref="AB187:AE187"/>
    <mergeCell ref="P192:Q192"/>
    <mergeCell ref="V196:Y196"/>
    <mergeCell ref="AB191:AE191"/>
    <mergeCell ref="Z195:AA195"/>
    <mergeCell ref="AB192:AE192"/>
    <mergeCell ref="AB193:AE193"/>
    <mergeCell ref="AB190:AE190"/>
    <mergeCell ref="R196:U196"/>
    <mergeCell ref="P190:Q190"/>
    <mergeCell ref="R190:U190"/>
    <mergeCell ref="P191:Q191"/>
    <mergeCell ref="R191:U191"/>
    <mergeCell ref="AB197:AE197"/>
    <mergeCell ref="R192:U192"/>
    <mergeCell ref="AB196:AE196"/>
    <mergeCell ref="G187:O187"/>
    <mergeCell ref="P187:Q187"/>
    <mergeCell ref="R187:U187"/>
    <mergeCell ref="G188:O188"/>
    <mergeCell ref="P188:Q188"/>
    <mergeCell ref="R188:U188"/>
    <mergeCell ref="G189:O189"/>
    <mergeCell ref="P189:Q189"/>
    <mergeCell ref="R189:U189"/>
    <mergeCell ref="G193:O193"/>
    <mergeCell ref="G192:O192"/>
    <mergeCell ref="R183:U183"/>
    <mergeCell ref="G184:O184"/>
    <mergeCell ref="P184:Q184"/>
    <mergeCell ref="P152:R152"/>
    <mergeCell ref="G185:O185"/>
    <mergeCell ref="P185:Q185"/>
    <mergeCell ref="R185:U185"/>
    <mergeCell ref="G186:O186"/>
    <mergeCell ref="O165:AI165"/>
    <mergeCell ref="F169:K169"/>
    <mergeCell ref="R186:U186"/>
    <mergeCell ref="AG168:AI168"/>
    <mergeCell ref="R179:U179"/>
    <mergeCell ref="G180:O180"/>
    <mergeCell ref="P180:Q180"/>
    <mergeCell ref="R180:U180"/>
    <mergeCell ref="G181:O181"/>
    <mergeCell ref="P181:Q181"/>
    <mergeCell ref="R181:U181"/>
    <mergeCell ref="V186:Y186"/>
    <mergeCell ref="Z183:AA183"/>
    <mergeCell ref="AB183:AE183"/>
    <mergeCell ref="AB186:AE186"/>
    <mergeCell ref="AF186:AI186"/>
    <mergeCell ref="AB181:AE181"/>
    <mergeCell ref="AF181:AI181"/>
    <mergeCell ref="AB185:AE185"/>
    <mergeCell ref="AF185:AI185"/>
    <mergeCell ref="Z185:AA185"/>
    <mergeCell ref="Z186:AA186"/>
    <mergeCell ref="AB184:AE184"/>
    <mergeCell ref="AF184:AI184"/>
    <mergeCell ref="R167:W167"/>
    <mergeCell ref="R168:W168"/>
    <mergeCell ref="P177:Q177"/>
    <mergeCell ref="R177:U177"/>
    <mergeCell ref="G178:O178"/>
    <mergeCell ref="P178:Q178"/>
    <mergeCell ref="R178:U178"/>
    <mergeCell ref="R176:U176"/>
    <mergeCell ref="V185:Y185"/>
    <mergeCell ref="R170:W170"/>
    <mergeCell ref="F170:K170"/>
    <mergeCell ref="G176:O176"/>
    <mergeCell ref="P176:Q176"/>
    <mergeCell ref="G182:O182"/>
    <mergeCell ref="P182:Q182"/>
    <mergeCell ref="R182:U182"/>
    <mergeCell ref="P179:Q179"/>
    <mergeCell ref="G177:O177"/>
    <mergeCell ref="F51:J51"/>
    <mergeCell ref="K51:Q51"/>
    <mergeCell ref="R51:AI51"/>
    <mergeCell ref="K48:Q48"/>
    <mergeCell ref="R48:AI48"/>
    <mergeCell ref="C49:E49"/>
    <mergeCell ref="F49:J49"/>
    <mergeCell ref="R46:AI46"/>
    <mergeCell ref="R166:W166"/>
    <mergeCell ref="F166:K166"/>
    <mergeCell ref="M152:O152"/>
    <mergeCell ref="C64:AI72"/>
    <mergeCell ref="C122:AI122"/>
    <mergeCell ref="AB152:AD152"/>
    <mergeCell ref="AG166:AI166"/>
    <mergeCell ref="C201:E206"/>
    <mergeCell ref="C195:E200"/>
    <mergeCell ref="V195:Y195"/>
    <mergeCell ref="Z196:AA196"/>
    <mergeCell ref="AF196:AI196"/>
    <mergeCell ref="AA169:AF169"/>
    <mergeCell ref="R169:W169"/>
    <mergeCell ref="X167:Z167"/>
    <mergeCell ref="C167:E167"/>
    <mergeCell ref="C170:E170"/>
    <mergeCell ref="L170:N170"/>
    <mergeCell ref="O170:Q170"/>
    <mergeCell ref="X170:Z170"/>
    <mergeCell ref="AG170:AI170"/>
    <mergeCell ref="AG167:AI167"/>
    <mergeCell ref="AF197:AI197"/>
    <mergeCell ref="V198:Y198"/>
    <mergeCell ref="Z198:AA198"/>
    <mergeCell ref="AB198:AE198"/>
    <mergeCell ref="AF198:AI198"/>
    <mergeCell ref="V199:Y199"/>
    <mergeCell ref="Z199:AA199"/>
    <mergeCell ref="AB199:AE199"/>
    <mergeCell ref="R184:U184"/>
    <mergeCell ref="AB195:AE195"/>
    <mergeCell ref="V187:Y187"/>
    <mergeCell ref="C5:L5"/>
    <mergeCell ref="C6:L6"/>
    <mergeCell ref="C7:L7"/>
    <mergeCell ref="C8:L8"/>
    <mergeCell ref="C9:L9"/>
    <mergeCell ref="M9:N9"/>
    <mergeCell ref="O9:V9"/>
    <mergeCell ref="V189:Y189"/>
    <mergeCell ref="C166:E166"/>
    <mergeCell ref="L166:N166"/>
    <mergeCell ref="O166:Q166"/>
    <mergeCell ref="X166:Z166"/>
    <mergeCell ref="C89:AI103"/>
    <mergeCell ref="C105:AI105"/>
    <mergeCell ref="C106:AI111"/>
    <mergeCell ref="C74:AI74"/>
    <mergeCell ref="C124:AI124"/>
    <mergeCell ref="C114:AI119"/>
    <mergeCell ref="C125:AI134"/>
    <mergeCell ref="C165:N165"/>
    <mergeCell ref="AA166:AF166"/>
    <mergeCell ref="AF183:AI183"/>
    <mergeCell ref="AF189:AI189"/>
    <mergeCell ref="V194:AA194"/>
    <mergeCell ref="AB194:AE194"/>
    <mergeCell ref="AF194:AI194"/>
    <mergeCell ref="AF188:AI188"/>
    <mergeCell ref="AF187:AI187"/>
    <mergeCell ref="AB188:AE188"/>
    <mergeCell ref="Z187:AA187"/>
    <mergeCell ref="AF193:AI193"/>
    <mergeCell ref="AB189:AE189"/>
    <mergeCell ref="C169:E169"/>
    <mergeCell ref="L169:N169"/>
    <mergeCell ref="O169:Q169"/>
    <mergeCell ref="X169:Z169"/>
    <mergeCell ref="AG169:AI169"/>
    <mergeCell ref="AF175:AI175"/>
    <mergeCell ref="L167:N167"/>
    <mergeCell ref="O167:Q167"/>
    <mergeCell ref="G179:O179"/>
    <mergeCell ref="C177:E182"/>
    <mergeCell ref="V178:Y178"/>
    <mergeCell ref="Z178:AA178"/>
    <mergeCell ref="AA167:AF167"/>
    <mergeCell ref="AA168:AF168"/>
    <mergeCell ref="Z180:AA180"/>
    <mergeCell ref="F167:K167"/>
    <mergeCell ref="F168:K168"/>
    <mergeCell ref="C176:E176"/>
    <mergeCell ref="V176:Y176"/>
    <mergeCell ref="AB176:AE176"/>
    <mergeCell ref="Z176:AA176"/>
    <mergeCell ref="AF176:AI176"/>
    <mergeCell ref="AF174:AI174"/>
    <mergeCell ref="AA170:AF170"/>
    <mergeCell ref="AK180:AK182"/>
    <mergeCell ref="V182:AA182"/>
    <mergeCell ref="V179:Y179"/>
    <mergeCell ref="V180:Y180"/>
    <mergeCell ref="V177:Y177"/>
    <mergeCell ref="AB180:AE180"/>
    <mergeCell ref="AB182:AE182"/>
    <mergeCell ref="AB177:AE177"/>
    <mergeCell ref="AF182:AI182"/>
    <mergeCell ref="AF177:AI177"/>
    <mergeCell ref="V181:Y181"/>
    <mergeCell ref="AF180:AI180"/>
    <mergeCell ref="Z181:AA181"/>
    <mergeCell ref="Z179:AA179"/>
    <mergeCell ref="AB179:AE179"/>
    <mergeCell ref="AF179:AI179"/>
    <mergeCell ref="AB178:AE178"/>
    <mergeCell ref="AF178:AI178"/>
    <mergeCell ref="Z177:AA177"/>
    <mergeCell ref="Z209:AA209"/>
    <mergeCell ref="AB209:AE209"/>
    <mergeCell ref="AK183:AK200"/>
    <mergeCell ref="V184:Y184"/>
    <mergeCell ref="Z184:AA184"/>
    <mergeCell ref="V188:AA188"/>
    <mergeCell ref="V190:Y190"/>
    <mergeCell ref="Z190:AA190"/>
    <mergeCell ref="V191:Y191"/>
    <mergeCell ref="Z191:AA191"/>
    <mergeCell ref="AF191:AI191"/>
    <mergeCell ref="V192:Y192"/>
    <mergeCell ref="Z192:AA192"/>
    <mergeCell ref="AF192:AI192"/>
    <mergeCell ref="V193:Y193"/>
    <mergeCell ref="Z193:AA193"/>
    <mergeCell ref="AF199:AI199"/>
    <mergeCell ref="V200:AA200"/>
    <mergeCell ref="AB200:AE200"/>
    <mergeCell ref="AF200:AI200"/>
    <mergeCell ref="V183:Y183"/>
    <mergeCell ref="Z189:AA189"/>
    <mergeCell ref="AF195:AI195"/>
    <mergeCell ref="AF190:AI190"/>
    <mergeCell ref="AB211:AE211"/>
    <mergeCell ref="AF211:AI211"/>
    <mergeCell ref="R211:U211"/>
    <mergeCell ref="AB206:AE206"/>
    <mergeCell ref="AF205:AI205"/>
    <mergeCell ref="V203:Y203"/>
    <mergeCell ref="V201:Y201"/>
    <mergeCell ref="Z201:AA201"/>
    <mergeCell ref="AB201:AE201"/>
    <mergeCell ref="Z203:AA203"/>
    <mergeCell ref="AB203:AE203"/>
    <mergeCell ref="AF203:AI203"/>
    <mergeCell ref="AF201:AI201"/>
    <mergeCell ref="V202:Y202"/>
    <mergeCell ref="Z202:AA202"/>
    <mergeCell ref="AB202:AE202"/>
    <mergeCell ref="AF202:AI202"/>
    <mergeCell ref="V204:Y204"/>
    <mergeCell ref="Z204:AA204"/>
    <mergeCell ref="AB204:AE204"/>
    <mergeCell ref="AF204:AI204"/>
    <mergeCell ref="V205:Y205"/>
    <mergeCell ref="Z205:AA205"/>
    <mergeCell ref="AB205:AE205"/>
    <mergeCell ref="AA233:AB233"/>
    <mergeCell ref="AD233:AE233"/>
    <mergeCell ref="O233:Q233"/>
    <mergeCell ref="AC230:AI230"/>
    <mergeCell ref="V231:AB231"/>
    <mergeCell ref="C229:G230"/>
    <mergeCell ref="H229:M230"/>
    <mergeCell ref="N229:U229"/>
    <mergeCell ref="AC229:AI229"/>
    <mergeCell ref="V229:AB229"/>
    <mergeCell ref="V230:AB230"/>
    <mergeCell ref="C231:G231"/>
    <mergeCell ref="C233:F233"/>
    <mergeCell ref="C13:L14"/>
    <mergeCell ref="Y19:AG19"/>
    <mergeCell ref="M7:S7"/>
    <mergeCell ref="C227:G227"/>
    <mergeCell ref="H227:M227"/>
    <mergeCell ref="N227:U227"/>
    <mergeCell ref="AC227:AI227"/>
    <mergeCell ref="C228:G228"/>
    <mergeCell ref="H228:M228"/>
    <mergeCell ref="V227:AB227"/>
    <mergeCell ref="N228:AI228"/>
    <mergeCell ref="AB219:AE219"/>
    <mergeCell ref="AF206:AI206"/>
    <mergeCell ref="C207:E212"/>
    <mergeCell ref="V207:Y207"/>
    <mergeCell ref="Z207:AA207"/>
    <mergeCell ref="AB207:AE207"/>
    <mergeCell ref="AF207:AI207"/>
    <mergeCell ref="AF209:AI209"/>
    <mergeCell ref="V210:Y210"/>
    <mergeCell ref="Z210:AA210"/>
    <mergeCell ref="AB210:AE210"/>
    <mergeCell ref="AF210:AI210"/>
    <mergeCell ref="AB208:AE208"/>
    <mergeCell ref="AF208:AI208"/>
    <mergeCell ref="V209:Y209"/>
    <mergeCell ref="AA20:AI20"/>
    <mergeCell ref="K20:O20"/>
    <mergeCell ref="C20:H20"/>
    <mergeCell ref="T259:Y259"/>
    <mergeCell ref="C249:AI249"/>
    <mergeCell ref="T250:Y250"/>
    <mergeCell ref="Z246:AC246"/>
    <mergeCell ref="AB214:AE214"/>
    <mergeCell ref="AF214:AI214"/>
    <mergeCell ref="AB218:AE218"/>
    <mergeCell ref="C50:E50"/>
    <mergeCell ref="F50:J50"/>
    <mergeCell ref="K50:Q50"/>
    <mergeCell ref="R50:AI50"/>
    <mergeCell ref="C46:E46"/>
    <mergeCell ref="F46:J46"/>
    <mergeCell ref="K46:Q46"/>
    <mergeCell ref="C47:E47"/>
    <mergeCell ref="F47:J47"/>
    <mergeCell ref="L233:M233"/>
    <mergeCell ref="Y233:Z233"/>
    <mergeCell ref="R217:U217"/>
    <mergeCell ref="C2:AI3"/>
    <mergeCell ref="C19:H19"/>
    <mergeCell ref="T19:X19"/>
    <mergeCell ref="C10:L10"/>
    <mergeCell ref="C15:L16"/>
    <mergeCell ref="M16:O16"/>
    <mergeCell ref="W9:X9"/>
    <mergeCell ref="I19:K19"/>
    <mergeCell ref="D38:AI38"/>
    <mergeCell ref="N5:AH5"/>
    <mergeCell ref="M6:AI6"/>
    <mergeCell ref="Y9:AI9"/>
    <mergeCell ref="M10:AI10"/>
    <mergeCell ref="M14:AI14"/>
    <mergeCell ref="M17:AI17"/>
    <mergeCell ref="M18:AI18"/>
    <mergeCell ref="M15:O15"/>
    <mergeCell ref="AA7:AH7"/>
    <mergeCell ref="M8:Y8"/>
    <mergeCell ref="AH19:AI19"/>
    <mergeCell ref="C11:L12"/>
    <mergeCell ref="M11:AI11"/>
    <mergeCell ref="M12:AI12"/>
    <mergeCell ref="C17:L18"/>
    <mergeCell ref="V217:Y217"/>
    <mergeCell ref="Z217:AA217"/>
    <mergeCell ref="K49:Q49"/>
    <mergeCell ref="Z214:AA214"/>
    <mergeCell ref="G215:O215"/>
    <mergeCell ref="V218:AA218"/>
    <mergeCell ref="Z215:AA215"/>
    <mergeCell ref="G212:O212"/>
    <mergeCell ref="P212:Q212"/>
    <mergeCell ref="R212:U212"/>
    <mergeCell ref="V213:Y213"/>
    <mergeCell ref="Z213:AA213"/>
    <mergeCell ref="G214:O214"/>
    <mergeCell ref="P214:Q214"/>
    <mergeCell ref="R216:U216"/>
    <mergeCell ref="V216:Y216"/>
    <mergeCell ref="Z216:AA216"/>
    <mergeCell ref="G216:O216"/>
    <mergeCell ref="P216:Q216"/>
    <mergeCell ref="P215:Q215"/>
    <mergeCell ref="V208:Y208"/>
    <mergeCell ref="Z208:AA208"/>
    <mergeCell ref="V211:Y211"/>
    <mergeCell ref="Z211:AA211"/>
    <mergeCell ref="C259:S259"/>
    <mergeCell ref="C54:AI54"/>
    <mergeCell ref="AG53:AH53"/>
    <mergeCell ref="AG57:AH57"/>
    <mergeCell ref="AG62:AH62"/>
    <mergeCell ref="AG73:AH73"/>
    <mergeCell ref="AG87:AH87"/>
    <mergeCell ref="AG123:AH123"/>
    <mergeCell ref="C155:AI162"/>
    <mergeCell ref="AG153:AH153"/>
    <mergeCell ref="C250:S250"/>
    <mergeCell ref="C251:S251"/>
    <mergeCell ref="C252:S252"/>
    <mergeCell ref="C253:S253"/>
    <mergeCell ref="C254:S254"/>
    <mergeCell ref="C255:S255"/>
    <mergeCell ref="C256:S256"/>
    <mergeCell ref="C257:S257"/>
    <mergeCell ref="R215:U215"/>
    <mergeCell ref="V215:Y215"/>
    <mergeCell ref="AB213:AE213"/>
    <mergeCell ref="AF213:AI213"/>
    <mergeCell ref="AB220:AE220"/>
    <mergeCell ref="T256:Y256"/>
    <mergeCell ref="AF212:AI212"/>
    <mergeCell ref="G211:O211"/>
    <mergeCell ref="P211:Q211"/>
    <mergeCell ref="AC231:AI231"/>
    <mergeCell ref="C236:AI236"/>
    <mergeCell ref="H231:M231"/>
    <mergeCell ref="N231:U231"/>
    <mergeCell ref="AF218:AI218"/>
    <mergeCell ref="AB212:AE212"/>
    <mergeCell ref="AB215:AE215"/>
    <mergeCell ref="AF220:AI221"/>
    <mergeCell ref="F221:AA221"/>
    <mergeCell ref="AB221:AE221"/>
    <mergeCell ref="AB216:AE216"/>
    <mergeCell ref="AF216:AI216"/>
    <mergeCell ref="AF215:AI215"/>
    <mergeCell ref="AB217:AE217"/>
    <mergeCell ref="AF217:AI217"/>
    <mergeCell ref="AG233:AI233"/>
    <mergeCell ref="G233:H233"/>
    <mergeCell ref="I233:J233"/>
    <mergeCell ref="C213:E218"/>
    <mergeCell ref="G217:O217"/>
    <mergeCell ref="P217:Q217"/>
    <mergeCell ref="C258:S258"/>
    <mergeCell ref="T251:Y251"/>
    <mergeCell ref="T252:Y252"/>
    <mergeCell ref="C238:E238"/>
    <mergeCell ref="Q238:S238"/>
    <mergeCell ref="C242:D242"/>
    <mergeCell ref="C243:D243"/>
    <mergeCell ref="T258:Y258"/>
    <mergeCell ref="T253:Y253"/>
    <mergeCell ref="T254:Y254"/>
    <mergeCell ref="T255:Y255"/>
    <mergeCell ref="T257:Y257"/>
    <mergeCell ref="T245:Y245"/>
    <mergeCell ref="T242:Y242"/>
    <mergeCell ref="T243:Y243"/>
    <mergeCell ref="E242:F242"/>
    <mergeCell ref="G242:K242"/>
    <mergeCell ref="L245:S245"/>
    <mergeCell ref="C246:D246"/>
    <mergeCell ref="E246:F246"/>
    <mergeCell ref="G246:K246"/>
    <mergeCell ref="L246:S246"/>
    <mergeCell ref="T246:Y246"/>
    <mergeCell ref="C240:AI240"/>
  </mergeCells>
  <phoneticPr fontId="3"/>
  <conditionalFormatting sqref="C42:AI42">
    <cfRule type="expression" dxfId="12" priority="55">
      <formula>$X$34="×"</formula>
    </cfRule>
  </conditionalFormatting>
  <conditionalFormatting sqref="C243:AI246">
    <cfRule type="expression" dxfId="11" priority="1">
      <formula>$T$238="○"</formula>
    </cfRule>
  </conditionalFormatting>
  <conditionalFormatting sqref="G139:J143">
    <cfRule type="expression" dxfId="10" priority="26">
      <formula>G139&lt;&gt;INT(G139)</formula>
    </cfRule>
    <cfRule type="expression" dxfId="9" priority="27">
      <formula>G139=INT(G139)</formula>
    </cfRule>
  </conditionalFormatting>
  <conditionalFormatting sqref="G145:J149">
    <cfRule type="expression" dxfId="8" priority="24">
      <formula>G145=INT(G145)</formula>
    </cfRule>
    <cfRule type="expression" dxfId="7" priority="25">
      <formula>G145&lt;&gt;INT(G145)</formula>
    </cfRule>
  </conditionalFormatting>
  <conditionalFormatting sqref="G151:J152">
    <cfRule type="expression" dxfId="6" priority="22">
      <formula>G151=INT(G151)</formula>
    </cfRule>
    <cfRule type="expression" dxfId="5" priority="23">
      <formula>G151&lt;&gt;INT(G151)</formula>
    </cfRule>
  </conditionalFormatting>
  <conditionalFormatting sqref="O233">
    <cfRule type="cellIs" dxfId="4" priority="34" operator="equal">
      <formula>"選択"</formula>
    </cfRule>
  </conditionalFormatting>
  <conditionalFormatting sqref="AD16:AI16">
    <cfRule type="expression" dxfId="3" priority="21">
      <formula>$AD$16="NG：業種コードを確認"</formula>
    </cfRule>
  </conditionalFormatting>
  <conditionalFormatting sqref="AF25:AF33">
    <cfRule type="expression" dxfId="2" priority="2">
      <formula>AF25=INT(AF25)</formula>
    </cfRule>
    <cfRule type="expression" dxfId="1" priority="3">
      <formula>AF25&lt;&gt;INT(AF25)</formula>
    </cfRule>
  </conditionalFormatting>
  <conditionalFormatting sqref="AG233">
    <cfRule type="cellIs" dxfId="0" priority="32" operator="equal">
      <formula>"選択"</formula>
    </cfRule>
  </conditionalFormatting>
  <dataValidations count="15">
    <dataValidation imeMode="off" allowBlank="1" showInputMessage="1" showErrorMessage="1" sqref="S45:W45 H227:J229 AA234:AE234 S123:W123 F123:L123 AA123:AE123 S135:W135 F135:L135 AA135:AE135 R167:R170 S234:W234 AA176 AA167:AA170 F234:L234 AC227:AE227 R227:V227 F231:F232 S232:W232 AA232:AE232 AC229 G232:L232 F167:F221 V229 AA225:AE226 F45:L45 F225:L226 S225:W226 G231:M231 K227:K228 E231 E227:G228 AA45:AE45 R46 K46 L228:M229 S171:W176 AA171:AE175 G171:L176 AB176:AC221" xr:uid="{39CCBA92-9CC5-409E-85FB-6D2BACA05C9B}"/>
    <dataValidation imeMode="hiragana" allowBlank="1" showInputMessage="1" showErrorMessage="1" sqref="F44:R46 O9 C113:C118 AC234:AI234 C154:C155 AH164 D123:AF123 D172:AI173 AE164 C123:C124 B225:C225 H227:J229 C63 C105:C110 B173:C173 B135:AF135 D176:E176 C171:AI171 F52:AI52 N36:AI37 F176:F221 AJ222:AL224 AF214:AF220 C183:E221 B123 C174:C177 D225:AH226 AC229 N227:N229 AF174:AF176 D231:M231 AG176 C88 S44:AI45 K227:M228 D227:G228 C226:C231 AG214:AG219 D36:M36 Y9 M6 F37:M37 AC227:AI227 O227:V227 D174:AE175 G176:AA176 D234:AA234 V229 C233:C234 B232:Q232 S232:AI232 M15:M17 U233 M11 R232:R233 C74 C222:C224 AB222:AB224 AB176:AE221" xr:uid="{61A0E564-BA3D-428B-AFB0-CFA65B96059A}"/>
    <dataValidation type="list" allowBlank="1" showInputMessage="1" showErrorMessage="1" sqref="D135 D183:D221 D123 U251:Y251 T251:T252 T253:Y259 C226:C229 C231 F238 D44:D45 D225:D226 C233 D232 D234 U233 T238 D170:D17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3:D246" xr:uid="{E783C78E-0161-4C1B-93BA-53B79BC7A04B}">
      <formula1>"該当,非該当"</formula1>
    </dataValidation>
    <dataValidation imeMode="halfAlpha" allowBlank="1" showInputMessage="1" showErrorMessage="1" sqref="N19 G139:J143 Z243:AC246 G145:J149 L19 Y19:AG19 P19 X25:X31 AB25:AB31 AF25:AF31 V177:AA218" xr:uid="{53F85E83-841A-488D-814F-3AD8BF68E3E3}"/>
    <dataValidation imeMode="fullKatakana" allowBlank="1" showInputMessage="1" showErrorMessage="1" sqref="N5:AH5" xr:uid="{0B98C77F-D5AD-444A-9E36-D2C3B2975AD3}"/>
    <dataValidation type="list" allowBlank="1" showInputMessage="1" showErrorMessage="1" promptTitle="開始時期を選択してください" prompt="ドロップダウンリスト▼から選択できます" sqref="O233:Q233"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3:AI233" xr:uid="{23AAFF64-61F5-4D2A-B7CD-4C64756E6EF5}">
      <formula1>"選択,上旬,中旬,下旬"</formula1>
    </dataValidation>
    <dataValidation type="textLength" allowBlank="1" showInputMessage="1" showErrorMessage="1" error="50文字以内で入力してください。" sqref="C54" xr:uid="{7EEB372F-CB38-4C51-8B5E-E111FB70DD97}">
      <formula1>0</formula1>
      <formula2>50</formula2>
    </dataValidation>
    <dataValidation allowBlank="1" showInputMessage="1" showErrorMessage="1" prompt="都道府県から入力してください" sqref="M10:AI10" xr:uid="{5EDEE8C1-84AD-4F04-BC99-F601E18CC208}"/>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B59D0CD0-5741-45EB-8EEC-7AB4F6993C68}">
      <formula1>$C$280:$C$299</formula1>
    </dataValidation>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7C67FA72-482B-49F1-A838-842973C79E5D}">
      <formula1>INDIRECT($AL$15)</formula1>
    </dataValidation>
  </dataValidations>
  <hyperlinks>
    <hyperlink ref="AA20" r:id="rId1" xr:uid="{A42E8E21-E30F-47C4-9135-3E4C97ABB4D1}"/>
  </hyperlinks>
  <printOptions horizontalCentered="1"/>
  <pageMargins left="0.43307086614173229" right="0.31496062992125984" top="0.6692913385826772" bottom="0.74803149606299213" header="0.23622047244094491" footer="0.19685039370078741"/>
  <pageSetup paperSize="9" scale="83" fitToHeight="0" orientation="portrait" r:id="rId2"/>
  <headerFooter>
    <oddHeader>&amp;R&amp;"Meiryo UI,太字"&amp;16新規導入</oddHeader>
    <oddFooter>&amp;C&amp;12&amp;P/&amp;N</oddFooter>
  </headerFooter>
  <rowBreaks count="5" manualBreakCount="5">
    <brk id="51" min="1" max="35" man="1"/>
    <brk id="84" min="1" max="35" man="1"/>
    <brk id="120" min="1" max="35" man="1"/>
    <brk id="170" min="1" max="35" man="1"/>
    <brk id="233" min="1" max="35" man="1"/>
  </rowBreaks>
  <drawing r:id="rId3"/>
  <extLst>
    <ext xmlns:x14="http://schemas.microsoft.com/office/spreadsheetml/2009/9/main" uri="{78C0D931-6437-407d-A8EE-F0AAD7539E65}">
      <x14:conditionalFormattings>
        <x14:conditionalFormatting xmlns:xm="http://schemas.microsoft.com/office/excel/2006/main">
          <x14:cfRule type="expression" priority="12" id="{0BB5FCA2-3FB5-41DA-B98B-5467BE89A6CC}">
            <xm:f>'様式第1号（申請書）'!$D$36="○"</xm:f>
            <x14:dxf>
              <fill>
                <patternFill>
                  <bgColor theme="1" tint="4.9989318521683403E-2"/>
                </patternFill>
              </fill>
            </x14:dxf>
          </x14:cfRule>
          <x14:cfRule type="expression" priority="13" id="{0DBB3ACA-89E9-436F-B5EE-45AAF714C590}">
            <xm:f>'様式第1号（申請書）'!$D$35="○"</xm:f>
            <x14:dxf>
              <fill>
                <patternFill>
                  <bgColor theme="1" tint="4.9989318521683403E-2"/>
                </patternFill>
              </fill>
            </x14:dxf>
          </x14:cfRule>
          <x14:cfRule type="expression" priority="14" id="{67309C51-6AC4-4151-9377-1AD2E4921ADD}">
            <xm:f>'様式第1号（申請書）'!$D$33="○"</xm:f>
            <x14:dxf>
              <fill>
                <patternFill>
                  <bgColor theme="1" tint="4.9989318521683403E-2"/>
                </patternFill>
              </fill>
            </x14:dxf>
          </x14:cfRule>
          <x14:cfRule type="expression" priority="15" id="{673AEC3E-A8CA-4892-BD18-A9F8284CFAF6}">
            <xm:f>'様式第1号（申請書）'!$D$32="○"</xm:f>
            <x14:dxf>
              <fill>
                <patternFill>
                  <bgColor theme="1" tint="4.9989318521683403E-2"/>
                </patternFill>
              </fill>
            </x14:dxf>
          </x14:cfRule>
          <xm:sqref>C223:AB223 AI223</xm:sqref>
        </x14:conditionalFormatting>
        <x14:conditionalFormatting xmlns:xm="http://schemas.microsoft.com/office/excel/2006/main">
          <x14:cfRule type="expression" priority="16" id="{8AA8353D-515D-41C9-8CF1-D9A95C545CE1}">
            <xm:f>'様式第1号（申請書）'!$D$34="○"</xm:f>
            <x14:dxf>
              <fill>
                <patternFill>
                  <bgColor theme="1" tint="4.9989318521683403E-2"/>
                </patternFill>
              </fill>
            </x14:dxf>
          </x14:cfRule>
          <x14:cfRule type="expression" priority="17" id="{999B2DBE-F88E-41C4-979C-E43DB41C2365}">
            <xm:f>'様式第1号（申請書）'!$D$31="○"</xm:f>
            <x14:dxf>
              <fill>
                <patternFill>
                  <bgColor theme="1" tint="4.9989318521683403E-2"/>
                </patternFill>
              </fill>
            </x14:dxf>
          </x14:cfRule>
          <xm:sqref>C224:AB224 AI224</xm:sqref>
        </x14:conditionalFormatting>
        <x14:conditionalFormatting xmlns:xm="http://schemas.microsoft.com/office/excel/2006/main">
          <x14:cfRule type="expression" priority="49" id="{E6118F5A-B1EB-49BA-B104-1673D8016CC2}">
            <xm:f>'様式第1号（申請書）'!$D$32="○"</xm:f>
            <x14:dxf>
              <fill>
                <patternFill>
                  <bgColor theme="1" tint="0.24994659260841701"/>
                </patternFill>
              </fill>
            </x14:dxf>
          </x14:cfRule>
          <x14:cfRule type="expression" priority="50"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PD16"/>
  <sheetViews>
    <sheetView workbookViewId="0"/>
  </sheetViews>
  <sheetFormatPr defaultRowHeight="13" x14ac:dyDescent="0.2"/>
  <cols>
    <col min="7" max="7" width="12.54296875" bestFit="1" customWidth="1"/>
    <col min="17" max="17" width="9" bestFit="1" customWidth="1"/>
    <col min="18" max="20" width="9" customWidth="1"/>
    <col min="51" max="52" width="11.1796875" bestFit="1" customWidth="1"/>
    <col min="81" max="81" width="8.7265625" customWidth="1"/>
    <col min="92" max="92" width="10" bestFit="1" customWidth="1"/>
    <col min="93" max="93" width="11.08984375" bestFit="1" customWidth="1"/>
    <col min="94" max="94" width="11.08984375" customWidth="1"/>
    <col min="95" max="95" width="10" bestFit="1" customWidth="1"/>
    <col min="96" max="96" width="10" customWidth="1"/>
    <col min="97" max="97" width="10" bestFit="1" customWidth="1"/>
    <col min="99" max="100" width="10" bestFit="1" customWidth="1"/>
    <col min="102" max="102" width="10" bestFit="1" customWidth="1"/>
    <col min="104" max="104" width="10" bestFit="1" customWidth="1"/>
    <col min="106" max="107" width="10" bestFit="1" customWidth="1"/>
    <col min="109" max="109" width="10" bestFit="1" customWidth="1"/>
    <col min="111" max="111" width="10" bestFit="1" customWidth="1"/>
    <col min="116" max="116" width="9.26953125" bestFit="1" customWidth="1"/>
    <col min="118" max="118" width="9.26953125" bestFit="1" customWidth="1"/>
    <col min="148" max="148" width="9.26953125" bestFit="1" customWidth="1"/>
    <col min="365" max="365" width="9.54296875" bestFit="1" customWidth="1"/>
    <col min="367" max="367" width="9.54296875" bestFit="1" customWidth="1"/>
    <col min="369" max="371" width="11.1796875" bestFit="1" customWidth="1"/>
  </cols>
  <sheetData>
    <row r="1" spans="2:420" x14ac:dyDescent="0.2">
      <c r="B1" t="s">
        <v>273</v>
      </c>
      <c r="C1" t="s">
        <v>166</v>
      </c>
      <c r="D1" t="s">
        <v>167</v>
      </c>
      <c r="E1" t="s">
        <v>4</v>
      </c>
      <c r="F1" t="s">
        <v>168</v>
      </c>
      <c r="G1" t="s">
        <v>181</v>
      </c>
      <c r="H1" t="s">
        <v>169</v>
      </c>
      <c r="I1" t="s">
        <v>170</v>
      </c>
      <c r="J1" t="s">
        <v>174</v>
      </c>
      <c r="K1" t="s">
        <v>172</v>
      </c>
      <c r="L1" t="s">
        <v>171</v>
      </c>
      <c r="M1" t="s">
        <v>159</v>
      </c>
      <c r="N1" t="s">
        <v>160</v>
      </c>
      <c r="O1" t="s">
        <v>158</v>
      </c>
      <c r="P1" t="s">
        <v>175</v>
      </c>
      <c r="Q1" t="s">
        <v>2</v>
      </c>
      <c r="R1" t="s">
        <v>285</v>
      </c>
      <c r="S1" t="s">
        <v>286</v>
      </c>
      <c r="T1" t="s">
        <v>284</v>
      </c>
      <c r="U1" t="s">
        <v>176</v>
      </c>
      <c r="V1" t="s">
        <v>109</v>
      </c>
      <c r="W1" t="s">
        <v>110</v>
      </c>
      <c r="X1" t="s">
        <v>111</v>
      </c>
      <c r="Y1" t="s">
        <v>112</v>
      </c>
      <c r="Z1" t="s">
        <v>113</v>
      </c>
      <c r="AA1" t="s">
        <v>114</v>
      </c>
      <c r="AB1" t="s">
        <v>116</v>
      </c>
      <c r="AC1" t="s">
        <v>177</v>
      </c>
      <c r="AD1" t="s">
        <v>493</v>
      </c>
      <c r="AE1" t="s">
        <v>484</v>
      </c>
      <c r="AF1" t="s">
        <v>485</v>
      </c>
      <c r="AG1" t="s">
        <v>486</v>
      </c>
      <c r="AH1" t="s">
        <v>487</v>
      </c>
      <c r="AI1" t="s">
        <v>488</v>
      </c>
      <c r="AJ1" t="s">
        <v>489</v>
      </c>
      <c r="AK1" t="s">
        <v>490</v>
      </c>
      <c r="AL1" t="s">
        <v>491</v>
      </c>
      <c r="AM1" t="s">
        <v>492</v>
      </c>
      <c r="AN1" t="s">
        <v>178</v>
      </c>
      <c r="AO1" t="s">
        <v>109</v>
      </c>
      <c r="AP1" t="s">
        <v>110</v>
      </c>
      <c r="AQ1" t="s">
        <v>111</v>
      </c>
      <c r="AR1" t="s">
        <v>112</v>
      </c>
      <c r="AS1" t="s">
        <v>113</v>
      </c>
      <c r="AT1" t="s">
        <v>114</v>
      </c>
      <c r="AU1" t="s">
        <v>116</v>
      </c>
      <c r="AV1" t="s">
        <v>179</v>
      </c>
      <c r="AW1" t="s">
        <v>133</v>
      </c>
      <c r="AX1" t="s">
        <v>253</v>
      </c>
      <c r="AY1" t="s">
        <v>230</v>
      </c>
      <c r="AZ1" t="s">
        <v>281</v>
      </c>
      <c r="BA1" t="s">
        <v>470</v>
      </c>
      <c r="BB1" t="s">
        <v>180</v>
      </c>
      <c r="BC1" t="s">
        <v>182</v>
      </c>
      <c r="BD1" t="s">
        <v>41</v>
      </c>
      <c r="BE1" t="s">
        <v>14</v>
      </c>
      <c r="BF1" t="s">
        <v>183</v>
      </c>
      <c r="BG1" t="s">
        <v>182</v>
      </c>
      <c r="BH1" t="s">
        <v>41</v>
      </c>
      <c r="BI1" t="s">
        <v>14</v>
      </c>
      <c r="BJ1" t="s">
        <v>183</v>
      </c>
      <c r="BK1" t="s">
        <v>182</v>
      </c>
      <c r="BL1" t="s">
        <v>41</v>
      </c>
      <c r="BM1" t="s">
        <v>14</v>
      </c>
      <c r="BN1" t="s">
        <v>183</v>
      </c>
      <c r="BO1" t="s">
        <v>182</v>
      </c>
      <c r="BP1" t="s">
        <v>41</v>
      </c>
      <c r="BQ1" t="s">
        <v>14</v>
      </c>
      <c r="BR1" t="s">
        <v>183</v>
      </c>
      <c r="BS1" t="s">
        <v>182</v>
      </c>
      <c r="BT1" t="s">
        <v>41</v>
      </c>
      <c r="BU1" t="s">
        <v>14</v>
      </c>
      <c r="BV1" t="s">
        <v>183</v>
      </c>
      <c r="BW1" t="s">
        <v>269</v>
      </c>
      <c r="BX1" t="s">
        <v>194</v>
      </c>
      <c r="BY1" t="s">
        <v>195</v>
      </c>
      <c r="BZ1" t="s">
        <v>196</v>
      </c>
      <c r="CA1" t="s">
        <v>197</v>
      </c>
      <c r="CB1" t="s">
        <v>198</v>
      </c>
      <c r="CC1" t="s">
        <v>199</v>
      </c>
      <c r="CD1" t="s">
        <v>200</v>
      </c>
      <c r="CE1" t="s">
        <v>276</v>
      </c>
      <c r="CF1" t="s">
        <v>278</v>
      </c>
      <c r="CG1" t="s">
        <v>277</v>
      </c>
      <c r="CH1" t="s">
        <v>279</v>
      </c>
      <c r="CI1" t="s">
        <v>201</v>
      </c>
      <c r="CJ1" t="s">
        <v>280</v>
      </c>
      <c r="CK1" t="s">
        <v>202</v>
      </c>
      <c r="CL1" t="s">
        <v>529</v>
      </c>
      <c r="CM1" t="s">
        <v>306</v>
      </c>
      <c r="CN1" t="s">
        <v>203</v>
      </c>
      <c r="CO1" t="s">
        <v>204</v>
      </c>
      <c r="CP1" t="s">
        <v>16</v>
      </c>
      <c r="CQ1" t="s">
        <v>205</v>
      </c>
      <c r="CR1" t="s">
        <v>16</v>
      </c>
      <c r="CS1" t="s">
        <v>206</v>
      </c>
      <c r="CT1" t="s">
        <v>16</v>
      </c>
      <c r="CU1" t="s">
        <v>207</v>
      </c>
      <c r="CV1" t="s">
        <v>208</v>
      </c>
      <c r="CW1" t="s">
        <v>16</v>
      </c>
      <c r="CX1" t="s">
        <v>209</v>
      </c>
      <c r="CY1" t="s">
        <v>210</v>
      </c>
      <c r="CZ1" t="s">
        <v>211</v>
      </c>
      <c r="DA1" t="s">
        <v>210</v>
      </c>
      <c r="DB1" t="s">
        <v>212</v>
      </c>
      <c r="DC1" t="s">
        <v>213</v>
      </c>
      <c r="DD1" t="s">
        <v>16</v>
      </c>
      <c r="DE1" t="s">
        <v>214</v>
      </c>
      <c r="DF1" t="s">
        <v>210</v>
      </c>
      <c r="DG1" t="s">
        <v>215</v>
      </c>
      <c r="DI1" t="s">
        <v>57</v>
      </c>
      <c r="DJ1" t="s">
        <v>219</v>
      </c>
      <c r="DK1" t="s">
        <v>220</v>
      </c>
      <c r="DL1" t="s">
        <v>216</v>
      </c>
      <c r="DM1" t="s">
        <v>6</v>
      </c>
      <c r="DN1" t="s">
        <v>115</v>
      </c>
      <c r="DO1" t="s">
        <v>217</v>
      </c>
      <c r="DP1" t="s">
        <v>57</v>
      </c>
      <c r="DQ1" t="s">
        <v>219</v>
      </c>
      <c r="DR1" t="s">
        <v>220</v>
      </c>
      <c r="DS1" t="s">
        <v>216</v>
      </c>
      <c r="DT1" t="s">
        <v>6</v>
      </c>
      <c r="DU1" t="s">
        <v>115</v>
      </c>
      <c r="DV1" t="s">
        <v>217</v>
      </c>
      <c r="DW1" t="s">
        <v>57</v>
      </c>
      <c r="DX1" t="s">
        <v>219</v>
      </c>
      <c r="DY1" t="s">
        <v>220</v>
      </c>
      <c r="DZ1" t="s">
        <v>216</v>
      </c>
      <c r="EA1" t="s">
        <v>6</v>
      </c>
      <c r="EB1" t="s">
        <v>115</v>
      </c>
      <c r="EC1" t="s">
        <v>217</v>
      </c>
      <c r="ED1" t="s">
        <v>57</v>
      </c>
      <c r="EE1" t="s">
        <v>219</v>
      </c>
      <c r="EF1" t="s">
        <v>220</v>
      </c>
      <c r="EG1" t="s">
        <v>216</v>
      </c>
      <c r="EH1" t="s">
        <v>6</v>
      </c>
      <c r="EI1" t="s">
        <v>115</v>
      </c>
      <c r="EJ1" t="s">
        <v>217</v>
      </c>
      <c r="EK1" t="s">
        <v>57</v>
      </c>
      <c r="EL1" t="s">
        <v>219</v>
      </c>
      <c r="EM1" t="s">
        <v>220</v>
      </c>
      <c r="EN1" t="s">
        <v>216</v>
      </c>
      <c r="EO1" t="s">
        <v>6</v>
      </c>
      <c r="EP1" t="s">
        <v>115</v>
      </c>
      <c r="EQ1" t="s">
        <v>217</v>
      </c>
      <c r="ER1" t="s">
        <v>62</v>
      </c>
      <c r="ES1" t="s">
        <v>57</v>
      </c>
      <c r="ET1" t="s">
        <v>219</v>
      </c>
      <c r="EU1" t="s">
        <v>220</v>
      </c>
      <c r="EV1" t="s">
        <v>216</v>
      </c>
      <c r="EW1" t="s">
        <v>6</v>
      </c>
      <c r="EX1" t="s">
        <v>115</v>
      </c>
      <c r="EY1" t="s">
        <v>217</v>
      </c>
      <c r="EZ1" t="s">
        <v>57</v>
      </c>
      <c r="FA1" t="s">
        <v>219</v>
      </c>
      <c r="FB1" t="s">
        <v>220</v>
      </c>
      <c r="FC1" t="s">
        <v>216</v>
      </c>
      <c r="FD1" t="s">
        <v>6</v>
      </c>
      <c r="FE1" t="s">
        <v>115</v>
      </c>
      <c r="FF1" t="s">
        <v>217</v>
      </c>
      <c r="FG1" t="s">
        <v>57</v>
      </c>
      <c r="FH1" t="s">
        <v>219</v>
      </c>
      <c r="FI1" t="s">
        <v>220</v>
      </c>
      <c r="FJ1" t="s">
        <v>216</v>
      </c>
      <c r="FK1" t="s">
        <v>6</v>
      </c>
      <c r="FL1" t="s">
        <v>115</v>
      </c>
      <c r="FM1" t="s">
        <v>217</v>
      </c>
      <c r="FN1" t="s">
        <v>57</v>
      </c>
      <c r="FO1" t="s">
        <v>219</v>
      </c>
      <c r="FP1" t="s">
        <v>220</v>
      </c>
      <c r="FQ1" t="s">
        <v>216</v>
      </c>
      <c r="FR1" t="s">
        <v>6</v>
      </c>
      <c r="FS1" t="s">
        <v>115</v>
      </c>
      <c r="FT1" t="s">
        <v>217</v>
      </c>
      <c r="FU1" t="s">
        <v>57</v>
      </c>
      <c r="FV1" t="s">
        <v>219</v>
      </c>
      <c r="FW1" t="s">
        <v>220</v>
      </c>
      <c r="FX1" t="s">
        <v>216</v>
      </c>
      <c r="FY1" t="s">
        <v>6</v>
      </c>
      <c r="FZ1" t="s">
        <v>115</v>
      </c>
      <c r="GA1" t="s">
        <v>217</v>
      </c>
      <c r="GB1" t="s">
        <v>62</v>
      </c>
      <c r="GC1" t="s">
        <v>57</v>
      </c>
      <c r="GD1" t="s">
        <v>219</v>
      </c>
      <c r="GE1" t="s">
        <v>220</v>
      </c>
      <c r="GF1" t="s">
        <v>216</v>
      </c>
      <c r="GG1" t="s">
        <v>6</v>
      </c>
      <c r="GH1" t="s">
        <v>115</v>
      </c>
      <c r="GI1" t="s">
        <v>217</v>
      </c>
      <c r="GJ1" t="s">
        <v>57</v>
      </c>
      <c r="GK1" t="s">
        <v>219</v>
      </c>
      <c r="GL1" t="s">
        <v>220</v>
      </c>
      <c r="GM1" t="s">
        <v>216</v>
      </c>
      <c r="GN1" t="s">
        <v>6</v>
      </c>
      <c r="GO1" t="s">
        <v>115</v>
      </c>
      <c r="GP1" t="s">
        <v>217</v>
      </c>
      <c r="GQ1" t="s">
        <v>57</v>
      </c>
      <c r="GR1" t="s">
        <v>219</v>
      </c>
      <c r="GS1" t="s">
        <v>220</v>
      </c>
      <c r="GT1" t="s">
        <v>216</v>
      </c>
      <c r="GU1" t="s">
        <v>6</v>
      </c>
      <c r="GV1" t="s">
        <v>115</v>
      </c>
      <c r="GW1" t="s">
        <v>217</v>
      </c>
      <c r="GX1" t="s">
        <v>57</v>
      </c>
      <c r="GY1" t="s">
        <v>219</v>
      </c>
      <c r="GZ1" t="s">
        <v>220</v>
      </c>
      <c r="HA1" t="s">
        <v>216</v>
      </c>
      <c r="HB1" t="s">
        <v>6</v>
      </c>
      <c r="HC1" t="s">
        <v>115</v>
      </c>
      <c r="HD1" t="s">
        <v>217</v>
      </c>
      <c r="HE1" t="s">
        <v>57</v>
      </c>
      <c r="HF1" t="s">
        <v>219</v>
      </c>
      <c r="HG1" t="s">
        <v>220</v>
      </c>
      <c r="HH1" t="s">
        <v>216</v>
      </c>
      <c r="HI1" t="s">
        <v>6</v>
      </c>
      <c r="HJ1" t="s">
        <v>115</v>
      </c>
      <c r="HK1" t="s">
        <v>217</v>
      </c>
      <c r="HL1" t="s">
        <v>62</v>
      </c>
      <c r="HM1" t="s">
        <v>57</v>
      </c>
      <c r="HN1" t="s">
        <v>219</v>
      </c>
      <c r="HO1" t="s">
        <v>220</v>
      </c>
      <c r="HP1" t="s">
        <v>216</v>
      </c>
      <c r="HQ1" t="s">
        <v>6</v>
      </c>
      <c r="HR1" t="s">
        <v>115</v>
      </c>
      <c r="HS1" t="s">
        <v>217</v>
      </c>
      <c r="HT1" t="s">
        <v>57</v>
      </c>
      <c r="HU1" t="s">
        <v>219</v>
      </c>
      <c r="HV1" t="s">
        <v>220</v>
      </c>
      <c r="HW1" t="s">
        <v>216</v>
      </c>
      <c r="HX1" t="s">
        <v>6</v>
      </c>
      <c r="HY1" t="s">
        <v>115</v>
      </c>
      <c r="HZ1" t="s">
        <v>217</v>
      </c>
      <c r="IA1" t="s">
        <v>57</v>
      </c>
      <c r="IB1" t="s">
        <v>219</v>
      </c>
      <c r="IC1" t="s">
        <v>220</v>
      </c>
      <c r="ID1" t="s">
        <v>216</v>
      </c>
      <c r="IE1" t="s">
        <v>6</v>
      </c>
      <c r="IF1" t="s">
        <v>115</v>
      </c>
      <c r="IG1" t="s">
        <v>217</v>
      </c>
      <c r="IH1" t="s">
        <v>57</v>
      </c>
      <c r="II1" t="s">
        <v>219</v>
      </c>
      <c r="IJ1" t="s">
        <v>220</v>
      </c>
      <c r="IK1" t="s">
        <v>216</v>
      </c>
      <c r="IL1" t="s">
        <v>6</v>
      </c>
      <c r="IM1" t="s">
        <v>115</v>
      </c>
      <c r="IN1" t="s">
        <v>217</v>
      </c>
      <c r="IO1" t="s">
        <v>57</v>
      </c>
      <c r="IP1" t="s">
        <v>219</v>
      </c>
      <c r="IQ1" t="s">
        <v>220</v>
      </c>
      <c r="IR1" t="s">
        <v>216</v>
      </c>
      <c r="IS1" t="s">
        <v>6</v>
      </c>
      <c r="IT1" t="s">
        <v>115</v>
      </c>
      <c r="IU1" t="s">
        <v>217</v>
      </c>
      <c r="IV1" t="s">
        <v>62</v>
      </c>
      <c r="IW1" t="s">
        <v>57</v>
      </c>
      <c r="IX1" t="s">
        <v>219</v>
      </c>
      <c r="IY1" t="s">
        <v>220</v>
      </c>
      <c r="IZ1" t="s">
        <v>216</v>
      </c>
      <c r="JA1" t="s">
        <v>6</v>
      </c>
      <c r="JB1" t="s">
        <v>115</v>
      </c>
      <c r="JC1" t="s">
        <v>217</v>
      </c>
      <c r="JD1" t="s">
        <v>57</v>
      </c>
      <c r="JE1" t="s">
        <v>219</v>
      </c>
      <c r="JF1" t="s">
        <v>220</v>
      </c>
      <c r="JG1" t="s">
        <v>216</v>
      </c>
      <c r="JH1" t="s">
        <v>6</v>
      </c>
      <c r="JI1" t="s">
        <v>115</v>
      </c>
      <c r="JJ1" t="s">
        <v>217</v>
      </c>
      <c r="JK1" t="s">
        <v>57</v>
      </c>
      <c r="JL1" t="s">
        <v>219</v>
      </c>
      <c r="JM1" t="s">
        <v>220</v>
      </c>
      <c r="JN1" t="s">
        <v>216</v>
      </c>
      <c r="JO1" t="s">
        <v>6</v>
      </c>
      <c r="JP1" t="s">
        <v>115</v>
      </c>
      <c r="JQ1" t="s">
        <v>217</v>
      </c>
      <c r="JR1" t="s">
        <v>57</v>
      </c>
      <c r="JS1" t="s">
        <v>219</v>
      </c>
      <c r="JT1" t="s">
        <v>220</v>
      </c>
      <c r="JU1" t="s">
        <v>216</v>
      </c>
      <c r="JV1" t="s">
        <v>6</v>
      </c>
      <c r="JW1" t="s">
        <v>115</v>
      </c>
      <c r="JX1" t="s">
        <v>217</v>
      </c>
      <c r="JY1" t="s">
        <v>57</v>
      </c>
      <c r="JZ1" t="s">
        <v>219</v>
      </c>
      <c r="KA1" t="s">
        <v>220</v>
      </c>
      <c r="KB1" t="s">
        <v>216</v>
      </c>
      <c r="KC1" t="s">
        <v>6</v>
      </c>
      <c r="KD1" t="s">
        <v>115</v>
      </c>
      <c r="KE1" t="s">
        <v>217</v>
      </c>
      <c r="KF1" t="s">
        <v>62</v>
      </c>
      <c r="KG1" t="s">
        <v>57</v>
      </c>
      <c r="KH1" t="s">
        <v>219</v>
      </c>
      <c r="KI1" t="s">
        <v>220</v>
      </c>
      <c r="KJ1" t="s">
        <v>216</v>
      </c>
      <c r="KK1" t="s">
        <v>6</v>
      </c>
      <c r="KL1" t="s">
        <v>115</v>
      </c>
      <c r="KM1" t="s">
        <v>217</v>
      </c>
      <c r="KN1" t="s">
        <v>57</v>
      </c>
      <c r="KO1" t="s">
        <v>219</v>
      </c>
      <c r="KP1" t="s">
        <v>220</v>
      </c>
      <c r="KQ1" t="s">
        <v>216</v>
      </c>
      <c r="KR1" t="s">
        <v>6</v>
      </c>
      <c r="KS1" t="s">
        <v>115</v>
      </c>
      <c r="KT1" t="s">
        <v>217</v>
      </c>
      <c r="KU1" t="s">
        <v>57</v>
      </c>
      <c r="KV1" t="s">
        <v>219</v>
      </c>
      <c r="KW1" t="s">
        <v>220</v>
      </c>
      <c r="KX1" t="s">
        <v>216</v>
      </c>
      <c r="KY1" t="s">
        <v>6</v>
      </c>
      <c r="KZ1" t="s">
        <v>115</v>
      </c>
      <c r="LA1" t="s">
        <v>217</v>
      </c>
      <c r="LB1" t="s">
        <v>57</v>
      </c>
      <c r="LC1" t="s">
        <v>219</v>
      </c>
      <c r="LD1" t="s">
        <v>220</v>
      </c>
      <c r="LE1" t="s">
        <v>216</v>
      </c>
      <c r="LF1" t="s">
        <v>6</v>
      </c>
      <c r="LG1" t="s">
        <v>115</v>
      </c>
      <c r="LH1" t="s">
        <v>217</v>
      </c>
      <c r="LI1" t="s">
        <v>57</v>
      </c>
      <c r="LJ1" t="s">
        <v>219</v>
      </c>
      <c r="LK1" t="s">
        <v>220</v>
      </c>
      <c r="LL1" t="s">
        <v>216</v>
      </c>
      <c r="LM1" t="s">
        <v>6</v>
      </c>
      <c r="LN1" t="s">
        <v>115</v>
      </c>
      <c r="LO1" t="s">
        <v>217</v>
      </c>
      <c r="LP1" t="s">
        <v>62</v>
      </c>
      <c r="LQ1" t="s">
        <v>57</v>
      </c>
      <c r="LR1" t="s">
        <v>219</v>
      </c>
      <c r="LS1" t="s">
        <v>220</v>
      </c>
      <c r="LT1" t="s">
        <v>216</v>
      </c>
      <c r="LU1" t="s">
        <v>6</v>
      </c>
      <c r="LV1" t="s">
        <v>115</v>
      </c>
      <c r="LW1" t="s">
        <v>217</v>
      </c>
      <c r="LX1" t="s">
        <v>57</v>
      </c>
      <c r="LY1" t="s">
        <v>219</v>
      </c>
      <c r="LZ1" t="s">
        <v>220</v>
      </c>
      <c r="MA1" t="s">
        <v>216</v>
      </c>
      <c r="MB1" t="s">
        <v>6</v>
      </c>
      <c r="MC1" t="s">
        <v>115</v>
      </c>
      <c r="MD1" t="s">
        <v>217</v>
      </c>
      <c r="ME1" t="s">
        <v>57</v>
      </c>
      <c r="MF1" t="s">
        <v>219</v>
      </c>
      <c r="MG1" t="s">
        <v>220</v>
      </c>
      <c r="MH1" t="s">
        <v>216</v>
      </c>
      <c r="MI1" t="s">
        <v>6</v>
      </c>
      <c r="MJ1" t="s">
        <v>115</v>
      </c>
      <c r="MK1" t="s">
        <v>217</v>
      </c>
      <c r="ML1" t="s">
        <v>57</v>
      </c>
      <c r="MM1" t="s">
        <v>219</v>
      </c>
      <c r="MN1" t="s">
        <v>220</v>
      </c>
      <c r="MO1" t="s">
        <v>216</v>
      </c>
      <c r="MP1" t="s">
        <v>6</v>
      </c>
      <c r="MQ1" t="s">
        <v>115</v>
      </c>
      <c r="MR1" t="s">
        <v>217</v>
      </c>
      <c r="MS1" t="s">
        <v>57</v>
      </c>
      <c r="MT1" t="s">
        <v>219</v>
      </c>
      <c r="MU1" t="s">
        <v>220</v>
      </c>
      <c r="MV1" t="s">
        <v>216</v>
      </c>
      <c r="MW1" t="s">
        <v>6</v>
      </c>
      <c r="MX1" t="s">
        <v>115</v>
      </c>
      <c r="MY1" t="s">
        <v>217</v>
      </c>
      <c r="MZ1" t="s">
        <v>62</v>
      </c>
      <c r="NA1" t="s">
        <v>227</v>
      </c>
      <c r="NB1" t="s">
        <v>228</v>
      </c>
      <c r="NC1" t="s">
        <v>229</v>
      </c>
      <c r="ND1" t="s">
        <v>49</v>
      </c>
      <c r="NE1" t="s">
        <v>230</v>
      </c>
      <c r="NF1" t="s">
        <v>538</v>
      </c>
      <c r="NG1" t="s">
        <v>494</v>
      </c>
      <c r="NH1" t="s">
        <v>154</v>
      </c>
      <c r="NI1" t="s">
        <v>231</v>
      </c>
      <c r="NJ1" t="s">
        <v>232</v>
      </c>
      <c r="NK1" t="s">
        <v>217</v>
      </c>
      <c r="NL1" t="s">
        <v>237</v>
      </c>
      <c r="NM1" t="s">
        <v>231</v>
      </c>
      <c r="NN1" t="s">
        <v>232</v>
      </c>
      <c r="NO1" t="s">
        <v>217</v>
      </c>
      <c r="NP1" t="s">
        <v>89</v>
      </c>
      <c r="NQ1" t="s">
        <v>90</v>
      </c>
      <c r="NR1" t="s">
        <v>238</v>
      </c>
      <c r="NS1" t="s">
        <v>239</v>
      </c>
      <c r="NT1" t="s">
        <v>240</v>
      </c>
      <c r="NU1" t="s">
        <v>151</v>
      </c>
      <c r="NV1" t="s">
        <v>152</v>
      </c>
      <c r="NW1" t="s">
        <v>241</v>
      </c>
      <c r="NX1" t="s">
        <v>155</v>
      </c>
      <c r="NY1" t="s">
        <v>154</v>
      </c>
      <c r="NZ1" t="s">
        <v>242</v>
      </c>
      <c r="OA1" t="s">
        <v>240</v>
      </c>
      <c r="OB1" t="s">
        <v>151</v>
      </c>
      <c r="OC1" t="s">
        <v>152</v>
      </c>
      <c r="OD1" t="s">
        <v>241</v>
      </c>
      <c r="OE1" t="s">
        <v>155</v>
      </c>
      <c r="OF1" t="s">
        <v>154</v>
      </c>
      <c r="OG1" t="s">
        <v>242</v>
      </c>
      <c r="OH1" t="s">
        <v>240</v>
      </c>
      <c r="OI1" t="s">
        <v>151</v>
      </c>
      <c r="OJ1" t="s">
        <v>152</v>
      </c>
      <c r="OK1" t="s">
        <v>241</v>
      </c>
      <c r="OL1" t="s">
        <v>155</v>
      </c>
      <c r="OM1" t="s">
        <v>154</v>
      </c>
      <c r="ON1" t="s">
        <v>242</v>
      </c>
      <c r="OO1" t="s">
        <v>240</v>
      </c>
      <c r="OP1" t="s">
        <v>151</v>
      </c>
      <c r="OQ1" t="s">
        <v>152</v>
      </c>
      <c r="OR1" t="s">
        <v>241</v>
      </c>
      <c r="OS1" t="s">
        <v>155</v>
      </c>
      <c r="OT1" t="s">
        <v>154</v>
      </c>
      <c r="OU1" t="s">
        <v>242</v>
      </c>
      <c r="OV1" t="s">
        <v>244</v>
      </c>
      <c r="OW1" t="s">
        <v>245</v>
      </c>
      <c r="OX1" t="s">
        <v>246</v>
      </c>
      <c r="OY1" t="s">
        <v>247</v>
      </c>
      <c r="OZ1" t="s">
        <v>248</v>
      </c>
      <c r="PA1" t="s">
        <v>249</v>
      </c>
      <c r="PB1" t="s">
        <v>250</v>
      </c>
      <c r="PC1" t="s">
        <v>251</v>
      </c>
      <c r="PD1" t="s">
        <v>252</v>
      </c>
    </row>
    <row r="2" spans="2:420" ht="52" customHeight="1" x14ac:dyDescent="0.2">
      <c r="B2" t="str">
        <f>'様式第1号（申請書）'!AJ8</f>
        <v>令和8年6月1日</v>
      </c>
      <c r="C2" t="str">
        <f>'様式第9号（実施計画書）'!M6</f>
        <v>合同会社まがたまライフ</v>
      </c>
      <c r="D2" t="str">
        <f>'様式第9号（実施計画書）'!N5</f>
        <v>ゴウドウガイシャマガタマライフ</v>
      </c>
      <c r="E2" t="str">
        <f>'様式第9号（実施計画書）'!M7</f>
        <v>その他</v>
      </c>
      <c r="F2" t="str">
        <f>'様式第9号（実施計画書）'!AA7</f>
        <v>合同会社</v>
      </c>
      <c r="G2">
        <f>'様式第9号（実施計画書）'!M8</f>
        <v>1234567890123</v>
      </c>
      <c r="H2" t="str">
        <f>'様式第9号（実施計画書）'!O9</f>
        <v>代表取締役</v>
      </c>
      <c r="I2" t="str">
        <f>'様式第9号（実施計画書）'!Y9</f>
        <v>埼玉　コバトン</v>
      </c>
      <c r="J2" t="str">
        <f>'様式第9号（実施計画書）'!M10</f>
        <v>埼玉県さいたま市浦和区高砂3-15-1</v>
      </c>
      <c r="K2" t="str">
        <f>'様式第9号（実施計画書）'!M12</f>
        <v>鶴ヶ島市膝折</v>
      </c>
      <c r="L2" t="str">
        <f>'様式第9号（実施計画書）'!M14</f>
        <v>川口市青木</v>
      </c>
      <c r="M2" t="str">
        <f>'様式第9号（実施計画書）'!P15</f>
        <v>H_運輸業、郵便業</v>
      </c>
      <c r="N2" t="str">
        <f>'様式第9号（実施計画書）'!P16</f>
        <v>44 道路貨物運送業</v>
      </c>
      <c r="O2" t="str">
        <f>'様式第9号（実施計画書）'!M18</f>
        <v>食品物流業</v>
      </c>
      <c r="P2" t="str">
        <f>'様式第9号（実施計画書）'!AL19</f>
        <v>平成20年11月14日</v>
      </c>
      <c r="Q2" s="5">
        <f>'様式第9号（実施計画書）'!Y19</f>
        <v>1000000</v>
      </c>
      <c r="R2" s="5" t="str">
        <f>'様式第9号（実施計画書）'!K20</f>
        <v>埼玉　太郎</v>
      </c>
      <c r="S2" s="5" t="str">
        <f>'様式第9号（実施計画書）'!R20</f>
        <v>048-830-3903</v>
      </c>
      <c r="T2" s="5" t="str">
        <f>'様式第9号（実施計画書）'!AA20</f>
        <v>a3790-11@pref.saitmtama.lg.jp</v>
      </c>
      <c r="U2" s="5">
        <f>'様式第9号（実施計画書）'!X25</f>
        <v>3</v>
      </c>
      <c r="V2" s="5">
        <f>'様式第9号（実施計画書）'!X26</f>
        <v>3</v>
      </c>
      <c r="W2" s="5">
        <f>'様式第9号（実施計画書）'!X27</f>
        <v>0</v>
      </c>
      <c r="X2" s="5">
        <f>'様式第9号（実施計画書）'!X28</f>
        <v>1</v>
      </c>
      <c r="Y2" s="5">
        <f>'様式第9号（実施計画書）'!X29</f>
        <v>2</v>
      </c>
      <c r="Z2" s="5">
        <f>'様式第9号（実施計画書）'!X30</f>
        <v>0</v>
      </c>
      <c r="AA2" s="5">
        <f>'様式第9号（実施計画書）'!X31</f>
        <v>1</v>
      </c>
      <c r="AB2" s="5">
        <f>'様式第9号（実施計画書）'!X32</f>
        <v>7</v>
      </c>
      <c r="AC2" s="5">
        <f>'様式第9号（実施計画書）'!X33</f>
        <v>10</v>
      </c>
      <c r="AD2" s="5" t="str">
        <f>'様式第9号（実施計画書）'!X34</f>
        <v>○</v>
      </c>
      <c r="AE2" s="5">
        <f>'様式第9号（実施計画書）'!AB25</f>
        <v>1</v>
      </c>
      <c r="AF2" s="5">
        <f>'様式第9号（実施計画書）'!AB26</f>
        <v>3</v>
      </c>
      <c r="AG2" s="5">
        <f>'様式第9号（実施計画書）'!AB27</f>
        <v>0</v>
      </c>
      <c r="AH2" s="5">
        <f>'様式第9号（実施計画書）'!AB28</f>
        <v>1</v>
      </c>
      <c r="AI2" s="5">
        <f>'様式第9号（実施計画書）'!AB29</f>
        <v>2</v>
      </c>
      <c r="AJ2" s="5">
        <f>'様式第9号（実施計画書）'!AB30</f>
        <v>0</v>
      </c>
      <c r="AK2" s="5">
        <f>'様式第9号（実施計画書）'!AB31</f>
        <v>1</v>
      </c>
      <c r="AL2" s="5">
        <f>'様式第9号（実施計画書）'!AB32</f>
        <v>7</v>
      </c>
      <c r="AM2" s="5">
        <f>'様式第9号（実施計画書）'!AB33</f>
        <v>8</v>
      </c>
      <c r="AN2" s="169">
        <f>'様式第9号（実施計画書）'!AF25</f>
        <v>1</v>
      </c>
      <c r="AO2" s="169">
        <f>'様式第9号（実施計画書）'!AF26</f>
        <v>3</v>
      </c>
      <c r="AP2" s="169">
        <f>'様式第9号（実施計画書）'!AF27</f>
        <v>0</v>
      </c>
      <c r="AQ2" s="169">
        <f>'様式第9号（実施計画書）'!AF28</f>
        <v>0.7</v>
      </c>
      <c r="AR2" s="169">
        <f>'様式第9号（実施計画書）'!AF29</f>
        <v>0.5</v>
      </c>
      <c r="AS2" s="169">
        <f>'様式第9号（実施計画書）'!AF30</f>
        <v>0</v>
      </c>
      <c r="AT2" s="169">
        <f>'様式第9号（実施計画書）'!AF31</f>
        <v>0.2</v>
      </c>
      <c r="AU2" s="169">
        <f>'様式第9号（実施計画書）'!AF32</f>
        <v>4.4000000000000004</v>
      </c>
      <c r="AV2" s="169">
        <f>'様式第9号（実施計画書）'!AF33</f>
        <v>5.4</v>
      </c>
      <c r="AW2" s="5" t="b">
        <f>'様式第1号（申請書）'!AJ29</f>
        <v>0</v>
      </c>
      <c r="AX2" s="5" t="b">
        <f>'様式第1号（申請書）'!AJ30</f>
        <v>0</v>
      </c>
      <c r="AY2" s="5">
        <f>'様式第1号（申請書）'!N39</f>
        <v>11472000</v>
      </c>
      <c r="AZ2" s="5">
        <f>'様式第1号（申請書）'!N41</f>
        <v>8604000</v>
      </c>
      <c r="BA2" s="5" t="str">
        <f>'様式第9号（実施計画書）'!X34</f>
        <v>○</v>
      </c>
      <c r="BB2" t="str" cm="1">
        <f t="array" ref="BB2">IFERROR(_xlfn.IFS('様式第9号（実施計画書）'!C39="○","ア",'様式第9号（実施計画書）'!C40="○","イ",'様式第9号（実施計画書）'!C41="○","ウ",'様式第9号（実施計画書）'!C42="○","エ"),"")</f>
        <v>ア</v>
      </c>
      <c r="BC2" s="5" t="str">
        <f>'様式第9号（実施計画書）'!C47</f>
        <v>A-35</v>
      </c>
      <c r="BD2" t="str">
        <f>'様式第9号（実施計画書）'!F47</f>
        <v>配膳ロボット</v>
      </c>
      <c r="BE2" t="str">
        <f>'様式第9号（実施計画書）'!K47</f>
        <v>D-125223</v>
      </c>
      <c r="BF2" t="str">
        <f>'様式第9号（実施計画書）'!R47</f>
        <v>出来上がった商品の客席への配膳を自動化</v>
      </c>
      <c r="BG2">
        <f>'様式第9号（実施計画書）'!C48</f>
        <v>0</v>
      </c>
      <c r="BH2">
        <f>'様式第9号（実施計画書）'!F48</f>
        <v>0</v>
      </c>
      <c r="BI2" t="str">
        <f>'様式第9号（実施計画書）'!K48</f>
        <v>C-2</v>
      </c>
      <c r="BJ2" t="str">
        <f>'様式第9号（実施計画書）'!R48</f>
        <v>概要２</v>
      </c>
      <c r="BK2">
        <f>'様式第9号（実施計画書）'!C49</f>
        <v>0</v>
      </c>
      <c r="BL2">
        <f>'様式第9号（実施計画書）'!F49</f>
        <v>0</v>
      </c>
      <c r="BM2" t="str">
        <f>'様式第9号（実施計画書）'!K49</f>
        <v>C-3</v>
      </c>
      <c r="BN2" t="str">
        <f>'様式第9号（実施計画書）'!R49</f>
        <v>概要３</v>
      </c>
      <c r="BO2">
        <f>'様式第9号（実施計画書）'!C50</f>
        <v>0</v>
      </c>
      <c r="BP2">
        <f>'様式第9号（実施計画書）'!F50</f>
        <v>0</v>
      </c>
      <c r="BQ2" t="str">
        <f>'様式第9号（実施計画書）'!K50</f>
        <v>C-4</v>
      </c>
      <c r="BR2" t="str">
        <f>'様式第9号（実施計画書）'!R50</f>
        <v>概要４</v>
      </c>
      <c r="BS2">
        <f>'様式第9号（実施計画書）'!C51</f>
        <v>0</v>
      </c>
      <c r="BT2">
        <f>'様式第9号（実施計画書）'!F51</f>
        <v>0</v>
      </c>
      <c r="BU2" t="str">
        <f>'様式第9号（実施計画書）'!K51</f>
        <v>C-5</v>
      </c>
      <c r="BV2" t="str">
        <f>'様式第9号（実施計画書）'!R51</f>
        <v>概要５</v>
      </c>
      <c r="BW2" t="str">
        <f>'様式第9号（実施計画書）'!C54</f>
        <v>○○の導入による時間外労働削減及び生産性の向上</v>
      </c>
      <c r="BX2" s="7" t="str">
        <f>'様式第9号（実施計画書）'!C58</f>
        <v>食品物流業で、荷受けを含む倉庫内作業を、夜勤を含む24時間体制で行っている。日配品など賞味期限の短い食品を多く扱っており、近年はオーガニック食品のひきあいが増え、高級食品スーパー・自然食品店等向けに多品種・小ロットで出荷している。</v>
      </c>
      <c r="BY2" s="7" t="str">
        <f>'様式第9号（実施計画書）'!C64</f>
        <v xml:space="preserve">入庫時の検品や出荷時のピッキングは、従業員が商品と紙の出荷指示書を何度も見比べる必要があり、ベテラン社員でさえも人為的ミスによる誤出荷が後を絶たない。誤出荷が判明した場合、通常配送を終えたトラックが、誤出荷した商品を取りに行き、正しい店舗に再配送するなど、トラック運転手にも多大な手間がかかっており、誤出荷の撲滅も課題である。ニーズの高まりから日々の出荷量が増加する一方、残業が常態化しており、現有の従業員による作業モデルは限界に達しつつある。　 </v>
      </c>
      <c r="BZ2" s="7" t="str">
        <f>'様式第9号（実施計画書）'!C75</f>
        <v>入庫時の検品や出荷時のピッキングは、商品種類別の分類・検品を迅速かつ正確に行う必要がある。特にピッキングにおいては、誤出荷がないよう商品と紙の出荷指示書を何度も見比べながら、倉庫の中を何度も行き来して商品を集める必要があるが、出荷量の増加により作業量が増えており、人員に対して作業量が非常に多く、従業員の負担が大きくなっている。</v>
      </c>
      <c r="CA2" s="7" t="str">
        <f>'様式第9号（実施計画書）'!C89</f>
        <v>バーコード活用型クラウド在庫管理システムの導入により、現場部門ならびに管理部門の業務が省力化する。
①現場部門：紙の目視による検品やピッキング作業を、軽く小さなハンディターミナルによるバーコード読み取りに変更する。
②管理部門：入庫・在庫・出庫の状況をパソコンで一元管理できるシステムを導入する。ハンディターミナルとの連携により作業履歴の確認がリアルタイムで可能となる。人的な誤りが削減され誤配送や再配達を削減できるとともに、客先からの現時点の物流工程の問い合わせ等に即時対応することで、信頼が向上する。また、紙書類の保管・検索に要する時間が削減される。</v>
      </c>
      <c r="CB2" s="7" t="str">
        <f>'様式第9号（実施計画書）'!C106</f>
        <v>プロジェクトリーダー：事業開発部長　　現場責任者：物流部長　　ハンディターミナル作業責任者：物流部門係長
システム企業との打ち合わせは事業開発部長・物流部長が実施する。
社内への導入計画の精緻化は上記3者を中心メンバーに構成される社内の横断的なプロジェクト推進会議により行っていく。
導入時の現場説明や社員教育は、ハンディターミナル納品企業の協力を得て、物流部門係長が実施する。</v>
      </c>
      <c r="CC2" s="7" t="str">
        <f>'様式第9号（実施計画書）'!C114</f>
        <v>令和8年9月中旬：システム仕様打ち合わせ、本契約
令和8年10月～令和7年12月：システムのデータベース整備・稼働テスト
令和8年12月～1月：従業員向け教育訓練・運用テスト
令和9年2月：本稼働</v>
      </c>
      <c r="CD2" s="7" t="str">
        <f>'様式第9号（実施計画書）'!C125</f>
        <v>①飽和状態にある荷受けから出荷までの一連作業を立て直し、倉庫勤務社員の作業時間及び残業時間を削減するとともに、業務効率を向上させる。
　　倉庫勤務職員の作業削減時間　平均●●時間／日（入出庫時の作業とそれに付随する紙書類に係る作業）
　　倉庫勤務職員●●人の平均残業時間：月●●時間→1年後に月●時間
　　一人当たりの作業件数：導入前●●●件/日→導入後●●●件/日　　
②誤出荷による再配達の削減により、配達運転手の残業時間抑制につながる。
　　配達運転手の平均残業時間：月●●時間→1年後に●時間
③新たに採用する倉庫勤務者の教育時間短縮　　研修●週間、独り立ちまで●ヶ月→1年後に研修●週間、独り立ちまで●ヶ月
　　省力化により生じた余剰資源は、さらなる伸びしろの期待できるオーガニック食品の取引先開拓に充てる。</v>
      </c>
      <c r="CE2" s="7">
        <f>'様式第9号（実施計画書）'!G139</f>
        <v>410.4</v>
      </c>
      <c r="CF2" s="7" t="str">
        <f>'様式第9号（実施計画書）'!M139</f>
        <v>倉庫勤務職員の作業時間　A：入庫時●分　B：出庫時●分　　C：作業件数●件/日
配達運転手の時間　D：再配達時間●●分　　E：誤出荷に伴う再配達件数●件/日
F：月営業日数●日
｛（A＋B）×C＋（D×E）｝×F＝○○○○分＝●●●時間</v>
      </c>
      <c r="CG2" s="7">
        <f>'様式第9号（実施計画書）'!G145</f>
        <v>325.8</v>
      </c>
      <c r="CH2" s="7" t="str">
        <f>'様式第9号（実施計画書）'!M145</f>
        <v>倉庫勤務職員の作業時間　A：入庫時●分　B：出庫時●分　　C：作業件数●件/日
配達運転手の時間　D：再配達時間●●分　　E：誤出荷に伴う再配達件数●件/日
F：月営業日数●日
｛（A＋B）×C＋（D×E）｝×F＝○○○○分＝●●●時間</v>
      </c>
      <c r="CI2">
        <f>'様式第9号（実施計画書）'!G151</f>
        <v>84.6</v>
      </c>
      <c r="CJ2">
        <f>'様式第9号（実施計画書）'!U151</f>
        <v>15.67</v>
      </c>
      <c r="CK2">
        <f>'様式第9号（実施計画書）'!AE152</f>
        <v>64</v>
      </c>
      <c r="CL2" s="173" t="str">
        <f>'様式第9号（実施計画書）'!AH152</f>
        <v>○</v>
      </c>
      <c r="CM2" s="7" t="str">
        <f>'様式第9号（実施計画書）'!C155</f>
        <v>　オーガニック食品を扱う小規模食品物流業は、デジタル化が進んでいない企業が多く、当社が当該システムの導入で業務体制を見直すことで、正確性と迅速性に関する信頼度が向上し、他社に比べた企業競争力の優位性をもたらす。それにより、売上高は年率●％程度増加すると見込まれる。これは、現在のオーガニック食品への引き合いの増加や潜在性などを考慮すると、十分に達成可能と考えている。
　また、確認作業や誤出荷防止による業務負担の軽減や、残業時間・教育訓練時間の短縮により、従業員の現員体制を維持しながら●●●●円程度の賃金上昇など処遇改善策を講ることが可能となり、その場合にも収益性は●●●％程度向上させることができると試算している。
　また、社員の労力削減や残業時間削減により、業務へのモチベーション向上に寄与するとともに、新規従業員採用における入社希望への動機付けに繋がる。
　24時間体制の入出荷作業において、それぞれの時間帯別に最適な従業員数を配置することで、従業員が安心して働ける職場環境の整備が可能となる。</v>
      </c>
      <c r="CN2" s="5">
        <f>'様式第9号（実施計画書）'!F167</f>
        <v>90000000</v>
      </c>
      <c r="CO2" s="5">
        <f>'様式第9号（実施計画書）'!F168</f>
        <v>21000000</v>
      </c>
      <c r="CP2" s="6">
        <f>'様式第9号（実施計画書）'!L168</f>
        <v>0.23333333333333334</v>
      </c>
      <c r="CQ2" s="5">
        <f>'様式第9号（実施計画書）'!F169</f>
        <v>40000000</v>
      </c>
      <c r="CR2" s="6">
        <f>'様式第9号（実施計画書）'!L169</f>
        <v>0.44444444444444442</v>
      </c>
      <c r="CS2" s="5">
        <f>'様式第9号（実施計画書）'!F170</f>
        <v>30000000</v>
      </c>
      <c r="CT2" s="6">
        <f>'様式第9号（実施計画書）'!L170</f>
        <v>0.33333333333333331</v>
      </c>
      <c r="CU2" s="5">
        <f>'様式第9号（実施計画書）'!R167</f>
        <v>90500000</v>
      </c>
      <c r="CV2" s="5">
        <f>'様式第9号（実施計画書）'!R168</f>
        <v>21500000</v>
      </c>
      <c r="CW2" s="6">
        <f>'様式第9号（実施計画書）'!X168</f>
        <v>0.23756906077348067</v>
      </c>
      <c r="CX2" s="5">
        <f>'様式第9号（実施計画書）'!R169</f>
        <v>40500000</v>
      </c>
      <c r="CY2" s="6">
        <f>'様式第9号（実施計画書）'!X169</f>
        <v>0.44751381215469616</v>
      </c>
      <c r="CZ2" s="5">
        <f>'様式第9号（実施計画書）'!R170</f>
        <v>30500000</v>
      </c>
      <c r="DA2" s="6">
        <f>'様式第9号（実施計画書）'!X170</f>
        <v>0.33701657458563539</v>
      </c>
      <c r="DB2" s="5">
        <f>'様式第9号（実施計画書）'!AA167</f>
        <v>91000000</v>
      </c>
      <c r="DC2" s="5">
        <f>'様式第9号（実施計画書）'!AA168</f>
        <v>22000000</v>
      </c>
      <c r="DD2" s="6">
        <f>'様式第9号（実施計画書）'!AG168</f>
        <v>0.24175824175824176</v>
      </c>
      <c r="DE2" s="5">
        <f>'様式第9号（実施計画書）'!AA169</f>
        <v>41000000</v>
      </c>
      <c r="DF2" s="6">
        <f>'様式第9号（実施計画書）'!AG169</f>
        <v>0.45054945054945056</v>
      </c>
      <c r="DG2" s="5">
        <f>'様式第9号（実施計画書）'!AA170</f>
        <v>31000000</v>
      </c>
      <c r="DH2" s="6">
        <f>'様式第9号（実施計画書）'!AG170</f>
        <v>0.34065934065934067</v>
      </c>
      <c r="DI2" t="str">
        <f>'様式第9号（実施計画書）'!G177</f>
        <v>機器①</v>
      </c>
      <c r="DJ2" t="str">
        <f>'様式第9号（実施計画書）'!P177</f>
        <v>A-35</v>
      </c>
      <c r="DK2" t="str">
        <f>'様式第9号（実施計画書）'!R177</f>
        <v>配膳ロボット</v>
      </c>
      <c r="DL2">
        <f>'様式第9号（実施計画書）'!V177</f>
        <v>8000000</v>
      </c>
      <c r="DM2">
        <f>'様式第9号（実施計画書）'!Z177</f>
        <v>1</v>
      </c>
      <c r="DN2">
        <f>'様式第9号（実施計画書）'!AB177</f>
        <v>8000000</v>
      </c>
      <c r="DO2" t="str">
        <f>'様式第9号（実施計画書）'!AF177</f>
        <v>備考１</v>
      </c>
      <c r="DP2" t="str">
        <f>'様式第9号（実施計画書）'!G178</f>
        <v>機器②</v>
      </c>
      <c r="DQ2" t="str">
        <f>'様式第9号（実施計画書）'!P178</f>
        <v>A-34</v>
      </c>
      <c r="DR2" t="str">
        <f>'様式第9号（実施計画書）'!R178</f>
        <v>食器洗浄機</v>
      </c>
      <c r="DS2">
        <f>'様式第9号（実施計画書）'!V178</f>
        <v>1000000</v>
      </c>
      <c r="DT2">
        <f>'様式第9号（実施計画書）'!Z178</f>
        <v>1</v>
      </c>
      <c r="DU2">
        <f>'様式第9号（実施計画書）'!AB178</f>
        <v>1000000</v>
      </c>
      <c r="DV2" t="str">
        <f>'様式第9号（実施計画書）'!AF178</f>
        <v>備考２</v>
      </c>
      <c r="DW2" t="str">
        <f>'様式第9号（実施計画書）'!G179</f>
        <v>機器③</v>
      </c>
      <c r="DX2" t="str">
        <f>'様式第9号（実施計画書）'!P179</f>
        <v>A-36</v>
      </c>
      <c r="DY2" t="str">
        <f>'様式第9号（実施計画書）'!R179</f>
        <v>自動盛付けロボット</v>
      </c>
      <c r="DZ2">
        <f>'様式第9号（実施計画書）'!V179</f>
        <v>1000000</v>
      </c>
      <c r="EA2">
        <f>'様式第9号（実施計画書）'!Z179</f>
        <v>1</v>
      </c>
      <c r="EB2">
        <f>'様式第9号（実施計画書）'!AB179</f>
        <v>1000000</v>
      </c>
      <c r="EC2" t="str">
        <f>'様式第9号（実施計画書）'!AF179</f>
        <v>備考３</v>
      </c>
      <c r="ED2">
        <f>'様式第9号（実施計画書）'!G180</f>
        <v>0</v>
      </c>
      <c r="EE2">
        <f>'様式第9号（実施計画書）'!P180</f>
        <v>0</v>
      </c>
      <c r="EF2">
        <f>'様式第9号（実施計画書）'!R180</f>
        <v>0</v>
      </c>
      <c r="EG2">
        <f>'様式第9号（実施計画書）'!V180</f>
        <v>0</v>
      </c>
      <c r="EH2">
        <f>'様式第9号（実施計画書）'!Z180</f>
        <v>0</v>
      </c>
      <c r="EI2">
        <f>'様式第9号（実施計画書）'!AB180</f>
        <v>0</v>
      </c>
      <c r="EJ2">
        <f>'様式第9号（実施計画書）'!AF180</f>
        <v>0</v>
      </c>
      <c r="EK2">
        <f>'様式第9号（実施計画書）'!G181</f>
        <v>0</v>
      </c>
      <c r="EL2">
        <f>'様式第9号（実施計画書）'!P181</f>
        <v>0</v>
      </c>
      <c r="EM2">
        <f>'様式第9号（実施計画書）'!R181</f>
        <v>0</v>
      </c>
      <c r="EN2">
        <f>'様式第9号（実施計画書）'!V181</f>
        <v>0</v>
      </c>
      <c r="EO2">
        <f>'様式第9号（実施計画書）'!Z181</f>
        <v>0</v>
      </c>
      <c r="EP2">
        <f>'様式第9号（実施計画書）'!AB181</f>
        <v>0</v>
      </c>
      <c r="EQ2">
        <f>'様式第9号（実施計画書）'!AF181</f>
        <v>0</v>
      </c>
      <c r="ER2">
        <f>'様式第9号（実施計画書）'!AB182</f>
        <v>10000000</v>
      </c>
      <c r="ES2" t="str">
        <f>'様式第9号（実施計画書）'!G183</f>
        <v>サブスク</v>
      </c>
      <c r="ET2" t="str">
        <f>'様式第9号（実施計画書）'!P183</f>
        <v>A-35</v>
      </c>
      <c r="EU2" t="str">
        <f>'様式第9号（実施計画書）'!R183</f>
        <v>配膳ロボット</v>
      </c>
      <c r="EV2">
        <f>'様式第9号（実施計画書）'!V183</f>
        <v>5000</v>
      </c>
      <c r="EW2">
        <f>'様式第9号（実施計画書）'!Z183</f>
        <v>12</v>
      </c>
      <c r="EX2">
        <f>'様式第9号（実施計画書）'!AB183</f>
        <v>60000</v>
      </c>
      <c r="EY2" t="str">
        <f>'様式第9号（実施計画書）'!AF183</f>
        <v>備考</v>
      </c>
      <c r="EZ2">
        <f>'様式第9号（実施計画書）'!G184</f>
        <v>0</v>
      </c>
      <c r="FA2">
        <f>'様式第9号（実施計画書）'!P184</f>
        <v>0</v>
      </c>
      <c r="FB2">
        <f>'様式第9号（実施計画書）'!R184</f>
        <v>0</v>
      </c>
      <c r="FC2">
        <f>'様式第9号（実施計画書）'!V184</f>
        <v>0</v>
      </c>
      <c r="FD2">
        <f>'様式第9号（実施計画書）'!Z184</f>
        <v>0</v>
      </c>
      <c r="FE2">
        <f>'様式第9号（実施計画書）'!AB184</f>
        <v>0</v>
      </c>
      <c r="FF2">
        <f>'様式第9号（実施計画書）'!AF184</f>
        <v>0</v>
      </c>
      <c r="FG2">
        <f>'様式第9号（実施計画書）'!G185</f>
        <v>0</v>
      </c>
      <c r="FH2">
        <f>'様式第9号（実施計画書）'!P185</f>
        <v>0</v>
      </c>
      <c r="FI2">
        <f>'様式第9号（実施計画書）'!R185</f>
        <v>0</v>
      </c>
      <c r="FJ2">
        <f>'様式第9号（実施計画書）'!V185</f>
        <v>0</v>
      </c>
      <c r="FK2">
        <f>'様式第9号（実施計画書）'!Z185</f>
        <v>0</v>
      </c>
      <c r="FL2">
        <f>'様式第9号（実施計画書）'!AB185</f>
        <v>0</v>
      </c>
      <c r="FM2">
        <f>'様式第9号（実施計画書）'!AF185</f>
        <v>0</v>
      </c>
      <c r="FN2">
        <f>'様式第9号（実施計画書）'!G186</f>
        <v>0</v>
      </c>
      <c r="FO2">
        <f>'様式第9号（実施計画書）'!P186</f>
        <v>0</v>
      </c>
      <c r="FP2">
        <f>'様式第9号（実施計画書）'!R186</f>
        <v>0</v>
      </c>
      <c r="FQ2">
        <f>'様式第9号（実施計画書）'!V186</f>
        <v>0</v>
      </c>
      <c r="FR2">
        <f>'様式第9号（実施計画書）'!Z186</f>
        <v>0</v>
      </c>
      <c r="FS2">
        <f>'様式第9号（実施計画書）'!AB186</f>
        <v>0</v>
      </c>
      <c r="FT2">
        <f>'様式第9号（実施計画書）'!AF186</f>
        <v>0</v>
      </c>
      <c r="FU2">
        <f>'様式第9号（実施計画書）'!G187</f>
        <v>0</v>
      </c>
      <c r="FV2">
        <f>'様式第9号（実施計画書）'!P187</f>
        <v>0</v>
      </c>
      <c r="FW2">
        <f>'様式第9号（実施計画書）'!R187</f>
        <v>0</v>
      </c>
      <c r="FX2">
        <f>'様式第9号（実施計画書）'!V187</f>
        <v>0</v>
      </c>
      <c r="FY2">
        <f>'様式第9号（実施計画書）'!Z187</f>
        <v>0</v>
      </c>
      <c r="FZ2">
        <f>'様式第9号（実施計画書）'!AB187</f>
        <v>0</v>
      </c>
      <c r="GA2">
        <f>'様式第9号（実施計画書）'!AF187</f>
        <v>0</v>
      </c>
      <c r="GB2">
        <f>'様式第9号（実施計画書）'!AB188</f>
        <v>60000</v>
      </c>
      <c r="GC2" t="str">
        <f>'様式第9号（実施計画書）'!G189</f>
        <v>設置</v>
      </c>
      <c r="GD2" t="str">
        <f>'様式第9号（実施計画書）'!P189</f>
        <v>A-35</v>
      </c>
      <c r="GE2" t="str">
        <f>'様式第9号（実施計画書）'!R189</f>
        <v>配膳ロボット</v>
      </c>
      <c r="GF2">
        <f>'様式第9号（実施計画書）'!V189</f>
        <v>1000</v>
      </c>
      <c r="GG2">
        <f>'様式第9号（実施計画書）'!Z189</f>
        <v>6</v>
      </c>
      <c r="GH2">
        <f>'様式第9号（実施計画書）'!AB189</f>
        <v>6000</v>
      </c>
      <c r="GI2" t="str">
        <f>'様式第9号（実施計画書）'!AF189</f>
        <v>備考</v>
      </c>
      <c r="GJ2">
        <f>'様式第9号（実施計画書）'!G190</f>
        <v>0</v>
      </c>
      <c r="GK2">
        <f>'様式第9号（実施計画書）'!P190</f>
        <v>0</v>
      </c>
      <c r="GL2">
        <f>'様式第9号（実施計画書）'!R190</f>
        <v>0</v>
      </c>
      <c r="GM2">
        <f>'様式第9号（実施計画書）'!V190</f>
        <v>0</v>
      </c>
      <c r="GN2">
        <f>'様式第9号（実施計画書）'!Z190</f>
        <v>0</v>
      </c>
      <c r="GO2">
        <f>'様式第9号（実施計画書）'!AB190</f>
        <v>0</v>
      </c>
      <c r="GP2">
        <f>'様式第9号（実施計画書）'!AF190</f>
        <v>0</v>
      </c>
      <c r="GQ2">
        <f>'様式第9号（実施計画書）'!G191</f>
        <v>0</v>
      </c>
      <c r="GR2">
        <f>'様式第9号（実施計画書）'!P191</f>
        <v>0</v>
      </c>
      <c r="GS2">
        <f>'様式第9号（実施計画書）'!R191</f>
        <v>0</v>
      </c>
      <c r="GT2">
        <f>'様式第9号（実施計画書）'!V191</f>
        <v>0</v>
      </c>
      <c r="GU2">
        <f>'様式第9号（実施計画書）'!Z191</f>
        <v>0</v>
      </c>
      <c r="GV2">
        <f>'様式第9号（実施計画書）'!AB191</f>
        <v>0</v>
      </c>
      <c r="GW2">
        <f>'様式第9号（実施計画書）'!AF191</f>
        <v>0</v>
      </c>
      <c r="GX2">
        <f>'様式第9号（実施計画書）'!G192</f>
        <v>0</v>
      </c>
      <c r="GY2">
        <f>'様式第9号（実施計画書）'!P192</f>
        <v>0</v>
      </c>
      <c r="GZ2">
        <f>'様式第9号（実施計画書）'!R192</f>
        <v>0</v>
      </c>
      <c r="HA2">
        <f>'様式第9号（実施計画書）'!V192</f>
        <v>0</v>
      </c>
      <c r="HB2">
        <f>'様式第9号（実施計画書）'!Z192</f>
        <v>0</v>
      </c>
      <c r="HC2">
        <f>'様式第9号（実施計画書）'!AB192</f>
        <v>0</v>
      </c>
      <c r="HD2">
        <f>'様式第9号（実施計画書）'!AF192</f>
        <v>0</v>
      </c>
      <c r="HE2">
        <f>'様式第9号（実施計画書）'!G193</f>
        <v>0</v>
      </c>
      <c r="HF2">
        <f>'様式第9号（実施計画書）'!P193</f>
        <v>0</v>
      </c>
      <c r="HG2">
        <f>'様式第9号（実施計画書）'!R193</f>
        <v>0</v>
      </c>
      <c r="HH2">
        <f>'様式第9号（実施計画書）'!V193</f>
        <v>0</v>
      </c>
      <c r="HI2">
        <f>'様式第9号（実施計画書）'!Z193</f>
        <v>0</v>
      </c>
      <c r="HJ2">
        <f>'様式第9号（実施計画書）'!AB193</f>
        <v>0</v>
      </c>
      <c r="HK2">
        <f>'様式第9号（実施計画書）'!AF193</f>
        <v>0</v>
      </c>
      <c r="HL2">
        <f>'様式第9号（実施計画書）'!AB194</f>
        <v>6000</v>
      </c>
      <c r="HM2" t="str">
        <f>'様式第9号（実施計画書）'!G195</f>
        <v>運搬</v>
      </c>
      <c r="HN2" t="str">
        <f>'様式第9号（実施計画書）'!P195</f>
        <v>A-35</v>
      </c>
      <c r="HO2" t="str">
        <f>'様式第9号（実施計画書）'!R195</f>
        <v>配膳ロボット</v>
      </c>
      <c r="HP2">
        <f>'様式第9号（実施計画書）'!V195</f>
        <v>50000</v>
      </c>
      <c r="HQ2">
        <f>'様式第9号（実施計画書）'!Z195</f>
        <v>1</v>
      </c>
      <c r="HR2">
        <f>'様式第9号（実施計画書）'!AB195</f>
        <v>50000</v>
      </c>
      <c r="HS2" t="str">
        <f>'様式第9号（実施計画書）'!AF195</f>
        <v>備考</v>
      </c>
      <c r="HT2">
        <f>'様式第9号（実施計画書）'!G196</f>
        <v>0</v>
      </c>
      <c r="HU2">
        <f>'様式第9号（実施計画書）'!P196</f>
        <v>0</v>
      </c>
      <c r="HV2">
        <f>'様式第9号（実施計画書）'!R196</f>
        <v>0</v>
      </c>
      <c r="HW2">
        <f>'様式第9号（実施計画書）'!V196</f>
        <v>0</v>
      </c>
      <c r="HX2">
        <f>'様式第9号（実施計画書）'!Z196</f>
        <v>0</v>
      </c>
      <c r="HY2">
        <f>'様式第9号（実施計画書）'!AB196</f>
        <v>0</v>
      </c>
      <c r="HZ2">
        <f>'様式第9号（実施計画書）'!AF196</f>
        <v>0</v>
      </c>
      <c r="IA2">
        <f>'様式第9号（実施計画書）'!G197</f>
        <v>0</v>
      </c>
      <c r="IB2">
        <f>'様式第9号（実施計画書）'!P197</f>
        <v>0</v>
      </c>
      <c r="IC2">
        <f>'様式第9号（実施計画書）'!R197</f>
        <v>0</v>
      </c>
      <c r="ID2">
        <f>'様式第9号（実施計画書）'!V197</f>
        <v>0</v>
      </c>
      <c r="IE2">
        <f>'様式第9号（実施計画書）'!Z197</f>
        <v>0</v>
      </c>
      <c r="IF2">
        <f>'様式第9号（実施計画書）'!AB197</f>
        <v>0</v>
      </c>
      <c r="IG2">
        <f>'様式第9号（実施計画書）'!AF197</f>
        <v>0</v>
      </c>
      <c r="IH2">
        <f>'様式第9号（実施計画書）'!G198</f>
        <v>0</v>
      </c>
      <c r="II2">
        <f>'様式第9号（実施計画書）'!P198</f>
        <v>0</v>
      </c>
      <c r="IJ2">
        <f>'様式第9号（実施計画書）'!R198</f>
        <v>0</v>
      </c>
      <c r="IK2">
        <f>'様式第9号（実施計画書）'!V198</f>
        <v>0</v>
      </c>
      <c r="IL2">
        <f>'様式第9号（実施計画書）'!Z198</f>
        <v>0</v>
      </c>
      <c r="IM2">
        <f>'様式第9号（実施計画書）'!AB198</f>
        <v>0</v>
      </c>
      <c r="IN2">
        <f>'様式第9号（実施計画書）'!AF198</f>
        <v>0</v>
      </c>
      <c r="IO2">
        <f>'様式第9号（実施計画書）'!G199</f>
        <v>0</v>
      </c>
      <c r="IP2">
        <f>'様式第9号（実施計画書）'!P199</f>
        <v>0</v>
      </c>
      <c r="IQ2">
        <f>'様式第9号（実施計画書）'!R199</f>
        <v>0</v>
      </c>
      <c r="IR2">
        <f>'様式第9号（実施計画書）'!V199</f>
        <v>0</v>
      </c>
      <c r="IS2">
        <f>'様式第9号（実施計画書）'!Z199</f>
        <v>0</v>
      </c>
      <c r="IT2">
        <f>'様式第9号（実施計画書）'!AB199</f>
        <v>0</v>
      </c>
      <c r="IU2">
        <f>'様式第9号（実施計画書）'!AF199</f>
        <v>0</v>
      </c>
      <c r="IV2">
        <f>'様式第9号（実施計画書）'!AB200</f>
        <v>50000</v>
      </c>
      <c r="IW2" t="str">
        <f>'様式第9号（実施計画書）'!G201</f>
        <v>動作</v>
      </c>
      <c r="IX2" t="str">
        <f>'様式第9号（実施計画書）'!P201</f>
        <v>A-35</v>
      </c>
      <c r="IY2" t="str">
        <f>'様式第9号（実施計画書）'!R201</f>
        <v>配膳ロボット</v>
      </c>
      <c r="IZ2">
        <f>'様式第9号（実施計画書）'!V201</f>
        <v>100000</v>
      </c>
      <c r="JA2">
        <f>'様式第9号（実施計画書）'!Z201</f>
        <v>1</v>
      </c>
      <c r="JB2">
        <f>'様式第9号（実施計画書）'!AB201</f>
        <v>100000</v>
      </c>
      <c r="JC2" t="str">
        <f>'様式第9号（実施計画書）'!AF201</f>
        <v>備考</v>
      </c>
      <c r="JD2">
        <f>'様式第9号（実施計画書）'!G202</f>
        <v>0</v>
      </c>
      <c r="JE2">
        <f>'様式第9号（実施計画書）'!P202</f>
        <v>0</v>
      </c>
      <c r="JF2">
        <f>'様式第9号（実施計画書）'!R202</f>
        <v>0</v>
      </c>
      <c r="JG2">
        <f>'様式第9号（実施計画書）'!V202</f>
        <v>0</v>
      </c>
      <c r="JH2">
        <f>'様式第9号（実施計画書）'!Z202</f>
        <v>0</v>
      </c>
      <c r="JI2">
        <f>'様式第9号（実施計画書）'!AB202</f>
        <v>0</v>
      </c>
      <c r="JJ2">
        <f>'様式第9号（実施計画書）'!AF202</f>
        <v>0</v>
      </c>
      <c r="JK2">
        <f>'様式第9号（実施計画書）'!G203</f>
        <v>0</v>
      </c>
      <c r="JL2">
        <f>'様式第9号（実施計画書）'!P203</f>
        <v>0</v>
      </c>
      <c r="JM2">
        <f>'様式第9号（実施計画書）'!R203</f>
        <v>0</v>
      </c>
      <c r="JN2">
        <f>'様式第9号（実施計画書）'!V203</f>
        <v>0</v>
      </c>
      <c r="JO2">
        <f>'様式第9号（実施計画書）'!Z203</f>
        <v>0</v>
      </c>
      <c r="JP2">
        <f>'様式第9号（実施計画書）'!AB203</f>
        <v>0</v>
      </c>
      <c r="JQ2">
        <f>'様式第9号（実施計画書）'!AF203</f>
        <v>0</v>
      </c>
      <c r="JR2">
        <f>'様式第9号（実施計画書）'!G204</f>
        <v>0</v>
      </c>
      <c r="JS2">
        <f>'様式第9号（実施計画書）'!P204</f>
        <v>0</v>
      </c>
      <c r="JT2">
        <f>'様式第9号（実施計画書）'!R204</f>
        <v>0</v>
      </c>
      <c r="JU2">
        <f>'様式第9号（実施計画書）'!V204</f>
        <v>0</v>
      </c>
      <c r="JV2">
        <f>'様式第9号（実施計画書）'!Z204</f>
        <v>0</v>
      </c>
      <c r="JW2">
        <f>'様式第9号（実施計画書）'!AB204</f>
        <v>0</v>
      </c>
      <c r="JX2">
        <f>'様式第9号（実施計画書）'!AF204</f>
        <v>0</v>
      </c>
      <c r="JY2">
        <f>'様式第9号（実施計画書）'!G205</f>
        <v>0</v>
      </c>
      <c r="JZ2">
        <f>'様式第9号（実施計画書）'!P205</f>
        <v>0</v>
      </c>
      <c r="KA2">
        <f>'様式第9号（実施計画書）'!R205</f>
        <v>0</v>
      </c>
      <c r="KB2">
        <f>'様式第9号（実施計画書）'!V205</f>
        <v>0</v>
      </c>
      <c r="KC2">
        <f>'様式第9号（実施計画書）'!Z205</f>
        <v>0</v>
      </c>
      <c r="KD2">
        <f>'様式第9号（実施計画書）'!AB205</f>
        <v>0</v>
      </c>
      <c r="KE2">
        <f>'様式第9号（実施計画書）'!AF205</f>
        <v>0</v>
      </c>
      <c r="KF2">
        <f>'様式第9号（実施計画書）'!AB206</f>
        <v>100000</v>
      </c>
      <c r="KG2" t="str">
        <f>'様式第9号（実施計画書）'!G207</f>
        <v>サポート</v>
      </c>
      <c r="KH2" t="str">
        <f>'様式第9号（実施計画書）'!P207</f>
        <v>A-35</v>
      </c>
      <c r="KI2" t="str">
        <f>'様式第9号（実施計画書）'!R207</f>
        <v>配膳ロボット</v>
      </c>
      <c r="KJ2">
        <f>'様式第9号（実施計画書）'!V207</f>
        <v>200000</v>
      </c>
      <c r="KK2">
        <f>'様式第9号（実施計画書）'!Z207</f>
        <v>1</v>
      </c>
      <c r="KL2">
        <f>'様式第9号（実施計画書）'!AB207</f>
        <v>200000</v>
      </c>
      <c r="KM2" t="str">
        <f>'様式第9号（実施計画書）'!AF207</f>
        <v>備考</v>
      </c>
      <c r="KN2">
        <f>'様式第9号（実施計画書）'!G208</f>
        <v>0</v>
      </c>
      <c r="KO2">
        <f>'様式第9号（実施計画書）'!P208</f>
        <v>0</v>
      </c>
      <c r="KP2">
        <f>'様式第9号（実施計画書）'!R208</f>
        <v>0</v>
      </c>
      <c r="KQ2">
        <f>'様式第9号（実施計画書）'!V208</f>
        <v>0</v>
      </c>
      <c r="KR2">
        <f>'様式第9号（実施計画書）'!Z208</f>
        <v>0</v>
      </c>
      <c r="KS2">
        <f>'様式第9号（実施計画書）'!AB208</f>
        <v>0</v>
      </c>
      <c r="KT2">
        <f>'様式第9号（実施計画書）'!AF208</f>
        <v>0</v>
      </c>
      <c r="KU2">
        <f>'様式第9号（実施計画書）'!G209</f>
        <v>0</v>
      </c>
      <c r="KV2">
        <f>'様式第9号（実施計画書）'!P209</f>
        <v>0</v>
      </c>
      <c r="KW2">
        <f>'様式第9号（実施計画書）'!R209</f>
        <v>0</v>
      </c>
      <c r="KX2">
        <f>'様式第9号（実施計画書）'!V209</f>
        <v>0</v>
      </c>
      <c r="KY2">
        <f>'様式第9号（実施計画書）'!Z209</f>
        <v>0</v>
      </c>
      <c r="KZ2">
        <f>'様式第9号（実施計画書）'!AB209</f>
        <v>0</v>
      </c>
      <c r="LA2">
        <f>'様式第9号（実施計画書）'!AF209</f>
        <v>0</v>
      </c>
      <c r="LB2">
        <f>'様式第9号（実施計画書）'!G210</f>
        <v>0</v>
      </c>
      <c r="LC2">
        <f>'様式第9号（実施計画書）'!P210</f>
        <v>0</v>
      </c>
      <c r="LD2">
        <f>'様式第9号（実施計画書）'!R210</f>
        <v>0</v>
      </c>
      <c r="LE2">
        <f>'様式第9号（実施計画書）'!V210</f>
        <v>0</v>
      </c>
      <c r="LF2">
        <f>'様式第9号（実施計画書）'!Z210</f>
        <v>0</v>
      </c>
      <c r="LG2">
        <f>'様式第9号（実施計画書）'!AB210</f>
        <v>0</v>
      </c>
      <c r="LH2">
        <f>'様式第9号（実施計画書）'!AF210</f>
        <v>0</v>
      </c>
      <c r="LI2">
        <f>'様式第9号（実施計画書）'!G211</f>
        <v>0</v>
      </c>
      <c r="LJ2">
        <f>'様式第9号（実施計画書）'!P211</f>
        <v>0</v>
      </c>
      <c r="LK2">
        <f>'様式第9号（実施計画書）'!R211</f>
        <v>0</v>
      </c>
      <c r="LL2">
        <f>'様式第9号（実施計画書）'!V211</f>
        <v>0</v>
      </c>
      <c r="LM2">
        <f>'様式第9号（実施計画書）'!Z211</f>
        <v>0</v>
      </c>
      <c r="LN2">
        <f>'様式第9号（実施計画書）'!AB211</f>
        <v>0</v>
      </c>
      <c r="LO2">
        <f>'様式第9号（実施計画書）'!AF211</f>
        <v>0</v>
      </c>
      <c r="LP2">
        <f>'様式第9号（実施計画書）'!AB212</f>
        <v>200000</v>
      </c>
      <c r="LQ2" t="str">
        <f>'様式第9号（実施計画書）'!G213</f>
        <v>諸経費</v>
      </c>
      <c r="LR2" t="str">
        <f>'様式第9号（実施計画書）'!P213</f>
        <v>A-35</v>
      </c>
      <c r="LS2" t="str">
        <f>'様式第9号（実施計画書）'!R213</f>
        <v>配膳ロボット</v>
      </c>
      <c r="LT2">
        <f>'様式第9号（実施計画書）'!V213</f>
        <v>50000</v>
      </c>
      <c r="LU2">
        <f>'様式第9号（実施計画書）'!Z213</f>
        <v>1</v>
      </c>
      <c r="LV2">
        <f>'様式第9号（実施計画書）'!AB213</f>
        <v>50000</v>
      </c>
      <c r="LW2" t="str">
        <f>'様式第9号（実施計画書）'!AF213</f>
        <v>備考</v>
      </c>
      <c r="LX2">
        <f>'様式第9号（実施計画書）'!G214</f>
        <v>0</v>
      </c>
      <c r="LY2">
        <f>'様式第9号（実施計画書）'!P214</f>
        <v>0</v>
      </c>
      <c r="LZ2">
        <f>'様式第9号（実施計画書）'!R214</f>
        <v>0</v>
      </c>
      <c r="MA2">
        <f>'様式第9号（実施計画書）'!V214</f>
        <v>0</v>
      </c>
      <c r="MB2">
        <f>'様式第9号（実施計画書）'!Z214</f>
        <v>0</v>
      </c>
      <c r="MC2">
        <f>'様式第9号（実施計画書）'!AB214</f>
        <v>0</v>
      </c>
      <c r="MD2">
        <f>'様式第9号（実施計画書）'!AF214</f>
        <v>0</v>
      </c>
      <c r="ME2">
        <f>'様式第9号（実施計画書）'!G215</f>
        <v>0</v>
      </c>
      <c r="MF2">
        <f>'様式第9号（実施計画書）'!P215</f>
        <v>0</v>
      </c>
      <c r="MG2">
        <f>'様式第9号（実施計画書）'!R215</f>
        <v>0</v>
      </c>
      <c r="MH2">
        <f>'様式第9号（実施計画書）'!V215</f>
        <v>0</v>
      </c>
      <c r="MI2">
        <f>'様式第9号（実施計画書）'!Z215</f>
        <v>0</v>
      </c>
      <c r="MJ2">
        <f>'様式第9号（実施計画書）'!AB215</f>
        <v>0</v>
      </c>
      <c r="MK2">
        <f>'様式第9号（実施計画書）'!AF215</f>
        <v>0</v>
      </c>
      <c r="ML2">
        <f>'様式第9号（実施計画書）'!G216</f>
        <v>0</v>
      </c>
      <c r="MM2">
        <f>'様式第9号（実施計画書）'!P216</f>
        <v>0</v>
      </c>
      <c r="MN2">
        <f>'様式第9号（実施計画書）'!R216</f>
        <v>0</v>
      </c>
      <c r="MO2">
        <f>'様式第9号（実施計画書）'!V216</f>
        <v>0</v>
      </c>
      <c r="MP2">
        <f>'様式第9号（実施計画書）'!Z216</f>
        <v>0</v>
      </c>
      <c r="MQ2">
        <f>'様式第9号（実施計画書）'!AB216</f>
        <v>0</v>
      </c>
      <c r="MR2">
        <f>'様式第9号（実施計画書）'!AF216</f>
        <v>0</v>
      </c>
      <c r="MS2">
        <f>'様式第9号（実施計画書）'!G217</f>
        <v>0</v>
      </c>
      <c r="MT2">
        <f>'様式第9号（実施計画書）'!P217</f>
        <v>0</v>
      </c>
      <c r="MU2">
        <f>'様式第9号（実施計画書）'!R217</f>
        <v>0</v>
      </c>
      <c r="MV2">
        <f>'様式第9号（実施計画書）'!V217</f>
        <v>0</v>
      </c>
      <c r="MW2">
        <f>'様式第9号（実施計画書）'!Z217</f>
        <v>0</v>
      </c>
      <c r="MX2">
        <f>'様式第9号（実施計画書）'!AB217</f>
        <v>0</v>
      </c>
      <c r="MY2">
        <f>'様式第9号（実施計画書）'!AF217</f>
        <v>0</v>
      </c>
      <c r="MZ2">
        <f>'様式第9号（実施計画書）'!AB218</f>
        <v>50000</v>
      </c>
      <c r="NA2">
        <f>'様式第9号（実施計画書）'!AB222</f>
        <v>10466000</v>
      </c>
      <c r="NB2">
        <f>'様式第9号（実施計画書）'!AB220</f>
        <v>406000</v>
      </c>
      <c r="NC2">
        <f>'様式第9号（実施計画書）'!AB221</f>
        <v>10466000</v>
      </c>
      <c r="ND2" t="str">
        <f>'様式第9号（実施計画書）'!AF220</f>
        <v>OK</v>
      </c>
      <c r="NE2" s="181">
        <f>'様式第9号（実施計画書）'!AB222</f>
        <v>10466000</v>
      </c>
      <c r="NF2" s="181">
        <f>'様式第9号（実施計画書）'!AB223</f>
        <v>6977000</v>
      </c>
      <c r="NG2" s="181">
        <f>'様式第9号（実施計画書）'!AB224</f>
        <v>8372000</v>
      </c>
      <c r="NH2">
        <f>'様式第9号（実施計画書）'!H229</f>
        <v>8372000</v>
      </c>
      <c r="NI2" t="str">
        <f>'様式第9号（実施計画書）'!N230</f>
        <v>○○銀行</v>
      </c>
      <c r="NJ2" t="str">
        <f>'様式第9号（実施計画書）'!V230</f>
        <v>内諾あり</v>
      </c>
      <c r="NK2" t="str">
        <f>'様式第9号（実施計画書）'!AC230</f>
        <v>つなぎ資金</v>
      </c>
      <c r="NL2">
        <f>'様式第9号（実施計画書）'!H231</f>
        <v>2094000</v>
      </c>
      <c r="NM2" t="str">
        <f>'様式第9号（実施計画書）'!N231</f>
        <v>自己資金</v>
      </c>
      <c r="NN2" t="str">
        <f>'様式第9号（実施計画書）'!V231</f>
        <v>自己資金</v>
      </c>
      <c r="NO2" t="str">
        <f>'様式第9号（実施計画書）'!AC231</f>
        <v>自己資金</v>
      </c>
      <c r="NP2" t="str">
        <f>'様式第9号（実施計画書）'!AL233</f>
        <v>令和8年8月下旬</v>
      </c>
      <c r="NQ2" t="str">
        <f>'様式第9号（実施計画書）'!AL234</f>
        <v>令和9年1月中旬</v>
      </c>
      <c r="NR2">
        <f>'様式第9号（実施計画書）'!F238</f>
        <v>0</v>
      </c>
      <c r="NS2">
        <f>'様式第9号（実施計画書）'!T238</f>
        <v>0</v>
      </c>
      <c r="NT2">
        <f>'様式第9号（実施計画書）'!C243</f>
        <v>0</v>
      </c>
      <c r="NU2">
        <f>'様式第9号（実施計画書）'!E243</f>
        <v>0</v>
      </c>
      <c r="NV2">
        <f>'様式第9号（実施計画書）'!G243</f>
        <v>0</v>
      </c>
      <c r="NW2">
        <f>'様式第9号（実施計画書）'!L243</f>
        <v>0</v>
      </c>
      <c r="NX2">
        <f>'様式第9号（実施計画書）'!T243</f>
        <v>0</v>
      </c>
      <c r="NY2" s="5">
        <f>'様式第9号（実施計画書）'!Z243</f>
        <v>0</v>
      </c>
      <c r="NZ2" t="str">
        <f>'様式第9号（実施計画書）'!AL243</f>
        <v>令和年月</v>
      </c>
      <c r="OA2">
        <f>'様式第9号（実施計画書）'!C244</f>
        <v>0</v>
      </c>
      <c r="OB2">
        <f>'様式第9号（実施計画書）'!E244</f>
        <v>0</v>
      </c>
      <c r="OC2">
        <f>'様式第9号（実施計画書）'!G244</f>
        <v>0</v>
      </c>
      <c r="OD2">
        <f>'様式第9号（実施計画書）'!L244</f>
        <v>0</v>
      </c>
      <c r="OE2">
        <f>'様式第9号（実施計画書）'!T244</f>
        <v>0</v>
      </c>
      <c r="OF2" s="5">
        <f>'様式第9号（実施計画書）'!Z244</f>
        <v>0</v>
      </c>
      <c r="OG2" t="str">
        <f>'様式第9号（実施計画書）'!AL244</f>
        <v>令和年月</v>
      </c>
      <c r="OH2">
        <f>'様式第9号（実施計画書）'!C245</f>
        <v>0</v>
      </c>
      <c r="OI2">
        <f>'様式第9号（実施計画書）'!E245</f>
        <v>0</v>
      </c>
      <c r="OJ2">
        <f>'様式第9号（実施計画書）'!G245</f>
        <v>0</v>
      </c>
      <c r="OK2">
        <f>'様式第9号（実施計画書）'!L245</f>
        <v>0</v>
      </c>
      <c r="OL2">
        <f>'様式第9号（実施計画書）'!T245</f>
        <v>0</v>
      </c>
      <c r="OM2" s="5">
        <f>'様式第9号（実施計画書）'!Z245</f>
        <v>0</v>
      </c>
      <c r="ON2" t="str">
        <f>'様式第9号（実施計画書）'!AL245</f>
        <v>令和年月</v>
      </c>
      <c r="OO2">
        <f>'様式第9号（実施計画書）'!C246</f>
        <v>0</v>
      </c>
      <c r="OP2">
        <f>'様式第9号（実施計画書）'!E246</f>
        <v>0</v>
      </c>
      <c r="OQ2">
        <f>'様式第9号（実施計画書）'!G246</f>
        <v>0</v>
      </c>
      <c r="OR2">
        <f>'様式第9号（実施計画書）'!L246</f>
        <v>0</v>
      </c>
      <c r="OS2">
        <f>'様式第9号（実施計画書）'!T246</f>
        <v>0</v>
      </c>
      <c r="OT2" s="5">
        <f>'様式第9号（実施計画書）'!Z246</f>
        <v>0</v>
      </c>
      <c r="OU2" t="str">
        <f>'様式第9号（実施計画書）'!AL246</f>
        <v>令和年月</v>
      </c>
      <c r="OV2">
        <f>'様式第9号（実施計画書）'!T251</f>
        <v>0</v>
      </c>
      <c r="OW2" t="str">
        <f>'様式第9号（実施計画書）'!T252</f>
        <v>○</v>
      </c>
      <c r="OX2">
        <f>'様式第9号（実施計画書）'!T253</f>
        <v>0</v>
      </c>
      <c r="OY2" t="str">
        <f>'様式第9号（実施計画書）'!T254</f>
        <v>○</v>
      </c>
      <c r="OZ2">
        <f>'様式第9号（実施計画書）'!T255</f>
        <v>0</v>
      </c>
      <c r="PA2" t="str">
        <f>'様式第9号（実施計画書）'!T256</f>
        <v>○</v>
      </c>
      <c r="PB2">
        <f>'様式第9号（実施計画書）'!T257</f>
        <v>0</v>
      </c>
      <c r="PC2" t="str">
        <f>'様式第9号（実施計画書）'!T258</f>
        <v>○</v>
      </c>
      <c r="PD2">
        <f>'様式第9号（実施計画書）'!T259</f>
        <v>0</v>
      </c>
    </row>
    <row r="6" spans="2:420" x14ac:dyDescent="0.2">
      <c r="NY6" s="5"/>
    </row>
    <row r="7" spans="2:420" x14ac:dyDescent="0.2">
      <c r="NY7" s="5"/>
    </row>
    <row r="8" spans="2:420" x14ac:dyDescent="0.2">
      <c r="NY8" s="5"/>
    </row>
    <row r="9" spans="2:420" x14ac:dyDescent="0.2">
      <c r="NY9" s="5"/>
    </row>
    <row r="10" spans="2:420" x14ac:dyDescent="0.2">
      <c r="NY10" s="5"/>
    </row>
    <row r="11" spans="2:420" x14ac:dyDescent="0.2">
      <c r="AE11" s="5"/>
    </row>
    <row r="12" spans="2:420" x14ac:dyDescent="0.2">
      <c r="U12" s="5"/>
      <c r="AE12" s="5"/>
    </row>
    <row r="13" spans="2:420" x14ac:dyDescent="0.2">
      <c r="U13" s="5"/>
      <c r="AE13" s="5"/>
    </row>
    <row r="14" spans="2:420" x14ac:dyDescent="0.2">
      <c r="U14" s="5"/>
      <c r="AE14" s="5"/>
    </row>
    <row r="15" spans="2:420" x14ac:dyDescent="0.2">
      <c r="U15" s="5"/>
      <c r="AE15" s="5"/>
    </row>
    <row r="16" spans="2:420" x14ac:dyDescent="0.2">
      <c r="U16" s="5"/>
      <c r="AE16" s="5"/>
    </row>
  </sheetData>
  <phoneticPr fontId="3"/>
  <pageMargins left="0.7" right="0.7" top="0.75" bottom="0.75" header="0.3" footer="0.3"/>
  <pageSetup paperSize="9" orientation="portrait" copies="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2026-06-08T11:29:12Z</cp:lastPrinted>
  <dcterms:created xsi:type="dcterms:W3CDTF">2020-09-24T04:11:25Z</dcterms:created>
  <dcterms:modified xsi:type="dcterms:W3CDTF">2026-06-12T03:00:53Z</dcterms:modified>
</cp:coreProperties>
</file>