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S11709\Box\【02_課所共有】01_07_市町村課\R07年度\07　財政担当\38_調査統計（財政）\38_02_予算状況調査\38_02_010_一般会計当初予算調\R8一般会計当初予算\08_公表資料\"/>
    </mc:Choice>
  </mc:AlternateContent>
  <xr:revisionPtr revIDLastSave="0" documentId="13_ncr:1_{AFB4CF9A-7FDD-417C-BFFD-032369F6C66F}" xr6:coauthVersionLast="47" xr6:coauthVersionMax="47" xr10:uidLastSave="{00000000-0000-0000-0000-000000000000}"/>
  <bookViews>
    <workbookView xWindow="37620" yWindow="3090" windowWidth="17280" windowHeight="9840" xr2:uid="{00000000-000D-0000-FFFF-FFFF00000000}"/>
  </bookViews>
  <sheets>
    <sheet name="○予算総額" sheetId="1" r:id="rId1"/>
    <sheet name="○歳入" sheetId="2" r:id="rId2"/>
    <sheet name="○性質別歳出" sheetId="6" r:id="rId3"/>
    <sheet name="○目的別歳出" sheetId="4" r:id="rId4"/>
    <sheet name="○基金" sheetId="8" r:id="rId5"/>
    <sheet name="○財政調整基金" sheetId="10" r:id="rId6"/>
  </sheets>
  <definedNames>
    <definedName name="_xlnm.Print_Area" localSheetId="4">○基金!$A$1:$I$11</definedName>
    <definedName name="_xlnm.Print_Area" localSheetId="1">○歳入!$A$1:$I$31</definedName>
    <definedName name="_xlnm.Print_Area" localSheetId="5">○財政調整基金!$A$1:$I$72</definedName>
    <definedName name="_xlnm.Print_Area" localSheetId="2">○性質別歳出!$A$1:$K$33</definedName>
    <definedName name="_xlnm.Print_Area" localSheetId="3">○目的別歳出!$A$1:$I$21</definedName>
    <definedName name="_xlnm.Print_Area" localSheetId="0">○予算総額!$A$1:$N$46</definedName>
    <definedName name="_xlnm.Print_Titles" localSheetId="5">○財政調整基金!$4:$4</definedName>
    <definedName name="_xlnm.Print_Titles" localSheetId="0">○予算総額!$4:$4</definedName>
    <definedName name="前年度数値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1" l="1"/>
  <c r="N7" i="1" s="1"/>
  <c r="M8" i="1"/>
  <c r="N8" i="1" s="1"/>
  <c r="M9" i="1"/>
  <c r="N9" i="1" s="1"/>
  <c r="M10" i="1"/>
  <c r="N10" i="1"/>
  <c r="M11" i="1"/>
  <c r="N11" i="1" s="1"/>
  <c r="M12" i="1"/>
  <c r="N12" i="1" s="1"/>
  <c r="M13" i="1"/>
  <c r="N13" i="1" s="1"/>
  <c r="M14" i="1"/>
  <c r="N14" i="1" s="1"/>
  <c r="M15" i="1"/>
  <c r="N15" i="1" s="1"/>
  <c r="M16" i="1"/>
  <c r="N16" i="1"/>
  <c r="M17" i="1"/>
  <c r="N17" i="1" s="1"/>
  <c r="M18" i="1"/>
  <c r="N18" i="1"/>
  <c r="M19" i="1"/>
  <c r="N19" i="1" s="1"/>
  <c r="M20" i="1"/>
  <c r="N20" i="1"/>
  <c r="M21" i="1"/>
  <c r="N21" i="1" s="1"/>
  <c r="M22" i="1"/>
  <c r="N22" i="1" s="1"/>
  <c r="M23" i="1"/>
  <c r="N23" i="1" s="1"/>
  <c r="M24" i="1"/>
  <c r="N24" i="1"/>
  <c r="M25" i="1"/>
  <c r="N25" i="1"/>
  <c r="M26" i="1"/>
  <c r="N26" i="1" s="1"/>
  <c r="M27" i="1"/>
  <c r="N27" i="1" s="1"/>
  <c r="M28" i="1"/>
  <c r="N28" i="1" s="1"/>
  <c r="M6" i="1"/>
  <c r="N6" i="1" s="1"/>
  <c r="F45" i="1"/>
  <c r="G45" i="1" s="1"/>
  <c r="F44" i="1"/>
  <c r="G44" i="1" s="1"/>
  <c r="F43" i="1"/>
  <c r="G43" i="1" s="1"/>
  <c r="F42" i="1"/>
  <c r="G42" i="1" s="1"/>
  <c r="F41" i="1"/>
  <c r="G41" i="1" s="1"/>
  <c r="F40" i="1"/>
  <c r="G40" i="1" s="1"/>
  <c r="F39" i="1"/>
  <c r="G39" i="1" s="1"/>
  <c r="F38" i="1"/>
  <c r="G38" i="1" s="1"/>
  <c r="F37" i="1"/>
  <c r="G37" i="1" s="1"/>
  <c r="F36" i="1"/>
  <c r="G36" i="1" s="1"/>
  <c r="F35" i="1"/>
  <c r="G35" i="1" s="1"/>
  <c r="F34" i="1"/>
  <c r="G34" i="1" s="1"/>
  <c r="F33" i="1"/>
  <c r="G33" i="1" s="1"/>
  <c r="F32" i="1"/>
  <c r="G32" i="1" s="1"/>
  <c r="F31" i="1"/>
  <c r="G31" i="1" s="1"/>
  <c r="F30" i="1"/>
  <c r="G30" i="1" s="1"/>
  <c r="G29" i="1"/>
  <c r="F29" i="1"/>
  <c r="G28" i="1"/>
  <c r="F28" i="1"/>
  <c r="F27" i="1"/>
  <c r="G27" i="1" s="1"/>
  <c r="F26" i="1"/>
  <c r="G26" i="1" s="1"/>
  <c r="F25" i="1"/>
  <c r="G25" i="1" s="1"/>
  <c r="G24" i="1"/>
  <c r="F24" i="1"/>
  <c r="F23" i="1"/>
  <c r="G23" i="1" s="1"/>
  <c r="F22" i="1"/>
  <c r="G22" i="1" s="1"/>
  <c r="G21" i="1"/>
  <c r="F21" i="1"/>
  <c r="F20" i="1"/>
  <c r="G20" i="1" s="1"/>
  <c r="F19" i="1"/>
  <c r="G19" i="1" s="1"/>
  <c r="F18" i="1"/>
  <c r="G18" i="1" s="1"/>
  <c r="G17" i="1"/>
  <c r="F17" i="1"/>
  <c r="G16" i="1"/>
  <c r="F16" i="1"/>
  <c r="F15" i="1"/>
  <c r="G15" i="1" s="1"/>
  <c r="F14" i="1"/>
  <c r="G14" i="1" s="1"/>
  <c r="G13" i="1"/>
  <c r="F13" i="1"/>
  <c r="G12" i="1"/>
  <c r="F12" i="1"/>
  <c r="F11" i="1"/>
  <c r="G11" i="1" s="1"/>
  <c r="F10" i="1"/>
  <c r="G10" i="1" s="1"/>
  <c r="F9" i="1"/>
  <c r="G9" i="1" s="1"/>
  <c r="G8" i="1"/>
  <c r="F8" i="1"/>
  <c r="F7" i="1"/>
  <c r="G7" i="1" s="1"/>
  <c r="F6" i="1"/>
  <c r="G6" i="1" s="1"/>
  <c r="E46" i="1"/>
  <c r="F46" i="1" s="1"/>
  <c r="G46" i="1" s="1"/>
  <c r="D46" i="1"/>
  <c r="L29" i="1"/>
  <c r="K29" i="1"/>
  <c r="K31" i="1" s="1"/>
  <c r="H13" i="6"/>
  <c r="H19" i="6"/>
  <c r="H31" i="6"/>
  <c r="F32" i="6"/>
  <c r="F31" i="6"/>
  <c r="F19" i="6"/>
  <c r="F13" i="6"/>
  <c r="L31" i="1" l="1"/>
  <c r="M31" i="1" s="1"/>
  <c r="N31" i="1" s="1"/>
  <c r="M29" i="1"/>
  <c r="N29" i="1" s="1"/>
  <c r="O15" i="6"/>
  <c r="N15" i="6"/>
  <c r="J22" i="6"/>
  <c r="K22" i="6" s="1"/>
  <c r="F20" i="4"/>
  <c r="G6" i="4" s="1"/>
  <c r="F30" i="2"/>
  <c r="G10" i="2" s="1"/>
  <c r="D30" i="2"/>
  <c r="E22" i="2" s="1"/>
  <c r="C6" i="10"/>
  <c r="D6" i="10"/>
  <c r="E6" i="10"/>
  <c r="F6" i="10"/>
  <c r="G6" i="10"/>
  <c r="C7" i="10"/>
  <c r="D7" i="10"/>
  <c r="E7" i="10"/>
  <c r="F7" i="10"/>
  <c r="G7" i="10"/>
  <c r="H9" i="10"/>
  <c r="I9" i="10" s="1"/>
  <c r="H10" i="10"/>
  <c r="I10" i="10" s="1"/>
  <c r="H11" i="10"/>
  <c r="I11" i="10" s="1"/>
  <c r="H12" i="10"/>
  <c r="I12" i="10" s="1"/>
  <c r="H13" i="10"/>
  <c r="I13" i="10" s="1"/>
  <c r="H14" i="10"/>
  <c r="I14" i="10" s="1"/>
  <c r="H15" i="10"/>
  <c r="I15" i="10" s="1"/>
  <c r="H16" i="10"/>
  <c r="I16" i="10" s="1"/>
  <c r="H17" i="10"/>
  <c r="I17" i="10" s="1"/>
  <c r="H18" i="10"/>
  <c r="I18" i="10" s="1"/>
  <c r="H19" i="10"/>
  <c r="I19" i="10" s="1"/>
  <c r="H20" i="10"/>
  <c r="I20" i="10" s="1"/>
  <c r="H21" i="10"/>
  <c r="I21" i="10" s="1"/>
  <c r="H22" i="10"/>
  <c r="I22" i="10" s="1"/>
  <c r="H23" i="10"/>
  <c r="I23" i="10" s="1"/>
  <c r="H24" i="10"/>
  <c r="I24" i="10" s="1"/>
  <c r="H25" i="10"/>
  <c r="I25" i="10" s="1"/>
  <c r="H26" i="10"/>
  <c r="I26" i="10" s="1"/>
  <c r="H27" i="10"/>
  <c r="I27" i="10" s="1"/>
  <c r="H28" i="10"/>
  <c r="I28" i="10"/>
  <c r="H29" i="10"/>
  <c r="I29" i="10" s="1"/>
  <c r="H30" i="10"/>
  <c r="I30" i="10" s="1"/>
  <c r="H31" i="10"/>
  <c r="I31" i="10" s="1"/>
  <c r="H32" i="10"/>
  <c r="I32" i="10" s="1"/>
  <c r="H33" i="10"/>
  <c r="I33" i="10" s="1"/>
  <c r="H34" i="10"/>
  <c r="I34" i="10" s="1"/>
  <c r="H35" i="10"/>
  <c r="I35" i="10" s="1"/>
  <c r="H36" i="10"/>
  <c r="I36" i="10" s="1"/>
  <c r="H37" i="10"/>
  <c r="I37" i="10" s="1"/>
  <c r="H38" i="10"/>
  <c r="I38" i="10" s="1"/>
  <c r="H39" i="10"/>
  <c r="I39" i="10" s="1"/>
  <c r="H40" i="10"/>
  <c r="I40" i="10" s="1"/>
  <c r="H41" i="10"/>
  <c r="I41" i="10" s="1"/>
  <c r="H42" i="10"/>
  <c r="I42" i="10" s="1"/>
  <c r="H43" i="10"/>
  <c r="I43" i="10" s="1"/>
  <c r="H44" i="10"/>
  <c r="I44" i="10" s="1"/>
  <c r="H45" i="10"/>
  <c r="I45" i="10" s="1"/>
  <c r="H46" i="10"/>
  <c r="I46" i="10" s="1"/>
  <c r="H47" i="10"/>
  <c r="I47" i="10" s="1"/>
  <c r="H48" i="10"/>
  <c r="I48" i="10" s="1"/>
  <c r="H49" i="10"/>
  <c r="I49" i="10" s="1"/>
  <c r="H50" i="10"/>
  <c r="I50" i="10" s="1"/>
  <c r="H51" i="10"/>
  <c r="I51" i="10" s="1"/>
  <c r="H52" i="10"/>
  <c r="I52" i="10" s="1"/>
  <c r="H53" i="10"/>
  <c r="I53" i="10" s="1"/>
  <c r="H54" i="10"/>
  <c r="I54" i="10" s="1"/>
  <c r="H55" i="10"/>
  <c r="I55" i="10" s="1"/>
  <c r="H56" i="10"/>
  <c r="I56" i="10" s="1"/>
  <c r="H57" i="10"/>
  <c r="I57" i="10" s="1"/>
  <c r="H58" i="10"/>
  <c r="I58" i="10" s="1"/>
  <c r="H59" i="10"/>
  <c r="I59" i="10"/>
  <c r="H60" i="10"/>
  <c r="I60" i="10" s="1"/>
  <c r="H61" i="10"/>
  <c r="I61" i="10" s="1"/>
  <c r="H62" i="10"/>
  <c r="I62" i="10" s="1"/>
  <c r="H63" i="10"/>
  <c r="I63" i="10" s="1"/>
  <c r="H64" i="10"/>
  <c r="I64" i="10" s="1"/>
  <c r="H65" i="10"/>
  <c r="I65" i="10" s="1"/>
  <c r="H66" i="10"/>
  <c r="I66" i="10" s="1"/>
  <c r="H67" i="10"/>
  <c r="I67" i="10" s="1"/>
  <c r="H68" i="10"/>
  <c r="I68" i="10" s="1"/>
  <c r="H69" i="10"/>
  <c r="I69" i="10" s="1"/>
  <c r="H70" i="10"/>
  <c r="I70" i="10" s="1"/>
  <c r="H71" i="10"/>
  <c r="I71" i="10" s="1"/>
  <c r="F6" i="8"/>
  <c r="G6" i="8" s="1"/>
  <c r="H6" i="8"/>
  <c r="I6" i="8" s="1"/>
  <c r="F7" i="8"/>
  <c r="G7" i="8" s="1"/>
  <c r="H7" i="8"/>
  <c r="I7" i="8" s="1"/>
  <c r="F9" i="8"/>
  <c r="G9" i="8" s="1"/>
  <c r="H9" i="8"/>
  <c r="H6" i="4"/>
  <c r="H7" i="4"/>
  <c r="I7" i="4" s="1"/>
  <c r="H8" i="4"/>
  <c r="H9" i="4"/>
  <c r="H10" i="4"/>
  <c r="H11" i="4"/>
  <c r="H12" i="4"/>
  <c r="I12" i="4" s="1"/>
  <c r="H13" i="4"/>
  <c r="I13" i="4" s="1"/>
  <c r="H14" i="4"/>
  <c r="H15" i="4"/>
  <c r="H16" i="4"/>
  <c r="H17" i="4"/>
  <c r="I17" i="4" s="1"/>
  <c r="H18" i="4"/>
  <c r="I18" i="4" s="1"/>
  <c r="H19" i="4"/>
  <c r="D20" i="4"/>
  <c r="E16" i="4" s="1"/>
  <c r="J6" i="6"/>
  <c r="J7" i="6"/>
  <c r="K7" i="6" s="1"/>
  <c r="J8" i="6"/>
  <c r="J9" i="6"/>
  <c r="K9" i="6" s="1"/>
  <c r="J10" i="6"/>
  <c r="K10" i="6" s="1"/>
  <c r="J11" i="6"/>
  <c r="J12" i="6"/>
  <c r="J14" i="6"/>
  <c r="K14" i="6"/>
  <c r="J15" i="6"/>
  <c r="J16" i="6"/>
  <c r="J17" i="6"/>
  <c r="K17" i="6" s="1"/>
  <c r="J18" i="6"/>
  <c r="J20" i="6"/>
  <c r="K20" i="6" s="1"/>
  <c r="J21" i="6"/>
  <c r="J23" i="6"/>
  <c r="J24" i="6"/>
  <c r="K24" i="6" s="1"/>
  <c r="J25" i="6"/>
  <c r="K25" i="6" s="1"/>
  <c r="J26" i="6"/>
  <c r="K26" i="6" s="1"/>
  <c r="J27" i="6"/>
  <c r="J28" i="6"/>
  <c r="J29" i="6"/>
  <c r="K29" i="6" s="1"/>
  <c r="J30" i="6"/>
  <c r="K30" i="6" s="1"/>
  <c r="G7" i="6"/>
  <c r="H32" i="6"/>
  <c r="I23" i="6" s="1"/>
  <c r="H6" i="2"/>
  <c r="H7" i="2"/>
  <c r="H8" i="2"/>
  <c r="I8" i="2" s="1"/>
  <c r="H9" i="2"/>
  <c r="I9" i="2" s="1"/>
  <c r="H10" i="2"/>
  <c r="H11" i="2"/>
  <c r="H12" i="2"/>
  <c r="I12" i="2" s="1"/>
  <c r="H13" i="2"/>
  <c r="I13" i="2" s="1"/>
  <c r="H14" i="2"/>
  <c r="I14" i="2" s="1"/>
  <c r="H15" i="2"/>
  <c r="H16" i="2"/>
  <c r="I16" i="2" s="1"/>
  <c r="H17" i="2"/>
  <c r="I17" i="2" s="1"/>
  <c r="H18" i="2"/>
  <c r="I18" i="2" s="1"/>
  <c r="H19" i="2"/>
  <c r="H20" i="2"/>
  <c r="H21" i="2"/>
  <c r="H22" i="2"/>
  <c r="I22" i="2" s="1"/>
  <c r="H23" i="2"/>
  <c r="H24" i="2"/>
  <c r="I24" i="2" s="1"/>
  <c r="H25" i="2"/>
  <c r="I25" i="2" s="1"/>
  <c r="H26" i="2"/>
  <c r="I26" i="2" s="1"/>
  <c r="H27" i="2"/>
  <c r="I27" i="2" s="1"/>
  <c r="H28" i="2"/>
  <c r="I28" i="2" s="1"/>
  <c r="H29" i="2"/>
  <c r="D8" i="10" l="1"/>
  <c r="H8" i="10" s="1"/>
  <c r="I8" i="10" s="1"/>
  <c r="F10" i="8"/>
  <c r="G10" i="8" s="1"/>
  <c r="E18" i="4"/>
  <c r="E17" i="4"/>
  <c r="E6" i="4"/>
  <c r="E9" i="4"/>
  <c r="E10" i="4"/>
  <c r="E19" i="4"/>
  <c r="E11" i="4"/>
  <c r="E12" i="2"/>
  <c r="E9" i="2"/>
  <c r="G8" i="10"/>
  <c r="I10" i="6"/>
  <c r="I11" i="6"/>
  <c r="I17" i="6"/>
  <c r="P15" i="6"/>
  <c r="Q15" i="6" s="1"/>
  <c r="I6" i="6"/>
  <c r="J19" i="6"/>
  <c r="K19" i="6" s="1"/>
  <c r="C8" i="10"/>
  <c r="I32" i="6"/>
  <c r="I9" i="6"/>
  <c r="I16" i="6"/>
  <c r="H7" i="10"/>
  <c r="I7" i="10" s="1"/>
  <c r="E6" i="2"/>
  <c r="E18" i="2"/>
  <c r="J31" i="6"/>
  <c r="K31" i="6" s="1"/>
  <c r="E21" i="2"/>
  <c r="E12" i="4"/>
  <c r="E20" i="4"/>
  <c r="G7" i="4"/>
  <c r="F8" i="8"/>
  <c r="G8" i="8" s="1"/>
  <c r="E8" i="10"/>
  <c r="H10" i="8"/>
  <c r="I10" i="8" s="1"/>
  <c r="E26" i="2"/>
  <c r="H6" i="10"/>
  <c r="I6" i="10" s="1"/>
  <c r="I6" i="2"/>
  <c r="K18" i="6"/>
  <c r="J13" i="6"/>
  <c r="I11" i="4"/>
  <c r="H8" i="8"/>
  <c r="I8" i="8" s="1"/>
  <c r="F8" i="10"/>
  <c r="E20" i="2"/>
  <c r="E13" i="4"/>
  <c r="E13" i="2"/>
  <c r="E23" i="2"/>
  <c r="E7" i="4"/>
  <c r="E14" i="4"/>
  <c r="G20" i="2"/>
  <c r="E10" i="2"/>
  <c r="E14" i="2"/>
  <c r="G25" i="2"/>
  <c r="E15" i="4"/>
  <c r="I10" i="2"/>
  <c r="E15" i="2"/>
  <c r="E25" i="2"/>
  <c r="E24" i="2"/>
  <c r="E8" i="4"/>
  <c r="I20" i="2"/>
  <c r="K27" i="6"/>
  <c r="K16" i="6"/>
  <c r="K12" i="6"/>
  <c r="I9" i="4"/>
  <c r="E8" i="2"/>
  <c r="H20" i="4"/>
  <c r="G17" i="4"/>
  <c r="I19" i="4"/>
  <c r="G13" i="4"/>
  <c r="G16" i="4"/>
  <c r="G19" i="4"/>
  <c r="G12" i="4"/>
  <c r="G9" i="4"/>
  <c r="G8" i="4"/>
  <c r="G10" i="4"/>
  <c r="G15" i="4"/>
  <c r="G18" i="4"/>
  <c r="G20" i="4"/>
  <c r="G14" i="4"/>
  <c r="G11" i="4"/>
  <c r="I14" i="4"/>
  <c r="I6" i="4"/>
  <c r="I16" i="4"/>
  <c r="I8" i="4"/>
  <c r="I10" i="4"/>
  <c r="I15" i="4"/>
  <c r="I29" i="6"/>
  <c r="I26" i="6"/>
  <c r="K21" i="6"/>
  <c r="I8" i="6"/>
  <c r="I18" i="6"/>
  <c r="I31" i="6"/>
  <c r="I14" i="6"/>
  <c r="I7" i="6"/>
  <c r="K23" i="6"/>
  <c r="I22" i="6"/>
  <c r="I28" i="6"/>
  <c r="I13" i="6"/>
  <c r="I24" i="6"/>
  <c r="I25" i="6"/>
  <c r="I21" i="6"/>
  <c r="I27" i="6"/>
  <c r="I12" i="6"/>
  <c r="I15" i="6"/>
  <c r="I20" i="6"/>
  <c r="K8" i="6"/>
  <c r="I30" i="6"/>
  <c r="I19" i="6"/>
  <c r="K11" i="6"/>
  <c r="K28" i="6"/>
  <c r="G22" i="6"/>
  <c r="G25" i="6"/>
  <c r="G30" i="6"/>
  <c r="G31" i="6"/>
  <c r="G28" i="6"/>
  <c r="G20" i="6"/>
  <c r="G16" i="6"/>
  <c r="K15" i="6"/>
  <c r="G12" i="6"/>
  <c r="G26" i="6"/>
  <c r="G14" i="6"/>
  <c r="G27" i="6"/>
  <c r="G19" i="6"/>
  <c r="G18" i="6"/>
  <c r="G9" i="6"/>
  <c r="G10" i="6"/>
  <c r="G29" i="6"/>
  <c r="J32" i="6"/>
  <c r="G24" i="6"/>
  <c r="G15" i="6"/>
  <c r="G23" i="6"/>
  <c r="G21" i="6"/>
  <c r="G32" i="6"/>
  <c r="G8" i="6"/>
  <c r="G13" i="6"/>
  <c r="G6" i="6"/>
  <c r="K6" i="6"/>
  <c r="G17" i="6"/>
  <c r="G11" i="6"/>
  <c r="G22" i="2"/>
  <c r="G28" i="2"/>
  <c r="G23" i="2"/>
  <c r="G19" i="2"/>
  <c r="G11" i="2"/>
  <c r="G7" i="2"/>
  <c r="G18" i="2"/>
  <c r="G29" i="2"/>
  <c r="G8" i="2"/>
  <c r="G15" i="2"/>
  <c r="G14" i="2"/>
  <c r="G12" i="2"/>
  <c r="G6" i="2"/>
  <c r="G26" i="2"/>
  <c r="G16" i="2"/>
  <c r="I23" i="2"/>
  <c r="I19" i="2"/>
  <c r="I15" i="2"/>
  <c r="I11" i="2"/>
  <c r="I7" i="2"/>
  <c r="G24" i="2"/>
  <c r="H30" i="2"/>
  <c r="I30" i="2" s="1"/>
  <c r="G30" i="2"/>
  <c r="G17" i="2"/>
  <c r="G13" i="2"/>
  <c r="G9" i="2"/>
  <c r="G27" i="2"/>
  <c r="G21" i="2"/>
  <c r="I21" i="2"/>
  <c r="E27" i="2"/>
  <c r="E30" i="2"/>
  <c r="E19" i="2"/>
  <c r="E16" i="2"/>
  <c r="E29" i="2"/>
  <c r="E28" i="2"/>
  <c r="E7" i="2"/>
  <c r="E17" i="2"/>
  <c r="E11" i="2"/>
  <c r="I29" i="2"/>
  <c r="I9" i="8"/>
  <c r="K13" i="6" l="1"/>
  <c r="I20" i="4"/>
  <c r="K32" i="6"/>
</calcChain>
</file>

<file path=xl/sharedStrings.xml><?xml version="1.0" encoding="utf-8"?>
<sst xmlns="http://schemas.openxmlformats.org/spreadsheetml/2006/main" count="305" uniqueCount="217">
  <si>
    <t>１．予算規模</t>
    <rPh sb="2" eb="4">
      <t>ヨサン</t>
    </rPh>
    <rPh sb="4" eb="6">
      <t>キボ</t>
    </rPh>
    <phoneticPr fontId="3"/>
  </si>
  <si>
    <t>（単位：千円、％）</t>
    <rPh sb="1" eb="3">
      <t>タンイ</t>
    </rPh>
    <rPh sb="4" eb="6">
      <t>センエン</t>
    </rPh>
    <phoneticPr fontId="3"/>
  </si>
  <si>
    <t>番号</t>
    <rPh sb="0" eb="2">
      <t>バンゴウ</t>
    </rPh>
    <phoneticPr fontId="3"/>
  </si>
  <si>
    <t>市町村名</t>
    <rPh sb="0" eb="4">
      <t>シチョウソンメイ</t>
    </rPh>
    <phoneticPr fontId="3"/>
  </si>
  <si>
    <t>増減額
(A)-(B)</t>
    <rPh sb="0" eb="3">
      <t>ゾウゲンガク</t>
    </rPh>
    <phoneticPr fontId="3"/>
  </si>
  <si>
    <t>増減率
(Ｃ)/(B)</t>
    <rPh sb="0" eb="3">
      <t>ゾウゲンリツ</t>
    </rPh>
    <phoneticPr fontId="3"/>
  </si>
  <si>
    <t>　　　　(Ａ)</t>
  </si>
  <si>
    <t>(B)</t>
    <phoneticPr fontId="3"/>
  </si>
  <si>
    <t>　　　(Ｃ)</t>
  </si>
  <si>
    <t>(D)</t>
    <phoneticPr fontId="3"/>
  </si>
  <si>
    <t>さいたま市</t>
  </si>
  <si>
    <t>伊奈町</t>
  </si>
  <si>
    <t>川越市</t>
  </si>
  <si>
    <t>三芳町</t>
  </si>
  <si>
    <t>熊谷市</t>
  </si>
  <si>
    <t>毛呂山町</t>
  </si>
  <si>
    <t>川口市</t>
    <phoneticPr fontId="3"/>
  </si>
  <si>
    <t>越生町</t>
  </si>
  <si>
    <t>行田市</t>
  </si>
  <si>
    <t>滑川町</t>
  </si>
  <si>
    <t>秩父市</t>
  </si>
  <si>
    <t>嵐山町</t>
  </si>
  <si>
    <t>所沢市</t>
  </si>
  <si>
    <t>小川町</t>
  </si>
  <si>
    <t>飯能市</t>
  </si>
  <si>
    <t>川島町</t>
  </si>
  <si>
    <t>加須市</t>
    <rPh sb="0" eb="3">
      <t>カゾシ</t>
    </rPh>
    <phoneticPr fontId="3"/>
  </si>
  <si>
    <t>吉見町</t>
  </si>
  <si>
    <t>本庄市</t>
  </si>
  <si>
    <t>鳩山町</t>
  </si>
  <si>
    <t>東松山市</t>
  </si>
  <si>
    <t>ときがわ町</t>
  </si>
  <si>
    <t>春日部市</t>
  </si>
  <si>
    <t>横瀬町</t>
  </si>
  <si>
    <t>狭山市</t>
  </si>
  <si>
    <t>皆野町</t>
  </si>
  <si>
    <t>羽生市</t>
  </si>
  <si>
    <t>長瀞町</t>
  </si>
  <si>
    <t>鴻巣市</t>
  </si>
  <si>
    <t>小鹿野町</t>
  </si>
  <si>
    <t>深谷市</t>
    <rPh sb="0" eb="3">
      <t>フカヤシ</t>
    </rPh>
    <phoneticPr fontId="3"/>
  </si>
  <si>
    <t>東秩父村</t>
  </si>
  <si>
    <t>上尾市</t>
  </si>
  <si>
    <t>美里町</t>
  </si>
  <si>
    <t>草加市</t>
  </si>
  <si>
    <t>神川町</t>
  </si>
  <si>
    <t>越谷市</t>
  </si>
  <si>
    <t>上里町</t>
  </si>
  <si>
    <t>蕨市</t>
  </si>
  <si>
    <t>寄居町</t>
  </si>
  <si>
    <t>戸田市</t>
  </si>
  <si>
    <t>入間市</t>
  </si>
  <si>
    <t>杉戸町</t>
  </si>
  <si>
    <t>松伏町</t>
  </si>
  <si>
    <t>志木市</t>
  </si>
  <si>
    <t>町村合計</t>
    <rPh sb="0" eb="2">
      <t>マチムラ</t>
    </rPh>
    <rPh sb="2" eb="4">
      <t>ゴウケイ</t>
    </rPh>
    <phoneticPr fontId="3"/>
  </si>
  <si>
    <t>和光市</t>
  </si>
  <si>
    <t>新座市</t>
  </si>
  <si>
    <t>県合計</t>
    <rPh sb="0" eb="1">
      <t>ケン</t>
    </rPh>
    <rPh sb="1" eb="3">
      <t>ゴウケイ</t>
    </rPh>
    <phoneticPr fontId="3"/>
  </si>
  <si>
    <t>桶川市</t>
  </si>
  <si>
    <t>久喜市</t>
    <rPh sb="0" eb="3">
      <t>クキシ</t>
    </rPh>
    <phoneticPr fontId="3"/>
  </si>
  <si>
    <t>北本市</t>
  </si>
  <si>
    <t>八潮市</t>
  </si>
  <si>
    <t>富士見市</t>
  </si>
  <si>
    <t>三郷市</t>
  </si>
  <si>
    <t>蓮田市</t>
  </si>
  <si>
    <t>坂戸市</t>
  </si>
  <si>
    <t>幸手市</t>
  </si>
  <si>
    <t>鶴ヶ島市</t>
  </si>
  <si>
    <t>日高市</t>
  </si>
  <si>
    <t>吉川市</t>
  </si>
  <si>
    <t>ふじみ野市</t>
  </si>
  <si>
    <t>白岡市</t>
    <rPh sb="0" eb="2">
      <t>シラオカ</t>
    </rPh>
    <phoneticPr fontId="3"/>
  </si>
  <si>
    <t>市合計</t>
    <rPh sb="0" eb="1">
      <t>シ</t>
    </rPh>
    <rPh sb="1" eb="3">
      <t>ゴウケイ</t>
    </rPh>
    <phoneticPr fontId="3"/>
  </si>
  <si>
    <t>２．歳入</t>
    <rPh sb="2" eb="4">
      <t>サイニュウ</t>
    </rPh>
    <phoneticPr fontId="3"/>
  </si>
  <si>
    <t>　区　分</t>
    <rPh sb="1" eb="4">
      <t>クブン</t>
    </rPh>
    <phoneticPr fontId="3"/>
  </si>
  <si>
    <t>増減額
（Ｃ）=(A)-(B)</t>
    <rPh sb="0" eb="3">
      <t>ゾウゲンガク</t>
    </rPh>
    <phoneticPr fontId="3"/>
  </si>
  <si>
    <t>増減率
（Ｃ）/(B)</t>
    <rPh sb="0" eb="3">
      <t>ゾウゲンリツ</t>
    </rPh>
    <phoneticPr fontId="3"/>
  </si>
  <si>
    <t>当初予算額（Ａ）</t>
    <rPh sb="0" eb="2">
      <t>トウショ</t>
    </rPh>
    <rPh sb="2" eb="5">
      <t>ヨサンガク</t>
    </rPh>
    <phoneticPr fontId="3"/>
  </si>
  <si>
    <t>構成比</t>
    <rPh sb="0" eb="3">
      <t>コウセイヒ</t>
    </rPh>
    <phoneticPr fontId="3"/>
  </si>
  <si>
    <t>当初予算額（Ｂ）</t>
    <rPh sb="0" eb="2">
      <t>トウショ</t>
    </rPh>
    <rPh sb="2" eb="5">
      <t>ヨサンガク</t>
    </rPh>
    <phoneticPr fontId="3"/>
  </si>
  <si>
    <t>市町村税</t>
    <rPh sb="0" eb="3">
      <t>シチョウソン</t>
    </rPh>
    <rPh sb="3" eb="4">
      <t>ゼイ</t>
    </rPh>
    <phoneticPr fontId="3"/>
  </si>
  <si>
    <t>うち個人住民税</t>
    <rPh sb="2" eb="4">
      <t>コジン</t>
    </rPh>
    <rPh sb="4" eb="7">
      <t>ジュウミンゼイ</t>
    </rPh>
    <phoneticPr fontId="3"/>
  </si>
  <si>
    <t>うち法人住民税</t>
    <rPh sb="2" eb="4">
      <t>ホウジン</t>
    </rPh>
    <rPh sb="4" eb="7">
      <t>ジュウミンゼイ</t>
    </rPh>
    <phoneticPr fontId="3"/>
  </si>
  <si>
    <t>うち固定資産税</t>
    <rPh sb="2" eb="4">
      <t>コテイ</t>
    </rPh>
    <rPh sb="4" eb="7">
      <t>シサンゼイ</t>
    </rPh>
    <phoneticPr fontId="3"/>
  </si>
  <si>
    <t>地方譲与税</t>
    <rPh sb="0" eb="2">
      <t>チホウ</t>
    </rPh>
    <rPh sb="2" eb="4">
      <t>ジョウヨ</t>
    </rPh>
    <rPh sb="4" eb="5">
      <t>ゼイ</t>
    </rPh>
    <phoneticPr fontId="3"/>
  </si>
  <si>
    <t>地方消費税交付金</t>
    <rPh sb="0" eb="2">
      <t>チホウ</t>
    </rPh>
    <rPh sb="2" eb="5">
      <t>ショウヒゼイ</t>
    </rPh>
    <rPh sb="5" eb="8">
      <t>コウフキン</t>
    </rPh>
    <phoneticPr fontId="3"/>
  </si>
  <si>
    <t>その他税交付金等　※１</t>
    <rPh sb="2" eb="3">
      <t>タ</t>
    </rPh>
    <rPh sb="3" eb="4">
      <t>ゼイ</t>
    </rPh>
    <rPh sb="4" eb="7">
      <t>コウフキン</t>
    </rPh>
    <rPh sb="7" eb="8">
      <t>トウ</t>
    </rPh>
    <phoneticPr fontId="3"/>
  </si>
  <si>
    <t>地方交付税</t>
    <rPh sb="0" eb="2">
      <t>チホウ</t>
    </rPh>
    <rPh sb="2" eb="5">
      <t>コウフゼイ</t>
    </rPh>
    <phoneticPr fontId="3"/>
  </si>
  <si>
    <t>普通交付税</t>
    <rPh sb="0" eb="2">
      <t>フツウ</t>
    </rPh>
    <rPh sb="2" eb="5">
      <t>コウフゼイ</t>
    </rPh>
    <phoneticPr fontId="3"/>
  </si>
  <si>
    <t>特別交付税</t>
    <rPh sb="0" eb="2">
      <t>トクベツ</t>
    </rPh>
    <rPh sb="2" eb="5">
      <t>コウフゼイ</t>
    </rPh>
    <phoneticPr fontId="3"/>
  </si>
  <si>
    <t>分担金及び負担金</t>
    <rPh sb="0" eb="3">
      <t>ブンタンキン</t>
    </rPh>
    <rPh sb="3" eb="4">
      <t>オヨ</t>
    </rPh>
    <rPh sb="5" eb="8">
      <t>フタンキン</t>
    </rPh>
    <phoneticPr fontId="3"/>
  </si>
  <si>
    <t>使用料及び手数料</t>
    <rPh sb="0" eb="2">
      <t>シヨウリョウ</t>
    </rPh>
    <rPh sb="2" eb="3">
      <t>リョウ</t>
    </rPh>
    <rPh sb="3" eb="4">
      <t>オヨ</t>
    </rPh>
    <rPh sb="5" eb="8">
      <t>テスウリョウ</t>
    </rPh>
    <phoneticPr fontId="3"/>
  </si>
  <si>
    <t>国庫支出金</t>
    <rPh sb="0" eb="2">
      <t>コッコ</t>
    </rPh>
    <rPh sb="2" eb="5">
      <t>シシュツキン</t>
    </rPh>
    <phoneticPr fontId="3"/>
  </si>
  <si>
    <t>建設事業に係るもの</t>
    <rPh sb="0" eb="2">
      <t>ケンセツ</t>
    </rPh>
    <rPh sb="2" eb="4">
      <t>ジギョウ</t>
    </rPh>
    <rPh sb="5" eb="6">
      <t>カカ</t>
    </rPh>
    <phoneticPr fontId="3"/>
  </si>
  <si>
    <t>建設事業以外</t>
    <rPh sb="0" eb="2">
      <t>ケンセツ</t>
    </rPh>
    <rPh sb="2" eb="4">
      <t>ジギョウ</t>
    </rPh>
    <rPh sb="4" eb="6">
      <t>イガイ</t>
    </rPh>
    <phoneticPr fontId="3"/>
  </si>
  <si>
    <t>県支出金</t>
    <rPh sb="0" eb="1">
      <t>トドウフケン</t>
    </rPh>
    <rPh sb="1" eb="4">
      <t>シシュツキン</t>
    </rPh>
    <phoneticPr fontId="3"/>
  </si>
  <si>
    <t>財産収入</t>
    <rPh sb="0" eb="2">
      <t>ザイサン</t>
    </rPh>
    <rPh sb="2" eb="4">
      <t>シュウニュウ</t>
    </rPh>
    <phoneticPr fontId="3"/>
  </si>
  <si>
    <t>寄附金</t>
    <rPh sb="0" eb="3">
      <t>キフキン</t>
    </rPh>
    <phoneticPr fontId="3"/>
  </si>
  <si>
    <t>繰入金</t>
    <rPh sb="0" eb="3">
      <t>クリイレキン</t>
    </rPh>
    <phoneticPr fontId="3"/>
  </si>
  <si>
    <t>繰越金</t>
    <rPh sb="0" eb="2">
      <t>クリコシ</t>
    </rPh>
    <rPh sb="2" eb="3">
      <t>キン</t>
    </rPh>
    <phoneticPr fontId="3"/>
  </si>
  <si>
    <t>諸収入</t>
    <rPh sb="0" eb="3">
      <t>ショシュウニュウ</t>
    </rPh>
    <phoneticPr fontId="3"/>
  </si>
  <si>
    <t>地方債</t>
    <rPh sb="0" eb="3">
      <t>チホウサイ</t>
    </rPh>
    <phoneticPr fontId="3"/>
  </si>
  <si>
    <t>歳　入　合　計</t>
    <rPh sb="0" eb="1">
      <t>サイ</t>
    </rPh>
    <rPh sb="2" eb="3">
      <t>ニュウ</t>
    </rPh>
    <rPh sb="4" eb="5">
      <t>ゴウ</t>
    </rPh>
    <rPh sb="6" eb="7">
      <t>ケイ</t>
    </rPh>
    <phoneticPr fontId="3"/>
  </si>
  <si>
    <t>３．歳出（性質別）</t>
    <rPh sb="2" eb="4">
      <t>サイシュツ</t>
    </rPh>
    <rPh sb="5" eb="7">
      <t>セイシツ</t>
    </rPh>
    <rPh sb="7" eb="8">
      <t>ベツ</t>
    </rPh>
    <phoneticPr fontId="3"/>
  </si>
  <si>
    <t>人件費</t>
    <rPh sb="0" eb="3">
      <t>ジンケンヒ</t>
    </rPh>
    <phoneticPr fontId="3"/>
  </si>
  <si>
    <t>うち職員給</t>
    <rPh sb="2" eb="4">
      <t>ショクイン</t>
    </rPh>
    <rPh sb="4" eb="5">
      <t>キュウ</t>
    </rPh>
    <phoneticPr fontId="3"/>
  </si>
  <si>
    <t>うち退職手当</t>
    <rPh sb="2" eb="4">
      <t>タイショク</t>
    </rPh>
    <rPh sb="4" eb="6">
      <t>テアテ</t>
    </rPh>
    <phoneticPr fontId="3"/>
  </si>
  <si>
    <t>扶助費</t>
    <rPh sb="0" eb="3">
      <t>フジョヒ</t>
    </rPh>
    <phoneticPr fontId="3"/>
  </si>
  <si>
    <t>公債費</t>
    <rPh sb="0" eb="3">
      <t>コウサイヒ</t>
    </rPh>
    <phoneticPr fontId="3"/>
  </si>
  <si>
    <t>元金</t>
    <rPh sb="0" eb="2">
      <t>ガンキン</t>
    </rPh>
    <phoneticPr fontId="3"/>
  </si>
  <si>
    <t>利子</t>
    <rPh sb="0" eb="2">
      <t>リシ</t>
    </rPh>
    <phoneticPr fontId="3"/>
  </si>
  <si>
    <t>義務的経費合計　（A)</t>
    <rPh sb="0" eb="3">
      <t>ギムテキ</t>
    </rPh>
    <rPh sb="3" eb="5">
      <t>ケイヒ</t>
    </rPh>
    <rPh sb="5" eb="7">
      <t>ゴウケイ</t>
    </rPh>
    <phoneticPr fontId="3"/>
  </si>
  <si>
    <t>普通建設事業費</t>
    <rPh sb="0" eb="2">
      <t>フツウ</t>
    </rPh>
    <rPh sb="2" eb="4">
      <t>ケンセツ</t>
    </rPh>
    <rPh sb="4" eb="7">
      <t>ジギョウヒ</t>
    </rPh>
    <phoneticPr fontId="3"/>
  </si>
  <si>
    <t>国庫補助事業費</t>
    <rPh sb="0" eb="2">
      <t>コッコ</t>
    </rPh>
    <rPh sb="2" eb="4">
      <t>ホジョ</t>
    </rPh>
    <rPh sb="4" eb="7">
      <t>ジギョウヒ</t>
    </rPh>
    <phoneticPr fontId="3"/>
  </si>
  <si>
    <t>災害復旧費</t>
    <rPh sb="0" eb="2">
      <t>サイガイ</t>
    </rPh>
    <rPh sb="2" eb="4">
      <t>フッキュウ</t>
    </rPh>
    <rPh sb="4" eb="5">
      <t>ヒ</t>
    </rPh>
    <phoneticPr fontId="3"/>
  </si>
  <si>
    <t>投資的経費合計　（B)</t>
    <rPh sb="0" eb="2">
      <t>トウシ</t>
    </rPh>
    <rPh sb="2" eb="3">
      <t>テキ</t>
    </rPh>
    <rPh sb="3" eb="5">
      <t>ケイヒ</t>
    </rPh>
    <rPh sb="5" eb="7">
      <t>ゴウケイ</t>
    </rPh>
    <phoneticPr fontId="3"/>
  </si>
  <si>
    <t>物件費</t>
    <rPh sb="0" eb="2">
      <t>ブッケン</t>
    </rPh>
    <rPh sb="2" eb="3">
      <t>ヒ</t>
    </rPh>
    <phoneticPr fontId="3"/>
  </si>
  <si>
    <t>維持補修費</t>
    <rPh sb="0" eb="2">
      <t>イジ</t>
    </rPh>
    <rPh sb="2" eb="5">
      <t>ホシュウヒ</t>
    </rPh>
    <phoneticPr fontId="3"/>
  </si>
  <si>
    <t>補助費等</t>
    <rPh sb="0" eb="3">
      <t>ホジョヒ</t>
    </rPh>
    <rPh sb="3" eb="4">
      <t>トウ</t>
    </rPh>
    <phoneticPr fontId="3"/>
  </si>
  <si>
    <t>積立金</t>
    <rPh sb="0" eb="3">
      <t>ツミタテキン</t>
    </rPh>
    <phoneticPr fontId="3"/>
  </si>
  <si>
    <t>財政調整基金積立金</t>
    <rPh sb="0" eb="2">
      <t>ザイセイ</t>
    </rPh>
    <rPh sb="2" eb="4">
      <t>チョウセイ</t>
    </rPh>
    <rPh sb="4" eb="6">
      <t>キキン</t>
    </rPh>
    <rPh sb="6" eb="8">
      <t>ツミタテ</t>
    </rPh>
    <rPh sb="8" eb="9">
      <t>キン</t>
    </rPh>
    <phoneticPr fontId="3"/>
  </si>
  <si>
    <t>減債基金積立金</t>
    <rPh sb="0" eb="2">
      <t>ゲンサイ</t>
    </rPh>
    <rPh sb="2" eb="4">
      <t>キキン</t>
    </rPh>
    <rPh sb="4" eb="6">
      <t>ツミタテ</t>
    </rPh>
    <rPh sb="6" eb="7">
      <t>キン</t>
    </rPh>
    <phoneticPr fontId="3"/>
  </si>
  <si>
    <t>その他特定目的基金積立金</t>
    <rPh sb="2" eb="3">
      <t>タ</t>
    </rPh>
    <rPh sb="3" eb="5">
      <t>トクテイ</t>
    </rPh>
    <rPh sb="5" eb="7">
      <t>モクテキ</t>
    </rPh>
    <rPh sb="7" eb="9">
      <t>キキン</t>
    </rPh>
    <rPh sb="9" eb="11">
      <t>ツミタテ</t>
    </rPh>
    <rPh sb="11" eb="12">
      <t>キン</t>
    </rPh>
    <phoneticPr fontId="3"/>
  </si>
  <si>
    <t>投資及び出資金</t>
    <rPh sb="0" eb="2">
      <t>トウシ</t>
    </rPh>
    <rPh sb="2" eb="3">
      <t>オヨ</t>
    </rPh>
    <rPh sb="4" eb="6">
      <t>シュッシ</t>
    </rPh>
    <rPh sb="6" eb="7">
      <t>キン</t>
    </rPh>
    <phoneticPr fontId="3"/>
  </si>
  <si>
    <t>貸付金</t>
    <rPh sb="0" eb="3">
      <t>カシツケキン</t>
    </rPh>
    <phoneticPr fontId="3"/>
  </si>
  <si>
    <t>繰出金</t>
    <rPh sb="0" eb="2">
      <t>クリダシ</t>
    </rPh>
    <rPh sb="2" eb="3">
      <t>キン</t>
    </rPh>
    <phoneticPr fontId="3"/>
  </si>
  <si>
    <t>予備費</t>
    <rPh sb="0" eb="3">
      <t>ヨビヒ</t>
    </rPh>
    <phoneticPr fontId="3"/>
  </si>
  <si>
    <t>その他の経費合計　（C)</t>
    <rPh sb="2" eb="3">
      <t>タ</t>
    </rPh>
    <rPh sb="4" eb="6">
      <t>ケイヒ</t>
    </rPh>
    <rPh sb="6" eb="8">
      <t>ゴウケイ</t>
    </rPh>
    <phoneticPr fontId="3"/>
  </si>
  <si>
    <t>歳　出　合　計　（A＋B＋Ｃ）</t>
    <rPh sb="0" eb="1">
      <t>サイ</t>
    </rPh>
    <rPh sb="2" eb="3">
      <t>デ</t>
    </rPh>
    <rPh sb="4" eb="5">
      <t>ゴウ</t>
    </rPh>
    <rPh sb="6" eb="7">
      <t>ケイ</t>
    </rPh>
    <phoneticPr fontId="3"/>
  </si>
  <si>
    <t>３．歳出（目的別）</t>
    <rPh sb="2" eb="4">
      <t>サイシュツ</t>
    </rPh>
    <rPh sb="5" eb="7">
      <t>モクテキ</t>
    </rPh>
    <rPh sb="7" eb="8">
      <t>ベツ</t>
    </rPh>
    <phoneticPr fontId="3"/>
  </si>
  <si>
    <t>歳　出　合　計</t>
    <rPh sb="0" eb="1">
      <t>サイ</t>
    </rPh>
    <rPh sb="2" eb="3">
      <t>デ</t>
    </rPh>
    <rPh sb="4" eb="5">
      <t>ゴウ</t>
    </rPh>
    <rPh sb="6" eb="7">
      <t>ケイ</t>
    </rPh>
    <phoneticPr fontId="3"/>
  </si>
  <si>
    <t>宮代町</t>
    <rPh sb="0" eb="2">
      <t>ミヤシロ</t>
    </rPh>
    <rPh sb="2" eb="3">
      <t>マチ</t>
    </rPh>
    <phoneticPr fontId="3"/>
  </si>
  <si>
    <t>朝霞市</t>
    <phoneticPr fontId="3"/>
  </si>
  <si>
    <t>（単位：千円、％）</t>
    <phoneticPr fontId="3"/>
  </si>
  <si>
    <t>※１</t>
    <phoneticPr fontId="3"/>
  </si>
  <si>
    <t>議会費</t>
    <rPh sb="0" eb="2">
      <t>ギカイ</t>
    </rPh>
    <rPh sb="2" eb="3">
      <t>ヒ</t>
    </rPh>
    <phoneticPr fontId="1"/>
  </si>
  <si>
    <t>総務費</t>
    <rPh sb="0" eb="3">
      <t>ソウムヒ</t>
    </rPh>
    <phoneticPr fontId="1"/>
  </si>
  <si>
    <t>民生費</t>
    <rPh sb="0" eb="2">
      <t>ミンセイ</t>
    </rPh>
    <rPh sb="2" eb="3">
      <t>ヒ</t>
    </rPh>
    <phoneticPr fontId="1"/>
  </si>
  <si>
    <t>衛生費</t>
    <rPh sb="0" eb="3">
      <t>エイセイヒ</t>
    </rPh>
    <phoneticPr fontId="1"/>
  </si>
  <si>
    <t>労働費</t>
    <rPh sb="0" eb="3">
      <t>ロウドウヒ</t>
    </rPh>
    <phoneticPr fontId="1"/>
  </si>
  <si>
    <t>農林水産業費</t>
    <rPh sb="0" eb="2">
      <t>ノウリン</t>
    </rPh>
    <rPh sb="2" eb="5">
      <t>スイサンギョウ</t>
    </rPh>
    <rPh sb="5" eb="6">
      <t>ヒ</t>
    </rPh>
    <phoneticPr fontId="1"/>
  </si>
  <si>
    <t>商工費</t>
    <rPh sb="0" eb="2">
      <t>ショウコウ</t>
    </rPh>
    <rPh sb="2" eb="3">
      <t>ヒ</t>
    </rPh>
    <phoneticPr fontId="1"/>
  </si>
  <si>
    <t>土木費</t>
    <rPh sb="0" eb="2">
      <t>ドボク</t>
    </rPh>
    <rPh sb="2" eb="3">
      <t>ヒ</t>
    </rPh>
    <phoneticPr fontId="1"/>
  </si>
  <si>
    <t>消防費</t>
    <rPh sb="0" eb="2">
      <t>ショウボウ</t>
    </rPh>
    <rPh sb="2" eb="3">
      <t>ヒ</t>
    </rPh>
    <phoneticPr fontId="1"/>
  </si>
  <si>
    <t>教育費</t>
    <rPh sb="0" eb="3">
      <t>キョウイクヒ</t>
    </rPh>
    <phoneticPr fontId="1"/>
  </si>
  <si>
    <t>災害復旧費</t>
    <rPh sb="0" eb="2">
      <t>サイガイ</t>
    </rPh>
    <rPh sb="2" eb="4">
      <t>フッキュウ</t>
    </rPh>
    <rPh sb="4" eb="5">
      <t>ヒ</t>
    </rPh>
    <phoneticPr fontId="1"/>
  </si>
  <si>
    <t>公債費</t>
    <rPh sb="0" eb="3">
      <t>コウサイヒ</t>
    </rPh>
    <phoneticPr fontId="1"/>
  </si>
  <si>
    <t>諸支出金</t>
    <rPh sb="0" eb="1">
      <t>ショ</t>
    </rPh>
    <rPh sb="1" eb="4">
      <t>シシュツキン</t>
    </rPh>
    <phoneticPr fontId="1"/>
  </si>
  <si>
    <t>予備費</t>
    <rPh sb="0" eb="3">
      <t>ヨビヒ</t>
    </rPh>
    <phoneticPr fontId="1"/>
  </si>
  <si>
    <t xml:space="preserve"> </t>
    <phoneticPr fontId="3"/>
  </si>
  <si>
    <t>うち臨時財政対策債</t>
    <rPh sb="2" eb="4">
      <t>リンジ</t>
    </rPh>
    <rPh sb="4" eb="6">
      <t>ザイセイ</t>
    </rPh>
    <rPh sb="6" eb="8">
      <t>タイサク</t>
    </rPh>
    <rPh sb="8" eb="9">
      <t>サイ</t>
    </rPh>
    <phoneticPr fontId="3"/>
  </si>
  <si>
    <t>国直轄事業負担金</t>
    <phoneticPr fontId="3"/>
  </si>
  <si>
    <t>単独事業費</t>
    <phoneticPr fontId="3"/>
  </si>
  <si>
    <t>　「その他税交付金等」は、利子割交付金、配当割交付金、分離課税所得割交付金、株式等譲渡所得割交付金、ゴルフ場利用税交付金、環境性能割交付金、軽油引取税交付金、法人事業税交付金、国有提供施設等所在市町村助成交付金及び交通安全対策特別交付金の合計額である。</t>
    <rPh sb="61" eb="63">
      <t>カンキョウ</t>
    </rPh>
    <rPh sb="63" eb="65">
      <t>セイノウ</t>
    </rPh>
    <rPh sb="65" eb="66">
      <t>ワリ</t>
    </rPh>
    <rPh sb="66" eb="69">
      <t>コウフキン</t>
    </rPh>
    <rPh sb="79" eb="81">
      <t>ホウジン</t>
    </rPh>
    <rPh sb="81" eb="84">
      <t>ジギョウゼイ</t>
    </rPh>
    <rPh sb="84" eb="87">
      <t>コウフキン</t>
    </rPh>
    <phoneticPr fontId="3"/>
  </si>
  <si>
    <t>　　　　(Ａ)</t>
    <phoneticPr fontId="3"/>
  </si>
  <si>
    <t>Ａ</t>
    <phoneticPr fontId="3"/>
  </si>
  <si>
    <t>Ｂ</t>
    <phoneticPr fontId="3"/>
  </si>
  <si>
    <t>Ｃ</t>
    <phoneticPr fontId="3"/>
  </si>
  <si>
    <t>Ｅ</t>
    <phoneticPr fontId="3"/>
  </si>
  <si>
    <t>財政調整基金</t>
    <phoneticPr fontId="3"/>
  </si>
  <si>
    <t>減債基金</t>
    <phoneticPr fontId="3"/>
  </si>
  <si>
    <t>小　計</t>
    <rPh sb="0" eb="1">
      <t>ショウ</t>
    </rPh>
    <phoneticPr fontId="3"/>
  </si>
  <si>
    <t>その他特定目的基金</t>
    <rPh sb="2" eb="3">
      <t>タ</t>
    </rPh>
    <rPh sb="3" eb="5">
      <t>トクテイ</t>
    </rPh>
    <rPh sb="5" eb="7">
      <t>モクテキ</t>
    </rPh>
    <rPh sb="7" eb="9">
      <t>キキン</t>
    </rPh>
    <phoneticPr fontId="3"/>
  </si>
  <si>
    <t>合　計</t>
    <rPh sb="0" eb="1">
      <t>ゴウ</t>
    </rPh>
    <rPh sb="2" eb="3">
      <t>ケイ</t>
    </rPh>
    <phoneticPr fontId="3"/>
  </si>
  <si>
    <t>さいたま市</t>
    <rPh sb="4" eb="5">
      <t>シ</t>
    </rPh>
    <phoneticPr fontId="23"/>
  </si>
  <si>
    <t>川口市</t>
  </si>
  <si>
    <t>加須市</t>
  </si>
  <si>
    <t>深谷市</t>
  </si>
  <si>
    <t>朝霞市</t>
  </si>
  <si>
    <t>久喜市</t>
  </si>
  <si>
    <t>白岡市</t>
  </si>
  <si>
    <t>宮代町</t>
  </si>
  <si>
    <t>団体名</t>
    <rPh sb="0" eb="2">
      <t>ダンタイ</t>
    </rPh>
    <rPh sb="2" eb="3">
      <t>メイ</t>
    </rPh>
    <phoneticPr fontId="3"/>
  </si>
  <si>
    <t>年度末
現在高見込額</t>
    <rPh sb="0" eb="2">
      <t>ネンド</t>
    </rPh>
    <rPh sb="2" eb="3">
      <t>マツ</t>
    </rPh>
    <rPh sb="4" eb="7">
      <t>ゲンザイダカ</t>
    </rPh>
    <rPh sb="7" eb="9">
      <t>ミコミ</t>
    </rPh>
    <rPh sb="9" eb="10">
      <t>ガク</t>
    </rPh>
    <phoneticPr fontId="3"/>
  </si>
  <si>
    <t>積立額</t>
    <rPh sb="0" eb="2">
      <t>ツミタテ</t>
    </rPh>
    <rPh sb="2" eb="3">
      <t>ガク</t>
    </rPh>
    <phoneticPr fontId="3"/>
  </si>
  <si>
    <t>取崩額</t>
    <rPh sb="0" eb="2">
      <t>トリクズシ</t>
    </rPh>
    <rPh sb="2" eb="3">
      <t>ガク</t>
    </rPh>
    <phoneticPr fontId="3"/>
  </si>
  <si>
    <t>市計</t>
    <rPh sb="0" eb="1">
      <t>シ</t>
    </rPh>
    <rPh sb="1" eb="2">
      <t>ケイ</t>
    </rPh>
    <phoneticPr fontId="3"/>
  </si>
  <si>
    <t>町村計</t>
    <rPh sb="0" eb="2">
      <t>チョウソン</t>
    </rPh>
    <rPh sb="2" eb="3">
      <t>ケイ</t>
    </rPh>
    <phoneticPr fontId="3"/>
  </si>
  <si>
    <t>県計</t>
    <rPh sb="0" eb="1">
      <t>ケン</t>
    </rPh>
    <rPh sb="1" eb="2">
      <t>ケイ</t>
    </rPh>
    <phoneticPr fontId="3"/>
  </si>
  <si>
    <t>４．基金（総括表）</t>
    <rPh sb="2" eb="4">
      <t>キキン</t>
    </rPh>
    <rPh sb="5" eb="7">
      <t>ソウカツ</t>
    </rPh>
    <rPh sb="7" eb="8">
      <t>ヒョウ</t>
    </rPh>
    <phoneticPr fontId="3"/>
  </si>
  <si>
    <t>４．基金（市町村別財政調整基金残高）</t>
    <rPh sb="5" eb="8">
      <t>シチョウソン</t>
    </rPh>
    <rPh sb="8" eb="9">
      <t>ベツ</t>
    </rPh>
    <rPh sb="9" eb="11">
      <t>ザイセイ</t>
    </rPh>
    <rPh sb="11" eb="13">
      <t>チョウセイ</t>
    </rPh>
    <rPh sb="13" eb="15">
      <t>キキン</t>
    </rPh>
    <rPh sb="15" eb="17">
      <t>ザンダカ</t>
    </rPh>
    <phoneticPr fontId="3"/>
  </si>
  <si>
    <t>（D／A）</t>
    <phoneticPr fontId="3"/>
  </si>
  <si>
    <t>（E／Ｂ）</t>
    <phoneticPr fontId="3"/>
  </si>
  <si>
    <t>Ａ　</t>
    <phoneticPr fontId="3"/>
  </si>
  <si>
    <t>B　</t>
    <phoneticPr fontId="3"/>
  </si>
  <si>
    <t>C　</t>
    <phoneticPr fontId="3"/>
  </si>
  <si>
    <t>（B－A）　　D　</t>
    <phoneticPr fontId="3"/>
  </si>
  <si>
    <t>（Ｃ－Ｂ）　　E　</t>
    <phoneticPr fontId="3"/>
  </si>
  <si>
    <t>※１　　　　　Ｄ</t>
    <phoneticPr fontId="3"/>
  </si>
  <si>
    <t>地方特例交付金等</t>
    <rPh sb="0" eb="2">
      <t>チホウ</t>
    </rPh>
    <rPh sb="2" eb="4">
      <t>トクレイ</t>
    </rPh>
    <rPh sb="4" eb="7">
      <t>コウフキン</t>
    </rPh>
    <rPh sb="7" eb="8">
      <t>トウ</t>
    </rPh>
    <phoneticPr fontId="3"/>
  </si>
  <si>
    <t>補助＋国直轄</t>
    <rPh sb="0" eb="2">
      <t>ホジョ</t>
    </rPh>
    <rPh sb="3" eb="6">
      <t>クニチョッカツ</t>
    </rPh>
    <phoneticPr fontId="3"/>
  </si>
  <si>
    <t>差</t>
    <rPh sb="0" eb="1">
      <t>サ</t>
    </rPh>
    <phoneticPr fontId="3"/>
  </si>
  <si>
    <t>増減率</t>
    <rPh sb="0" eb="3">
      <t>ゾウゲンリツ</t>
    </rPh>
    <phoneticPr fontId="3"/>
  </si>
  <si>
    <t>令和７年度
当初予算額</t>
    <rPh sb="0" eb="2">
      <t>レイワ</t>
    </rPh>
    <rPh sb="3" eb="5">
      <t>ネンド</t>
    </rPh>
    <rPh sb="6" eb="8">
      <t>トウショ</t>
    </rPh>
    <rPh sb="8" eb="11">
      <t>ヨサンガク</t>
    </rPh>
    <phoneticPr fontId="3"/>
  </si>
  <si>
    <t>令和７年度</t>
    <rPh sb="0" eb="2">
      <t>レイワ</t>
    </rPh>
    <rPh sb="3" eb="4">
      <t>ネン</t>
    </rPh>
    <rPh sb="4" eb="5">
      <t>ド</t>
    </rPh>
    <phoneticPr fontId="3"/>
  </si>
  <si>
    <t>令和７年度</t>
    <rPh sb="0" eb="2">
      <t>レイワ</t>
    </rPh>
    <rPh sb="3" eb="4">
      <t>ネン</t>
    </rPh>
    <rPh sb="4" eb="5">
      <t>ド</t>
    </rPh>
    <phoneticPr fontId="18"/>
  </si>
  <si>
    <t>令和７年度末
現在高見込額</t>
    <rPh sb="5" eb="6">
      <t>マツ</t>
    </rPh>
    <rPh sb="7" eb="10">
      <t>ゲンザイダカ</t>
    </rPh>
    <rPh sb="10" eb="12">
      <t>ミコ</t>
    </rPh>
    <rPh sb="12" eb="13">
      <t>ガク</t>
    </rPh>
    <phoneticPr fontId="14"/>
  </si>
  <si>
    <t>令和８年度一般会計当初予算の状況</t>
    <rPh sb="0" eb="2">
      <t>レイワ</t>
    </rPh>
    <rPh sb="3" eb="5">
      <t>ネンド</t>
    </rPh>
    <rPh sb="5" eb="7">
      <t>イッパン</t>
    </rPh>
    <rPh sb="7" eb="9">
      <t>カイケイ</t>
    </rPh>
    <rPh sb="9" eb="11">
      <t>トウショ</t>
    </rPh>
    <rPh sb="11" eb="13">
      <t>ヨサン</t>
    </rPh>
    <rPh sb="14" eb="16">
      <t>ジョウキョウ</t>
    </rPh>
    <phoneticPr fontId="3"/>
  </si>
  <si>
    <t>令和８年度
当初予算額</t>
    <rPh sb="0" eb="2">
      <t>レイワ</t>
    </rPh>
    <rPh sb="3" eb="5">
      <t>ネンド</t>
    </rPh>
    <rPh sb="6" eb="8">
      <t>トウショ</t>
    </rPh>
    <rPh sb="8" eb="11">
      <t>ヨサンガク</t>
    </rPh>
    <phoneticPr fontId="3"/>
  </si>
  <si>
    <t>令和８年度</t>
    <rPh sb="0" eb="2">
      <t>レイワ</t>
    </rPh>
    <rPh sb="3" eb="4">
      <t>ネン</t>
    </rPh>
    <rPh sb="4" eb="5">
      <t>ド</t>
    </rPh>
    <phoneticPr fontId="3"/>
  </si>
  <si>
    <t>R7</t>
    <phoneticPr fontId="3"/>
  </si>
  <si>
    <t>R8</t>
    <phoneticPr fontId="3"/>
  </si>
  <si>
    <t>令和８年度</t>
    <rPh sb="0" eb="2">
      <t>レイワ</t>
    </rPh>
    <rPh sb="3" eb="4">
      <t>ネン</t>
    </rPh>
    <rPh sb="4" eb="5">
      <t>ド</t>
    </rPh>
    <phoneticPr fontId="18"/>
  </si>
  <si>
    <t>※令和７年度の川越市及び朝霞市は骨格予算での編成</t>
    <rPh sb="1" eb="3">
      <t>レイワ</t>
    </rPh>
    <rPh sb="4" eb="6">
      <t>ネンド</t>
    </rPh>
    <rPh sb="7" eb="10">
      <t>カワゴエシ</t>
    </rPh>
    <rPh sb="10" eb="11">
      <t>オヨ</t>
    </rPh>
    <rPh sb="12" eb="15">
      <t>アサカシ</t>
    </rPh>
    <rPh sb="16" eb="18">
      <t>コッカク</t>
    </rPh>
    <rPh sb="18" eb="20">
      <t>ヨサン</t>
    </rPh>
    <rPh sb="22" eb="24">
      <t>ヘンセイ</t>
    </rPh>
    <phoneticPr fontId="3"/>
  </si>
  <si>
    <t>令和６年度末
現在高</t>
    <rPh sb="0" eb="2">
      <t>レイワ</t>
    </rPh>
    <rPh sb="3" eb="6">
      <t>ネンドマツ</t>
    </rPh>
    <rPh sb="5" eb="6">
      <t>マツ</t>
    </rPh>
    <rPh sb="7" eb="10">
      <t>ゲンザイダカ</t>
    </rPh>
    <phoneticPr fontId="14"/>
  </si>
  <si>
    <t>令和８年度末
現在高見込額</t>
    <rPh sb="5" eb="6">
      <t>マツ</t>
    </rPh>
    <rPh sb="7" eb="10">
      <t>ゲンザイダカ</t>
    </rPh>
    <rPh sb="10" eb="12">
      <t>ミコ</t>
    </rPh>
    <rPh sb="12" eb="13">
      <t>ガク</t>
    </rPh>
    <phoneticPr fontId="14"/>
  </si>
  <si>
    <t>令和７年度末－
令和６年度末
増減額</t>
    <rPh sb="0" eb="2">
      <t>レイワ</t>
    </rPh>
    <rPh sb="3" eb="5">
      <t>ネンド</t>
    </rPh>
    <rPh sb="5" eb="6">
      <t>マツ</t>
    </rPh>
    <rPh sb="8" eb="10">
      <t>レイワ</t>
    </rPh>
    <rPh sb="11" eb="14">
      <t>ネンドマツ</t>
    </rPh>
    <rPh sb="12" eb="13">
      <t>ド</t>
    </rPh>
    <rPh sb="13" eb="14">
      <t>マツ</t>
    </rPh>
    <rPh sb="15" eb="17">
      <t>ゾウゲン</t>
    </rPh>
    <rPh sb="17" eb="18">
      <t>ガク</t>
    </rPh>
    <phoneticPr fontId="14"/>
  </si>
  <si>
    <t>令和７年度末－
令和６年度末
増減率</t>
    <rPh sb="17" eb="18">
      <t>リツ</t>
    </rPh>
    <phoneticPr fontId="14"/>
  </si>
  <si>
    <t>令和８年度末－
令和７年度末
増減額</t>
    <rPh sb="0" eb="2">
      <t>レイワ</t>
    </rPh>
    <rPh sb="3" eb="5">
      <t>ネンド</t>
    </rPh>
    <rPh sb="5" eb="6">
      <t>マツ</t>
    </rPh>
    <rPh sb="8" eb="10">
      <t>レイワ</t>
    </rPh>
    <rPh sb="11" eb="13">
      <t>ネンド</t>
    </rPh>
    <rPh sb="12" eb="13">
      <t>ド</t>
    </rPh>
    <rPh sb="13" eb="14">
      <t>マツ</t>
    </rPh>
    <rPh sb="15" eb="18">
      <t>ゾウゲンガク</t>
    </rPh>
    <phoneticPr fontId="14"/>
  </si>
  <si>
    <t>令和８年度末－
令和７年度末
増減率</t>
    <rPh sb="0" eb="2">
      <t>レイワ</t>
    </rPh>
    <rPh sb="3" eb="5">
      <t>ネンド</t>
    </rPh>
    <rPh sb="5" eb="6">
      <t>マツ</t>
    </rPh>
    <rPh sb="8" eb="10">
      <t>レイワ</t>
    </rPh>
    <rPh sb="11" eb="13">
      <t>ネンド</t>
    </rPh>
    <rPh sb="12" eb="13">
      <t>ド</t>
    </rPh>
    <rPh sb="13" eb="14">
      <t>マツ</t>
    </rPh>
    <rPh sb="15" eb="17">
      <t>ゾウゲン</t>
    </rPh>
    <rPh sb="17" eb="18">
      <t>リツ</t>
    </rPh>
    <phoneticPr fontId="14"/>
  </si>
  <si>
    <t>令和６年度末現在高</t>
    <rPh sb="0" eb="2">
      <t>レイワ</t>
    </rPh>
    <rPh sb="3" eb="6">
      <t>ネンドマツ</t>
    </rPh>
    <rPh sb="4" eb="5">
      <t>ド</t>
    </rPh>
    <rPh sb="5" eb="6">
      <t>マツ</t>
    </rPh>
    <rPh sb="6" eb="9">
      <t>ゲンザイダカ</t>
    </rPh>
    <phoneticPr fontId="3"/>
  </si>
  <si>
    <t>令和７年度末
現在高見込額</t>
    <rPh sb="0" eb="1">
      <t>レイ</t>
    </rPh>
    <rPh sb="1" eb="2">
      <t>ワ</t>
    </rPh>
    <rPh sb="3" eb="5">
      <t>ネンド</t>
    </rPh>
    <rPh sb="5" eb="6">
      <t>マツ</t>
    </rPh>
    <rPh sb="7" eb="10">
      <t>ゲンザイダカ</t>
    </rPh>
    <rPh sb="10" eb="12">
      <t>ミコミ</t>
    </rPh>
    <rPh sb="12" eb="13">
      <t>ガク</t>
    </rPh>
    <phoneticPr fontId="3"/>
  </si>
  <si>
    <t>令和８年度当初予算</t>
    <rPh sb="0" eb="2">
      <t>レイワ</t>
    </rPh>
    <rPh sb="3" eb="5">
      <t>ネンド</t>
    </rPh>
    <rPh sb="5" eb="7">
      <t>トウショ</t>
    </rPh>
    <rPh sb="7" eb="9">
      <t>ヨサン</t>
    </rPh>
    <phoneticPr fontId="3"/>
  </si>
  <si>
    <t>R8-R7
増減額
（Ｄ－Ａ）</t>
    <rPh sb="6" eb="8">
      <t>ゾウゲン</t>
    </rPh>
    <rPh sb="8" eb="9">
      <t>ガク</t>
    </rPh>
    <phoneticPr fontId="3"/>
  </si>
  <si>
    <t>R8-R7
増減率
（Ｅ／Ａ）</t>
    <rPh sb="6" eb="8">
      <t>ゾウゲン</t>
    </rPh>
    <rPh sb="8" eb="9">
      <t>リツ</t>
    </rPh>
    <phoneticPr fontId="3"/>
  </si>
  <si>
    <t>※１　令和８年度末現在高見込額は令和７年度末現在高見込額に対して、各補正予算により積立額と取崩額を増減する他、決算剰余金の積立見込額がさらに加えられることがある。そのため、Ａ＋Ｂ－ＣがＤと一致しないことがある。</t>
    <rPh sb="3" eb="5">
      <t>レイワ</t>
    </rPh>
    <rPh sb="6" eb="9">
      <t>ネンドマツ</t>
    </rPh>
    <rPh sb="9" eb="12">
      <t>ゲンザイダカ</t>
    </rPh>
    <rPh sb="12" eb="15">
      <t>ミコミガク</t>
    </rPh>
    <rPh sb="16" eb="18">
      <t>レイワ</t>
    </rPh>
    <rPh sb="19" eb="21">
      <t>ネンド</t>
    </rPh>
    <rPh sb="21" eb="22">
      <t>マツ</t>
    </rPh>
    <rPh sb="22" eb="25">
      <t>ゲンザイダカ</t>
    </rPh>
    <rPh sb="25" eb="27">
      <t>ミコミ</t>
    </rPh>
    <rPh sb="27" eb="28">
      <t>ガク</t>
    </rPh>
    <rPh sb="29" eb="30">
      <t>タイ</t>
    </rPh>
    <rPh sb="33" eb="34">
      <t>カク</t>
    </rPh>
    <rPh sb="34" eb="38">
      <t>ホセイヨサン</t>
    </rPh>
    <rPh sb="41" eb="43">
      <t>ツミタテ</t>
    </rPh>
    <rPh sb="43" eb="44">
      <t>ガク</t>
    </rPh>
    <rPh sb="45" eb="47">
      <t>トリクズシ</t>
    </rPh>
    <rPh sb="47" eb="48">
      <t>ガク</t>
    </rPh>
    <rPh sb="49" eb="51">
      <t>ゾウゲン</t>
    </rPh>
    <rPh sb="53" eb="54">
      <t>ホカ</t>
    </rPh>
    <rPh sb="55" eb="57">
      <t>ケッサン</t>
    </rPh>
    <rPh sb="57" eb="60">
      <t>ジョウヨキン</t>
    </rPh>
    <rPh sb="61" eb="63">
      <t>ツミタテ</t>
    </rPh>
    <rPh sb="63" eb="65">
      <t>ミコミ</t>
    </rPh>
    <rPh sb="65" eb="66">
      <t>ガク</t>
    </rPh>
    <rPh sb="70" eb="71">
      <t>クワ</t>
    </rPh>
    <rPh sb="94" eb="96">
      <t>イッチ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</si>
</sst>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0_ ;[Red]\-#,##0\ "/>
    <numFmt numFmtId="177" formatCode="#,##0.0_ ;[Red]\-#,##0.0\ "/>
    <numFmt numFmtId="178" formatCode="#,##0;&quot;△ &quot;#,##0"/>
    <numFmt numFmtId="179" formatCode="#,##0;&quot;▲ &quot;#,##0"/>
    <numFmt numFmtId="180" formatCode="#,##0.0;&quot;▲ &quot;#,##0.0"/>
    <numFmt numFmtId="181" formatCode="0.0;&quot;△ &quot;0.0"/>
    <numFmt numFmtId="182" formatCode="0.0%"/>
  </numFmts>
  <fonts count="33"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4"/>
      <name val="ＭＳ 明朝"/>
      <family val="1"/>
      <charset val="128"/>
    </font>
    <font>
      <sz val="11"/>
      <color indexed="17"/>
      <name val="ＭＳ Ｐゴシック"/>
      <family val="3"/>
      <charset val="128"/>
    </font>
    <font>
      <b/>
      <sz val="13"/>
      <color indexed="54"/>
      <name val="ＭＳ Ｐゴシック"/>
      <family val="3"/>
      <charset val="128"/>
    </font>
    <font>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
      <sz val="16"/>
      <color theme="1"/>
      <name val="ＭＳ Ｐゴシック"/>
      <family val="3"/>
      <charset val="128"/>
    </font>
    <font>
      <sz val="10"/>
      <color theme="1"/>
      <name val="ＭＳ Ｐゴシック"/>
      <family val="3"/>
      <charset val="128"/>
    </font>
    <font>
      <sz val="20"/>
      <color theme="1"/>
      <name val="ＭＳ Ｐゴシック"/>
      <family val="3"/>
      <charset val="128"/>
    </font>
    <font>
      <sz val="14"/>
      <color theme="1"/>
      <name val="ＭＳ Ｐゴシック"/>
      <family val="3"/>
      <charset val="128"/>
    </font>
    <font>
      <sz val="12"/>
      <color rgb="FFFF0000"/>
      <name val="ＭＳ Ｐゴシック"/>
      <family val="3"/>
      <charset val="128"/>
    </font>
    <font>
      <sz val="12"/>
      <color theme="1"/>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tted">
        <color indexed="64"/>
      </top>
      <bottom style="double">
        <color indexed="64"/>
      </bottom>
      <diagonal/>
    </border>
    <border>
      <left/>
      <right style="thin">
        <color indexed="64"/>
      </right>
      <top style="dotted">
        <color indexed="64"/>
      </top>
      <bottom style="double">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diagonal/>
    </border>
    <border>
      <left style="thin">
        <color indexed="64"/>
      </left>
      <right style="medium">
        <color indexed="64"/>
      </right>
      <top/>
      <bottom style="dotted">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dotted">
        <color indexed="64"/>
      </bottom>
      <diagonal/>
    </border>
    <border>
      <left/>
      <right style="medium">
        <color indexed="64"/>
      </right>
      <top/>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diagonal/>
    </border>
    <border>
      <left style="medium">
        <color indexed="64"/>
      </left>
      <right style="thin">
        <color indexed="64"/>
      </right>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uble">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style="dotted">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tted">
        <color indexed="64"/>
      </right>
      <top style="thin">
        <color indexed="64"/>
      </top>
      <bottom style="dotted">
        <color indexed="64"/>
      </bottom>
      <diagonal/>
    </border>
    <border>
      <left/>
      <right/>
      <top/>
      <bottom style="thin">
        <color indexed="64"/>
      </bottom>
      <diagonal/>
    </border>
    <border>
      <left style="thin">
        <color indexed="64"/>
      </left>
      <right style="dotted">
        <color indexed="64"/>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97">
    <xf numFmtId="0" fontId="0" fillId="0" borderId="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9" fontId="24" fillId="0" borderId="0" applyFont="0" applyFill="0" applyBorder="0" applyAlignment="0" applyProtection="0">
      <alignment vertical="center"/>
    </xf>
    <xf numFmtId="9" fontId="2" fillId="0" borderId="0" applyFont="0" applyFill="0" applyBorder="0" applyAlignment="0" applyProtection="0"/>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4" fillId="0" borderId="0" applyFont="0" applyFill="0" applyBorder="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0" fillId="7" borderId="4" applyNumberFormat="0" applyAlignment="0" applyProtection="0">
      <alignment vertical="center"/>
    </xf>
    <xf numFmtId="0" fontId="4" fillId="0" borderId="0">
      <alignment vertical="center"/>
    </xf>
    <xf numFmtId="0" fontId="2" fillId="0" borderId="0">
      <alignment vertical="center"/>
    </xf>
    <xf numFmtId="0" fontId="2" fillId="0" borderId="0"/>
    <xf numFmtId="0" fontId="24" fillId="0" borderId="0">
      <alignment vertical="center"/>
    </xf>
    <xf numFmtId="0" fontId="2" fillId="0" borderId="0">
      <alignment vertical="center"/>
    </xf>
    <xf numFmtId="0" fontId="21"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 fillId="0" borderId="0"/>
    <xf numFmtId="0" fontId="24" fillId="0" borderId="0">
      <alignment vertical="center"/>
    </xf>
    <xf numFmtId="38" fontId="2" fillId="0" borderId="0" applyFont="0" applyFill="0" applyBorder="0" applyAlignment="0" applyProtection="0"/>
  </cellStyleXfs>
  <cellXfs count="353">
    <xf numFmtId="0" fontId="0" fillId="0" borderId="0" xfId="0"/>
    <xf numFmtId="176" fontId="24" fillId="0" borderId="10" xfId="68" applyNumberFormat="1" applyFont="1" applyFill="1" applyBorder="1" applyAlignment="1">
      <alignment horizontal="center" vertical="center"/>
    </xf>
    <xf numFmtId="179" fontId="24" fillId="0" borderId="11" xfId="68" applyNumberFormat="1" applyFont="1" applyFill="1" applyBorder="1" applyAlignment="1">
      <alignment vertical="center"/>
    </xf>
    <xf numFmtId="179" fontId="24" fillId="0" borderId="12" xfId="68" applyNumberFormat="1" applyFont="1" applyFill="1" applyBorder="1" applyAlignment="1">
      <alignment vertical="center"/>
    </xf>
    <xf numFmtId="179" fontId="24" fillId="0" borderId="13" xfId="68" applyNumberFormat="1" applyFont="1" applyFill="1" applyBorder="1" applyAlignment="1">
      <alignment vertical="center"/>
    </xf>
    <xf numFmtId="179" fontId="24" fillId="0" borderId="14" xfId="68" applyNumberFormat="1" applyFont="1" applyFill="1" applyBorder="1" applyAlignment="1">
      <alignment vertical="center"/>
    </xf>
    <xf numFmtId="179" fontId="24" fillId="0" borderId="15" xfId="68" applyNumberFormat="1" applyFont="1" applyFill="1" applyBorder="1" applyAlignment="1">
      <alignment vertical="center"/>
    </xf>
    <xf numFmtId="179" fontId="24" fillId="0" borderId="16" xfId="68" applyNumberFormat="1" applyFont="1" applyFill="1" applyBorder="1" applyAlignment="1">
      <alignment vertical="center"/>
    </xf>
    <xf numFmtId="179" fontId="24" fillId="0" borderId="17" xfId="68" applyNumberFormat="1" applyFont="1" applyFill="1" applyBorder="1" applyAlignment="1">
      <alignment vertical="center"/>
    </xf>
    <xf numFmtId="179" fontId="24" fillId="0" borderId="18" xfId="68" applyNumberFormat="1" applyFont="1" applyFill="1" applyBorder="1" applyAlignment="1">
      <alignment vertical="center"/>
    </xf>
    <xf numFmtId="179" fontId="24" fillId="0" borderId="20" xfId="68" applyNumberFormat="1" applyFont="1" applyFill="1" applyBorder="1" applyAlignment="1">
      <alignment vertical="center"/>
    </xf>
    <xf numFmtId="179" fontId="24" fillId="0" borderId="21" xfId="68" applyNumberFormat="1" applyFont="1" applyFill="1" applyBorder="1" applyAlignment="1">
      <alignment vertical="center"/>
    </xf>
    <xf numFmtId="179" fontId="24" fillId="0" borderId="22" xfId="68" applyNumberFormat="1" applyFont="1" applyFill="1" applyBorder="1" applyAlignment="1">
      <alignment vertical="center"/>
    </xf>
    <xf numFmtId="179" fontId="24" fillId="0" borderId="24" xfId="68" applyNumberFormat="1" applyFont="1" applyFill="1" applyBorder="1" applyAlignment="1">
      <alignment vertical="center"/>
    </xf>
    <xf numFmtId="179" fontId="24" fillId="0" borderId="25" xfId="68" applyNumberFormat="1" applyFont="1" applyFill="1" applyBorder="1" applyAlignment="1">
      <alignment vertical="center"/>
    </xf>
    <xf numFmtId="179" fontId="24" fillId="0" borderId="26" xfId="68" applyNumberFormat="1" applyFont="1" applyFill="1" applyBorder="1" applyAlignment="1">
      <alignment vertical="center"/>
    </xf>
    <xf numFmtId="176" fontId="24" fillId="0" borderId="0" xfId="68" applyNumberFormat="1" applyFont="1" applyFill="1" applyAlignment="1">
      <alignment vertical="center"/>
    </xf>
    <xf numFmtId="179" fontId="24" fillId="0" borderId="27" xfId="68" applyNumberFormat="1" applyFont="1" applyFill="1" applyBorder="1" applyAlignment="1">
      <alignment vertical="center"/>
    </xf>
    <xf numFmtId="0" fontId="25" fillId="0" borderId="0" xfId="0" applyFont="1" applyAlignment="1">
      <alignment vertical="center"/>
    </xf>
    <xf numFmtId="0" fontId="26" fillId="0" borderId="0" xfId="0" applyFont="1" applyAlignment="1">
      <alignment vertical="center"/>
    </xf>
    <xf numFmtId="0" fontId="26" fillId="0" borderId="0" xfId="0" applyFont="1" applyAlignment="1">
      <alignment vertical="top"/>
    </xf>
    <xf numFmtId="0" fontId="26" fillId="0" borderId="0" xfId="0" applyFont="1" applyAlignment="1">
      <alignment horizontal="left" vertical="center" wrapText="1"/>
    </xf>
    <xf numFmtId="0" fontId="24" fillId="0" borderId="0" xfId="0" applyFont="1" applyAlignment="1">
      <alignment vertical="center"/>
    </xf>
    <xf numFmtId="0" fontId="27" fillId="0" borderId="0" xfId="0" applyFont="1" applyAlignment="1">
      <alignment vertical="center"/>
    </xf>
    <xf numFmtId="176" fontId="27" fillId="0" borderId="0" xfId="67" applyNumberFormat="1" applyFont="1" applyFill="1" applyAlignment="1">
      <alignment vertical="center"/>
    </xf>
    <xf numFmtId="177" fontId="27" fillId="0" borderId="0" xfId="0" applyNumberFormat="1" applyFont="1" applyAlignment="1">
      <alignment vertical="center"/>
    </xf>
    <xf numFmtId="176" fontId="27" fillId="0" borderId="0" xfId="0" applyNumberFormat="1" applyFont="1" applyAlignment="1">
      <alignment vertical="center"/>
    </xf>
    <xf numFmtId="0" fontId="28" fillId="0" borderId="0" xfId="0" applyFont="1" applyAlignment="1">
      <alignment horizontal="center" vertical="center"/>
    </xf>
    <xf numFmtId="0" fontId="28" fillId="0" borderId="0" xfId="0" applyFont="1" applyAlignment="1">
      <alignment vertical="center"/>
    </xf>
    <xf numFmtId="0" fontId="28" fillId="0" borderId="28" xfId="0" applyFont="1" applyBorder="1" applyAlignment="1">
      <alignment horizontal="right" vertical="center"/>
    </xf>
    <xf numFmtId="0" fontId="28" fillId="0" borderId="11" xfId="0" applyFont="1" applyBorder="1" applyAlignment="1">
      <alignment vertical="center"/>
    </xf>
    <xf numFmtId="0" fontId="28" fillId="0" borderId="29" xfId="0" applyFont="1" applyBorder="1" applyAlignment="1">
      <alignment vertical="center"/>
    </xf>
    <xf numFmtId="0" fontId="28" fillId="0" borderId="0" xfId="0" applyFont="1" applyAlignment="1">
      <alignment vertical="center" wrapText="1"/>
    </xf>
    <xf numFmtId="0" fontId="28" fillId="0" borderId="19" xfId="0" applyFont="1" applyBorder="1" applyAlignment="1">
      <alignment vertical="center"/>
    </xf>
    <xf numFmtId="0" fontId="28" fillId="0" borderId="31" xfId="0" applyFont="1" applyBorder="1" applyAlignment="1">
      <alignment vertical="center"/>
    </xf>
    <xf numFmtId="0" fontId="28" fillId="0" borderId="32" xfId="0" applyFont="1" applyBorder="1" applyAlignment="1">
      <alignment horizontal="right" vertical="center" wrapText="1"/>
    </xf>
    <xf numFmtId="0" fontId="28" fillId="0" borderId="31" xfId="0" applyFont="1" applyBorder="1" applyAlignment="1">
      <alignment horizontal="right" vertical="center" wrapText="1"/>
    </xf>
    <xf numFmtId="0" fontId="30" fillId="0" borderId="0" xfId="0" applyFont="1" applyAlignment="1">
      <alignment vertical="center"/>
    </xf>
    <xf numFmtId="0" fontId="28" fillId="0" borderId="33" xfId="0" applyFont="1" applyBorder="1" applyAlignment="1">
      <alignment horizontal="center" vertical="center"/>
    </xf>
    <xf numFmtId="0" fontId="28" fillId="0" borderId="34" xfId="0" applyFont="1" applyBorder="1" applyAlignment="1">
      <alignment vertical="center"/>
    </xf>
    <xf numFmtId="0" fontId="28" fillId="0" borderId="16" xfId="0" applyFont="1" applyBorder="1" applyAlignment="1">
      <alignment horizontal="center" vertical="center"/>
    </xf>
    <xf numFmtId="0" fontId="28" fillId="0" borderId="35" xfId="0" applyFont="1" applyBorder="1" applyAlignment="1">
      <alignment vertical="center"/>
    </xf>
    <xf numFmtId="0" fontId="28" fillId="0" borderId="26" xfId="0" applyFont="1" applyBorder="1" applyAlignment="1">
      <alignment horizontal="center" vertical="center"/>
    </xf>
    <xf numFmtId="0" fontId="28" fillId="0" borderId="36" xfId="0" applyFont="1" applyBorder="1" applyAlignment="1">
      <alignment horizontal="left" vertical="center" wrapText="1"/>
    </xf>
    <xf numFmtId="0" fontId="28" fillId="0" borderId="37" xfId="0" applyFont="1" applyBorder="1" applyAlignment="1">
      <alignment vertical="center"/>
    </xf>
    <xf numFmtId="0" fontId="28" fillId="0" borderId="38" xfId="0" applyFont="1" applyBorder="1" applyAlignment="1">
      <alignment vertical="center"/>
    </xf>
    <xf numFmtId="0" fontId="28" fillId="0" borderId="0" xfId="0" applyFont="1" applyAlignment="1">
      <alignment horizontal="left" vertical="center" wrapText="1"/>
    </xf>
    <xf numFmtId="0" fontId="28" fillId="0" borderId="39" xfId="0" applyFont="1" applyBorder="1" applyAlignment="1">
      <alignment vertical="center"/>
    </xf>
    <xf numFmtId="0" fontId="28" fillId="0" borderId="40" xfId="0" applyFont="1" applyBorder="1" applyAlignment="1">
      <alignment vertical="center"/>
    </xf>
    <xf numFmtId="0" fontId="28" fillId="0" borderId="0" xfId="0" applyFont="1" applyAlignment="1">
      <alignment vertical="top"/>
    </xf>
    <xf numFmtId="0" fontId="28" fillId="0" borderId="41" xfId="0" applyFont="1" applyBorder="1" applyAlignment="1">
      <alignment horizontal="center" vertical="center"/>
    </xf>
    <xf numFmtId="0" fontId="28" fillId="0" borderId="42" xfId="0" applyFont="1" applyBorder="1" applyAlignment="1">
      <alignment vertical="center"/>
    </xf>
    <xf numFmtId="0" fontId="28" fillId="0" borderId="43" xfId="0" applyFont="1" applyBorder="1" applyAlignment="1">
      <alignment vertical="center"/>
    </xf>
    <xf numFmtId="0" fontId="24" fillId="0" borderId="44" xfId="0" applyFont="1" applyBorder="1" applyAlignment="1">
      <alignment vertical="center"/>
    </xf>
    <xf numFmtId="0" fontId="24" fillId="0" borderId="0" xfId="0" applyFont="1" applyAlignment="1">
      <alignment horizontal="center" vertical="center"/>
    </xf>
    <xf numFmtId="178" fontId="28" fillId="0" borderId="33" xfId="0" applyNumberFormat="1" applyFont="1" applyBorder="1" applyAlignment="1">
      <alignment vertical="center"/>
    </xf>
    <xf numFmtId="178" fontId="28" fillId="0" borderId="27" xfId="0" applyNumberFormat="1" applyFont="1" applyBorder="1" applyAlignment="1">
      <alignment vertical="center"/>
    </xf>
    <xf numFmtId="179" fontId="28" fillId="0" borderId="45" xfId="0" applyNumberFormat="1" applyFont="1" applyBorder="1" applyAlignment="1">
      <alignment vertical="center"/>
    </xf>
    <xf numFmtId="180" fontId="28" fillId="0" borderId="46" xfId="0" applyNumberFormat="1" applyFont="1" applyBorder="1" applyAlignment="1">
      <alignment horizontal="right" vertical="center"/>
    </xf>
    <xf numFmtId="179" fontId="28" fillId="0" borderId="47" xfId="0" applyNumberFormat="1" applyFont="1" applyBorder="1" applyAlignment="1">
      <alignment vertical="center"/>
    </xf>
    <xf numFmtId="180" fontId="28" fillId="0" borderId="48" xfId="0" applyNumberFormat="1" applyFont="1" applyBorder="1" applyAlignment="1">
      <alignment horizontal="right" vertical="center"/>
    </xf>
    <xf numFmtId="178" fontId="28" fillId="0" borderId="23" xfId="0" applyNumberFormat="1" applyFont="1" applyBorder="1" applyAlignment="1">
      <alignment vertical="center"/>
    </xf>
    <xf numFmtId="180" fontId="28" fillId="0" borderId="38" xfId="0" applyNumberFormat="1" applyFont="1" applyBorder="1" applyAlignment="1">
      <alignment horizontal="right" vertical="center"/>
    </xf>
    <xf numFmtId="178" fontId="28" fillId="0" borderId="0" xfId="0" applyNumberFormat="1" applyFont="1" applyAlignment="1">
      <alignment vertical="center"/>
    </xf>
    <xf numFmtId="181" fontId="28" fillId="0" borderId="0" xfId="0" applyNumberFormat="1" applyFont="1" applyAlignment="1">
      <alignment vertical="center"/>
    </xf>
    <xf numFmtId="179" fontId="28" fillId="0" borderId="49" xfId="0" applyNumberFormat="1" applyFont="1" applyBorder="1" applyAlignment="1">
      <alignment vertical="center"/>
    </xf>
    <xf numFmtId="180" fontId="28" fillId="0" borderId="50" xfId="0" applyNumberFormat="1" applyFont="1" applyBorder="1" applyAlignment="1">
      <alignment horizontal="right" vertical="center"/>
    </xf>
    <xf numFmtId="0" fontId="31" fillId="0" borderId="0" xfId="0" applyFont="1" applyAlignment="1">
      <alignment vertical="center"/>
    </xf>
    <xf numFmtId="176" fontId="31" fillId="0" borderId="0" xfId="67" applyNumberFormat="1" applyFont="1" applyFill="1" applyAlignment="1">
      <alignment vertical="center"/>
    </xf>
    <xf numFmtId="177" fontId="31" fillId="0" borderId="0" xfId="0" applyNumberFormat="1" applyFont="1" applyAlignment="1">
      <alignment vertical="center"/>
    </xf>
    <xf numFmtId="176" fontId="31" fillId="0" borderId="0" xfId="0" applyNumberFormat="1" applyFont="1" applyAlignment="1">
      <alignment vertical="center"/>
    </xf>
    <xf numFmtId="0" fontId="32" fillId="0" borderId="0" xfId="0" applyFont="1" applyAlignment="1">
      <alignment vertical="center"/>
    </xf>
    <xf numFmtId="0" fontId="24" fillId="0" borderId="27" xfId="0" applyFont="1" applyBorder="1" applyAlignment="1">
      <alignment vertical="center"/>
    </xf>
    <xf numFmtId="0" fontId="24" fillId="0" borderId="51" xfId="0" applyFont="1" applyBorder="1" applyAlignment="1">
      <alignment vertical="center"/>
    </xf>
    <xf numFmtId="0" fontId="24" fillId="0" borderId="52" xfId="0" applyFont="1" applyBorder="1" applyAlignment="1">
      <alignment vertical="center"/>
    </xf>
    <xf numFmtId="0" fontId="24" fillId="0" borderId="53" xfId="0" applyFont="1" applyBorder="1" applyAlignment="1">
      <alignment vertical="center"/>
    </xf>
    <xf numFmtId="0" fontId="24" fillId="0" borderId="54" xfId="0" applyFont="1" applyBorder="1" applyAlignment="1">
      <alignment vertical="center"/>
    </xf>
    <xf numFmtId="0" fontId="24" fillId="0" borderId="27" xfId="0" applyFont="1" applyBorder="1" applyAlignment="1">
      <alignment vertical="center" shrinkToFit="1"/>
    </xf>
    <xf numFmtId="0" fontId="24" fillId="0" borderId="51" xfId="0" applyFont="1" applyBorder="1" applyAlignment="1">
      <alignment vertical="center" shrinkToFit="1"/>
    </xf>
    <xf numFmtId="0" fontId="24" fillId="0" borderId="52" xfId="0" applyFont="1" applyBorder="1" applyAlignment="1">
      <alignment vertical="center" shrinkToFit="1"/>
    </xf>
    <xf numFmtId="5" fontId="24" fillId="0" borderId="27" xfId="0" applyNumberFormat="1" applyFont="1" applyBorder="1" applyAlignment="1">
      <alignment vertical="center" shrinkToFit="1"/>
    </xf>
    <xf numFmtId="5" fontId="24" fillId="0" borderId="55" xfId="0" applyNumberFormat="1" applyFont="1" applyBorder="1" applyAlignment="1">
      <alignment vertical="center" shrinkToFit="1"/>
    </xf>
    <xf numFmtId="0" fontId="24" fillId="0" borderId="56" xfId="0" applyFont="1" applyBorder="1" applyAlignment="1">
      <alignment horizontal="right" vertical="top" wrapText="1"/>
    </xf>
    <xf numFmtId="0" fontId="24" fillId="0" borderId="0" xfId="0" applyFont="1" applyAlignment="1">
      <alignment horizontal="right" vertical="top" wrapText="1"/>
    </xf>
    <xf numFmtId="176" fontId="24" fillId="0" borderId="10" xfId="67" applyNumberFormat="1" applyFont="1" applyFill="1" applyBorder="1" applyAlignment="1">
      <alignment horizontal="center" vertical="center"/>
    </xf>
    <xf numFmtId="177" fontId="24" fillId="0" borderId="57" xfId="0" applyNumberFormat="1" applyFont="1" applyBorder="1" applyAlignment="1">
      <alignment horizontal="center" vertical="center"/>
    </xf>
    <xf numFmtId="176" fontId="32" fillId="0" borderId="0" xfId="67" applyNumberFormat="1" applyFont="1" applyFill="1" applyAlignment="1">
      <alignment vertical="center"/>
    </xf>
    <xf numFmtId="177" fontId="32" fillId="0" borderId="0" xfId="0" applyNumberFormat="1" applyFont="1" applyAlignment="1">
      <alignment vertical="center"/>
    </xf>
    <xf numFmtId="176" fontId="32" fillId="0" borderId="0" xfId="0" applyNumberFormat="1" applyFont="1" applyAlignment="1">
      <alignment vertical="center"/>
    </xf>
    <xf numFmtId="57" fontId="32" fillId="0" borderId="0" xfId="0" applyNumberFormat="1" applyFont="1" applyAlignment="1">
      <alignment vertical="center"/>
    </xf>
    <xf numFmtId="177" fontId="24" fillId="0" borderId="0" xfId="0" applyNumberFormat="1" applyFont="1" applyAlignment="1">
      <alignment horizontal="right" vertical="center"/>
    </xf>
    <xf numFmtId="0" fontId="31" fillId="0" borderId="0" xfId="88" applyFont="1" applyAlignment="1">
      <alignment vertical="center"/>
    </xf>
    <xf numFmtId="176" fontId="31" fillId="0" borderId="0" xfId="68" applyNumberFormat="1" applyFont="1" applyFill="1" applyAlignment="1">
      <alignment vertical="center"/>
    </xf>
    <xf numFmtId="177" fontId="31" fillId="0" borderId="0" xfId="88" applyNumberFormat="1" applyFont="1" applyAlignment="1">
      <alignment vertical="center"/>
    </xf>
    <xf numFmtId="176" fontId="31" fillId="0" borderId="0" xfId="88" applyNumberFormat="1" applyFont="1" applyAlignment="1">
      <alignment vertical="center"/>
    </xf>
    <xf numFmtId="57" fontId="31" fillId="0" borderId="0" xfId="88" applyNumberFormat="1" applyFont="1" applyAlignment="1">
      <alignment vertical="center"/>
    </xf>
    <xf numFmtId="0" fontId="25" fillId="0" borderId="0" xfId="88" applyFont="1" applyAlignment="1">
      <alignment vertical="center"/>
    </xf>
    <xf numFmtId="179" fontId="31" fillId="0" borderId="0" xfId="88" applyNumberFormat="1" applyFont="1" applyAlignment="1">
      <alignment vertical="center"/>
    </xf>
    <xf numFmtId="176" fontId="25" fillId="0" borderId="0" xfId="68" applyNumberFormat="1" applyFont="1" applyFill="1" applyAlignment="1">
      <alignment vertical="center"/>
    </xf>
    <xf numFmtId="177" fontId="25" fillId="0" borderId="0" xfId="88" applyNumberFormat="1" applyFont="1" applyAlignment="1">
      <alignment vertical="center"/>
    </xf>
    <xf numFmtId="176" fontId="25" fillId="0" borderId="0" xfId="88" applyNumberFormat="1" applyFont="1" applyAlignment="1">
      <alignment vertical="center"/>
    </xf>
    <xf numFmtId="179" fontId="24" fillId="0" borderId="27" xfId="67" applyNumberFormat="1" applyFont="1" applyFill="1" applyBorder="1" applyAlignment="1">
      <alignment vertical="center"/>
    </xf>
    <xf numFmtId="179" fontId="24" fillId="0" borderId="12" xfId="67" applyNumberFormat="1" applyFont="1" applyFill="1" applyBorder="1" applyAlignment="1">
      <alignment vertical="center"/>
    </xf>
    <xf numFmtId="179" fontId="24" fillId="0" borderId="21" xfId="67" applyNumberFormat="1" applyFont="1" applyFill="1" applyBorder="1" applyAlignment="1">
      <alignment vertical="center"/>
    </xf>
    <xf numFmtId="179" fontId="24" fillId="0" borderId="14" xfId="67" applyNumberFormat="1" applyFont="1" applyFill="1" applyBorder="1" applyAlignment="1">
      <alignment vertical="center"/>
    </xf>
    <xf numFmtId="179" fontId="24" fillId="0" borderId="26" xfId="67" applyNumberFormat="1" applyFont="1" applyFill="1" applyBorder="1" applyAlignment="1">
      <alignment vertical="center"/>
    </xf>
    <xf numFmtId="179" fontId="24" fillId="0" borderId="16" xfId="67" applyNumberFormat="1" applyFont="1" applyFill="1" applyBorder="1" applyAlignment="1">
      <alignment vertical="center"/>
    </xf>
    <xf numFmtId="179" fontId="24" fillId="0" borderId="58" xfId="67" applyNumberFormat="1" applyFont="1" applyFill="1" applyBorder="1" applyAlignment="1">
      <alignment vertical="center"/>
    </xf>
    <xf numFmtId="180" fontId="24" fillId="0" borderId="59" xfId="0" applyNumberFormat="1" applyFont="1" applyBorder="1" applyAlignment="1">
      <alignment vertical="center"/>
    </xf>
    <xf numFmtId="180" fontId="24" fillId="0" borderId="60" xfId="0" applyNumberFormat="1" applyFont="1" applyBorder="1" applyAlignment="1">
      <alignment vertical="center"/>
    </xf>
    <xf numFmtId="180" fontId="24" fillId="0" borderId="61" xfId="0" applyNumberFormat="1" applyFont="1" applyBorder="1" applyAlignment="1">
      <alignment vertical="center"/>
    </xf>
    <xf numFmtId="180" fontId="24" fillId="0" borderId="62" xfId="0" applyNumberFormat="1" applyFont="1" applyBorder="1" applyAlignment="1">
      <alignment vertical="center"/>
    </xf>
    <xf numFmtId="180" fontId="24" fillId="0" borderId="46" xfId="0" applyNumberFormat="1" applyFont="1" applyBorder="1" applyAlignment="1">
      <alignment vertical="center"/>
    </xf>
    <xf numFmtId="179" fontId="24" fillId="0" borderId="37" xfId="67" applyNumberFormat="1" applyFont="1" applyFill="1" applyBorder="1" applyAlignment="1">
      <alignment vertical="center"/>
    </xf>
    <xf numFmtId="180" fontId="24" fillId="0" borderId="48" xfId="0" applyNumberFormat="1" applyFont="1" applyBorder="1" applyAlignment="1">
      <alignment vertical="center"/>
    </xf>
    <xf numFmtId="180" fontId="24" fillId="0" borderId="35" xfId="0" applyNumberFormat="1" applyFont="1" applyBorder="1" applyAlignment="1">
      <alignment vertical="center"/>
    </xf>
    <xf numFmtId="180" fontId="24" fillId="0" borderId="63" xfId="0" applyNumberFormat="1" applyFont="1" applyBorder="1" applyAlignment="1">
      <alignment vertical="center"/>
    </xf>
    <xf numFmtId="179" fontId="24" fillId="0" borderId="27" xfId="0" applyNumberFormat="1" applyFont="1" applyBorder="1" applyAlignment="1">
      <alignment vertical="center"/>
    </xf>
    <xf numFmtId="179" fontId="24" fillId="0" borderId="26" xfId="0" applyNumberFormat="1" applyFont="1" applyBorder="1" applyAlignment="1">
      <alignment vertical="center"/>
    </xf>
    <xf numFmtId="179" fontId="24" fillId="0" borderId="23" xfId="0" applyNumberFormat="1" applyFont="1" applyBorder="1" applyAlignment="1">
      <alignment vertical="center"/>
    </xf>
    <xf numFmtId="0" fontId="30" fillId="0" borderId="0" xfId="88" applyFont="1" applyAlignment="1">
      <alignment vertical="center"/>
    </xf>
    <xf numFmtId="0" fontId="32" fillId="0" borderId="0" xfId="88" applyFont="1" applyAlignment="1">
      <alignment vertical="center"/>
    </xf>
    <xf numFmtId="176" fontId="32" fillId="0" borderId="0" xfId="68" applyNumberFormat="1" applyFont="1" applyFill="1" applyAlignment="1">
      <alignment vertical="center"/>
    </xf>
    <xf numFmtId="177" fontId="32" fillId="0" borderId="0" xfId="88" applyNumberFormat="1" applyFont="1" applyAlignment="1">
      <alignment vertical="center"/>
    </xf>
    <xf numFmtId="176" fontId="32" fillId="0" borderId="0" xfId="88" applyNumberFormat="1" applyFont="1" applyAlignment="1">
      <alignment vertical="center"/>
    </xf>
    <xf numFmtId="0" fontId="27" fillId="0" borderId="0" xfId="88" applyFont="1" applyAlignment="1">
      <alignment vertical="center"/>
    </xf>
    <xf numFmtId="177" fontId="24" fillId="0" borderId="0" xfId="88" applyNumberFormat="1" applyFont="1" applyAlignment="1">
      <alignment horizontal="right" vertical="center"/>
    </xf>
    <xf numFmtId="177" fontId="24" fillId="0" borderId="57" xfId="88" applyNumberFormat="1" applyFont="1" applyBorder="1" applyAlignment="1">
      <alignment horizontal="center" vertical="center"/>
    </xf>
    <xf numFmtId="0" fontId="24" fillId="0" borderId="64" xfId="88" applyFont="1" applyBorder="1" applyAlignment="1">
      <alignment vertical="center"/>
    </xf>
    <xf numFmtId="0" fontId="24" fillId="0" borderId="56" xfId="88" applyFont="1" applyBorder="1"/>
    <xf numFmtId="0" fontId="24" fillId="0" borderId="65" xfId="88" applyFont="1" applyBorder="1" applyAlignment="1">
      <alignment vertical="center"/>
    </xf>
    <xf numFmtId="0" fontId="24" fillId="0" borderId="27" xfId="88" applyFont="1" applyBorder="1" applyAlignment="1">
      <alignment vertical="center"/>
    </xf>
    <xf numFmtId="0" fontId="24" fillId="0" borderId="66" xfId="88" applyFont="1" applyBorder="1" applyAlignment="1">
      <alignment vertical="center"/>
    </xf>
    <xf numFmtId="0" fontId="24" fillId="0" borderId="67" xfId="88" applyFont="1" applyBorder="1" applyAlignment="1">
      <alignment vertical="center"/>
    </xf>
    <xf numFmtId="0" fontId="24" fillId="0" borderId="60" xfId="88" applyFont="1" applyBorder="1" applyAlignment="1">
      <alignment vertical="center"/>
    </xf>
    <xf numFmtId="0" fontId="24" fillId="0" borderId="33" xfId="88" applyFont="1" applyBorder="1" applyAlignment="1">
      <alignment vertical="center"/>
    </xf>
    <xf numFmtId="0" fontId="24" fillId="0" borderId="68" xfId="88" applyFont="1" applyBorder="1" applyAlignment="1">
      <alignment vertical="center"/>
    </xf>
    <xf numFmtId="0" fontId="24" fillId="0" borderId="69" xfId="88" applyFont="1" applyBorder="1" applyAlignment="1">
      <alignment vertical="center"/>
    </xf>
    <xf numFmtId="0" fontId="24" fillId="0" borderId="62" xfId="88" applyFont="1" applyBorder="1" applyAlignment="1">
      <alignment vertical="center"/>
    </xf>
    <xf numFmtId="0" fontId="24" fillId="0" borderId="70" xfId="88" applyFont="1" applyBorder="1" applyAlignment="1">
      <alignment vertical="center"/>
    </xf>
    <xf numFmtId="0" fontId="24" fillId="0" borderId="71" xfId="88" applyFont="1" applyBorder="1" applyAlignment="1">
      <alignment vertical="center"/>
    </xf>
    <xf numFmtId="0" fontId="24" fillId="0" borderId="72" xfId="88" applyFont="1" applyBorder="1" applyAlignment="1">
      <alignment vertical="center"/>
    </xf>
    <xf numFmtId="0" fontId="24" fillId="0" borderId="73" xfId="88" applyFont="1" applyBorder="1" applyAlignment="1">
      <alignment vertical="center"/>
    </xf>
    <xf numFmtId="0" fontId="24" fillId="0" borderId="74" xfId="88" applyFont="1" applyBorder="1" applyAlignment="1">
      <alignment vertical="center"/>
    </xf>
    <xf numFmtId="0" fontId="24" fillId="0" borderId="43" xfId="88" applyFont="1" applyBorder="1" applyAlignment="1">
      <alignment vertical="center"/>
    </xf>
    <xf numFmtId="0" fontId="24" fillId="0" borderId="28" xfId="88" applyFont="1" applyBorder="1" applyAlignment="1">
      <alignment vertical="center"/>
    </xf>
    <xf numFmtId="0" fontId="24" fillId="0" borderId="44" xfId="88" applyFont="1" applyBorder="1" applyAlignment="1">
      <alignment vertical="center"/>
    </xf>
    <xf numFmtId="0" fontId="24" fillId="0" borderId="46" xfId="88" applyFont="1" applyBorder="1" applyAlignment="1">
      <alignment vertical="center"/>
    </xf>
    <xf numFmtId="0" fontId="24" fillId="0" borderId="75" xfId="88" applyFont="1" applyBorder="1" applyAlignment="1">
      <alignment vertical="center"/>
    </xf>
    <xf numFmtId="0" fontId="24" fillId="0" borderId="76" xfId="88" applyFont="1" applyBorder="1" applyAlignment="1">
      <alignment vertical="center"/>
    </xf>
    <xf numFmtId="0" fontId="24" fillId="0" borderId="61" xfId="88" applyFont="1" applyBorder="1" applyAlignment="1">
      <alignment vertical="center"/>
    </xf>
    <xf numFmtId="0" fontId="24" fillId="0" borderId="77" xfId="88" applyFont="1" applyBorder="1" applyAlignment="1">
      <alignment vertical="center"/>
    </xf>
    <xf numFmtId="0" fontId="24" fillId="0" borderId="37" xfId="88" applyFont="1" applyBorder="1" applyAlignment="1">
      <alignment vertical="center"/>
    </xf>
    <xf numFmtId="0" fontId="24" fillId="0" borderId="78" xfId="88" applyFont="1" applyBorder="1" applyAlignment="1">
      <alignment vertical="center"/>
    </xf>
    <xf numFmtId="0" fontId="24" fillId="0" borderId="38" xfId="88" applyFont="1" applyBorder="1" applyAlignment="1">
      <alignment vertical="center"/>
    </xf>
    <xf numFmtId="0" fontId="24" fillId="0" borderId="79" xfId="88" applyFont="1" applyBorder="1" applyAlignment="1">
      <alignment vertical="center"/>
    </xf>
    <xf numFmtId="0" fontId="24" fillId="0" borderId="80" xfId="88" applyFont="1" applyBorder="1" applyAlignment="1">
      <alignment vertical="center"/>
    </xf>
    <xf numFmtId="5" fontId="24" fillId="0" borderId="81" xfId="88" applyNumberFormat="1" applyFont="1" applyBorder="1" applyAlignment="1">
      <alignment horizontal="left" vertical="center"/>
    </xf>
    <xf numFmtId="5" fontId="24" fillId="0" borderId="82" xfId="88" applyNumberFormat="1" applyFont="1" applyBorder="1" applyAlignment="1">
      <alignment horizontal="left" vertical="center"/>
    </xf>
    <xf numFmtId="0" fontId="24" fillId="0" borderId="83" xfId="88" applyFont="1" applyBorder="1" applyAlignment="1">
      <alignment vertical="center"/>
    </xf>
    <xf numFmtId="0" fontId="24" fillId="0" borderId="0" xfId="88" applyFont="1" applyAlignment="1">
      <alignment vertical="center"/>
    </xf>
    <xf numFmtId="180" fontId="24" fillId="0" borderId="65" xfId="88" applyNumberFormat="1" applyFont="1" applyBorder="1" applyAlignment="1">
      <alignment vertical="center"/>
    </xf>
    <xf numFmtId="180" fontId="24" fillId="0" borderId="60" xfId="88" applyNumberFormat="1" applyFont="1" applyBorder="1" applyAlignment="1">
      <alignment vertical="center"/>
    </xf>
    <xf numFmtId="180" fontId="24" fillId="0" borderId="62" xfId="88" applyNumberFormat="1" applyFont="1" applyBorder="1" applyAlignment="1">
      <alignment vertical="center"/>
    </xf>
    <xf numFmtId="180" fontId="24" fillId="0" borderId="46" xfId="88" applyNumberFormat="1" applyFont="1" applyBorder="1" applyAlignment="1">
      <alignment vertical="center"/>
    </xf>
    <xf numFmtId="180" fontId="24" fillId="0" borderId="74" xfId="88" applyNumberFormat="1" applyFont="1" applyBorder="1" applyAlignment="1">
      <alignment vertical="center"/>
    </xf>
    <xf numFmtId="180" fontId="24" fillId="0" borderId="44" xfId="88" applyNumberFormat="1" applyFont="1" applyBorder="1" applyAlignment="1">
      <alignment vertical="center"/>
    </xf>
    <xf numFmtId="180" fontId="24" fillId="0" borderId="61" xfId="88" applyNumberFormat="1" applyFont="1" applyBorder="1" applyAlignment="1">
      <alignment vertical="center"/>
    </xf>
    <xf numFmtId="180" fontId="24" fillId="0" borderId="84" xfId="88" applyNumberFormat="1" applyFont="1" applyBorder="1" applyAlignment="1">
      <alignment vertical="center"/>
    </xf>
    <xf numFmtId="180" fontId="24" fillId="0" borderId="59" xfId="88" applyNumberFormat="1" applyFont="1" applyBorder="1" applyAlignment="1">
      <alignment vertical="center"/>
    </xf>
    <xf numFmtId="0" fontId="24" fillId="0" borderId="85" xfId="88" applyFont="1" applyBorder="1" applyAlignment="1">
      <alignment vertical="center"/>
    </xf>
    <xf numFmtId="180" fontId="24" fillId="0" borderId="38" xfId="88" applyNumberFormat="1" applyFont="1" applyBorder="1" applyAlignment="1">
      <alignment vertical="center"/>
    </xf>
    <xf numFmtId="179" fontId="24" fillId="0" borderId="43" xfId="68" applyNumberFormat="1" applyFont="1" applyFill="1" applyBorder="1" applyAlignment="1">
      <alignment vertical="center"/>
    </xf>
    <xf numFmtId="180" fontId="24" fillId="0" borderId="31" xfId="88" applyNumberFormat="1" applyFont="1" applyBorder="1" applyAlignment="1">
      <alignment vertical="center"/>
    </xf>
    <xf numFmtId="179" fontId="24" fillId="0" borderId="86" xfId="88" applyNumberFormat="1" applyFont="1" applyBorder="1" applyAlignment="1">
      <alignment vertical="center"/>
    </xf>
    <xf numFmtId="180" fontId="24" fillId="0" borderId="65" xfId="88" applyNumberFormat="1" applyFont="1" applyBorder="1" applyAlignment="1">
      <alignment horizontal="right" vertical="center"/>
    </xf>
    <xf numFmtId="180" fontId="24" fillId="0" borderId="60" xfId="88" applyNumberFormat="1" applyFont="1" applyBorder="1" applyAlignment="1">
      <alignment horizontal="right" vertical="center"/>
    </xf>
    <xf numFmtId="180" fontId="24" fillId="0" borderId="62" xfId="88" applyNumberFormat="1" applyFont="1" applyBorder="1" applyAlignment="1">
      <alignment horizontal="right" vertical="center"/>
    </xf>
    <xf numFmtId="179" fontId="24" fillId="0" borderId="45" xfId="88" applyNumberFormat="1" applyFont="1" applyBorder="1" applyAlignment="1">
      <alignment vertical="center"/>
    </xf>
    <xf numFmtId="180" fontId="24" fillId="0" borderId="46" xfId="88" applyNumberFormat="1" applyFont="1" applyBorder="1" applyAlignment="1">
      <alignment horizontal="right" vertical="center"/>
    </xf>
    <xf numFmtId="180" fontId="24" fillId="0" borderId="74" xfId="88" applyNumberFormat="1" applyFont="1" applyBorder="1" applyAlignment="1">
      <alignment horizontal="right" vertical="center"/>
    </xf>
    <xf numFmtId="180" fontId="24" fillId="0" borderId="44" xfId="88" applyNumberFormat="1" applyFont="1" applyBorder="1" applyAlignment="1">
      <alignment horizontal="right" vertical="center"/>
    </xf>
    <xf numFmtId="180" fontId="24" fillId="0" borderId="61" xfId="88" applyNumberFormat="1" applyFont="1" applyBorder="1" applyAlignment="1">
      <alignment horizontal="right" vertical="center"/>
    </xf>
    <xf numFmtId="180" fontId="24" fillId="0" borderId="38" xfId="88" applyNumberFormat="1" applyFont="1" applyBorder="1" applyAlignment="1">
      <alignment horizontal="right" vertical="center"/>
    </xf>
    <xf numFmtId="179" fontId="24" fillId="0" borderId="20" xfId="88" applyNumberFormat="1" applyFont="1" applyBorder="1" applyAlignment="1">
      <alignment vertical="center"/>
    </xf>
    <xf numFmtId="57" fontId="32" fillId="0" borderId="0" xfId="88" applyNumberFormat="1" applyFont="1" applyAlignment="1">
      <alignment vertical="center"/>
    </xf>
    <xf numFmtId="177" fontId="24" fillId="0" borderId="0" xfId="88" applyNumberFormat="1" applyFont="1" applyAlignment="1">
      <alignment vertical="center"/>
    </xf>
    <xf numFmtId="176" fontId="24" fillId="0" borderId="0" xfId="88" applyNumberFormat="1" applyFont="1" applyAlignment="1">
      <alignment vertical="center"/>
    </xf>
    <xf numFmtId="179" fontId="24" fillId="0" borderId="37" xfId="68" applyNumberFormat="1" applyFont="1" applyFill="1" applyBorder="1" applyAlignment="1">
      <alignment vertical="center"/>
    </xf>
    <xf numFmtId="180" fontId="24" fillId="0" borderId="48" xfId="88" applyNumberFormat="1" applyFont="1" applyBorder="1" applyAlignment="1">
      <alignment vertical="center"/>
    </xf>
    <xf numFmtId="179" fontId="24" fillId="0" borderId="87" xfId="88" applyNumberFormat="1" applyFont="1" applyBorder="1" applyAlignment="1">
      <alignment vertical="center"/>
    </xf>
    <xf numFmtId="180" fontId="24" fillId="0" borderId="59" xfId="88" applyNumberFormat="1" applyFont="1" applyBorder="1" applyAlignment="1">
      <alignment horizontal="right" vertical="center"/>
    </xf>
    <xf numFmtId="179" fontId="24" fillId="0" borderId="24" xfId="88" applyNumberFormat="1" applyFont="1" applyBorder="1" applyAlignment="1">
      <alignment vertical="center"/>
    </xf>
    <xf numFmtId="0" fontId="24" fillId="0" borderId="81" xfId="88" applyFont="1" applyBorder="1" applyAlignment="1">
      <alignment vertical="center"/>
    </xf>
    <xf numFmtId="0" fontId="24" fillId="0" borderId="84" xfId="88" applyFont="1" applyBorder="1" applyAlignment="1">
      <alignment vertical="center"/>
    </xf>
    <xf numFmtId="0" fontId="24" fillId="0" borderId="88" xfId="88" applyFont="1" applyBorder="1" applyAlignment="1">
      <alignment vertical="center"/>
    </xf>
    <xf numFmtId="0" fontId="24" fillId="0" borderId="89" xfId="88" applyFont="1" applyBorder="1" applyAlignment="1">
      <alignment vertical="center"/>
    </xf>
    <xf numFmtId="0" fontId="24" fillId="0" borderId="90" xfId="88" applyFont="1" applyBorder="1" applyAlignment="1">
      <alignment vertical="center"/>
    </xf>
    <xf numFmtId="0" fontId="24" fillId="0" borderId="91" xfId="88" applyFont="1" applyBorder="1" applyAlignment="1">
      <alignment vertical="center"/>
    </xf>
    <xf numFmtId="0" fontId="24" fillId="0" borderId="92" xfId="88" applyFont="1" applyBorder="1" applyAlignment="1">
      <alignment vertical="center"/>
    </xf>
    <xf numFmtId="0" fontId="24" fillId="0" borderId="93" xfId="88" applyFont="1" applyBorder="1" applyAlignment="1">
      <alignment vertical="center"/>
    </xf>
    <xf numFmtId="180" fontId="24" fillId="0" borderId="55" xfId="0" applyNumberFormat="1" applyFont="1" applyBorder="1" applyAlignment="1">
      <alignment vertical="center"/>
    </xf>
    <xf numFmtId="0" fontId="0" fillId="0" borderId="64" xfId="0" applyBorder="1" applyAlignment="1" applyProtection="1">
      <alignment horizontal="center"/>
      <protection locked="0"/>
    </xf>
    <xf numFmtId="0" fontId="0" fillId="0" borderId="86" xfId="0" applyBorder="1" applyProtection="1">
      <protection locked="0"/>
    </xf>
    <xf numFmtId="0" fontId="0" fillId="0" borderId="75" xfId="0" applyBorder="1" applyAlignment="1" applyProtection="1">
      <alignment horizontal="center"/>
      <protection locked="0"/>
    </xf>
    <xf numFmtId="0" fontId="0" fillId="0" borderId="87" xfId="0" applyBorder="1" applyProtection="1">
      <protection locked="0"/>
    </xf>
    <xf numFmtId="0" fontId="0" fillId="0" borderId="94" xfId="0" applyBorder="1" applyAlignment="1" applyProtection="1">
      <alignment horizontal="center" shrinkToFit="1"/>
      <protection locked="0"/>
    </xf>
    <xf numFmtId="0" fontId="0" fillId="0" borderId="95" xfId="0" applyBorder="1" applyAlignment="1" applyProtection="1">
      <alignment shrinkToFit="1"/>
      <protection locked="0"/>
    </xf>
    <xf numFmtId="179" fontId="0" fillId="0" borderId="96" xfId="87" applyNumberFormat="1" applyFont="1" applyBorder="1" applyAlignment="1"/>
    <xf numFmtId="179" fontId="0" fillId="0" borderId="97" xfId="87" applyNumberFormat="1" applyFont="1" applyBorder="1" applyAlignment="1"/>
    <xf numFmtId="179" fontId="0" fillId="0" borderId="98" xfId="87" applyNumberFormat="1" applyFont="1" applyBorder="1" applyAlignment="1"/>
    <xf numFmtId="0" fontId="0" fillId="0" borderId="99" xfId="0" applyBorder="1" applyAlignment="1" applyProtection="1">
      <alignment horizontal="center" vertical="center"/>
      <protection locked="0"/>
    </xf>
    <xf numFmtId="0" fontId="0" fillId="0" borderId="0" xfId="0" applyAlignment="1">
      <alignment horizontal="right"/>
    </xf>
    <xf numFmtId="179" fontId="0" fillId="0" borderId="100" xfId="87" applyNumberFormat="1" applyFont="1" applyBorder="1" applyAlignment="1"/>
    <xf numFmtId="179" fontId="0" fillId="0" borderId="101" xfId="87" applyNumberFormat="1" applyFont="1" applyBorder="1" applyAlignment="1"/>
    <xf numFmtId="0" fontId="0" fillId="0" borderId="102" xfId="87" applyFont="1" applyBorder="1" applyAlignment="1" applyProtection="1">
      <alignment horizontal="right" vertical="center" shrinkToFit="1"/>
      <protection locked="0"/>
    </xf>
    <xf numFmtId="179" fontId="0" fillId="0" borderId="103" xfId="0" applyNumberFormat="1" applyBorder="1" applyProtection="1">
      <protection locked="0"/>
    </xf>
    <xf numFmtId="0" fontId="0" fillId="0" borderId="104" xfId="87" applyFont="1" applyBorder="1" applyAlignment="1" applyProtection="1">
      <alignment horizontal="right" vertical="center" shrinkToFit="1"/>
      <protection locked="0"/>
    </xf>
    <xf numFmtId="0" fontId="0" fillId="0" borderId="99" xfId="87" applyFont="1" applyBorder="1" applyAlignment="1" applyProtection="1">
      <alignment horizontal="center" vertical="center" shrinkToFit="1"/>
      <protection locked="0"/>
    </xf>
    <xf numFmtId="179" fontId="0" fillId="0" borderId="105" xfId="87" applyNumberFormat="1" applyFont="1" applyBorder="1" applyAlignment="1"/>
    <xf numFmtId="179" fontId="0" fillId="0" borderId="106" xfId="87" applyNumberFormat="1" applyFont="1" applyBorder="1" applyAlignment="1"/>
    <xf numFmtId="0" fontId="24" fillId="0" borderId="107" xfId="89" applyBorder="1">
      <alignment vertical="center"/>
    </xf>
    <xf numFmtId="38" fontId="24" fillId="0" borderId="107" xfId="69" applyFont="1" applyFill="1" applyBorder="1">
      <alignment vertical="center"/>
    </xf>
    <xf numFmtId="0" fontId="24" fillId="0" borderId="0" xfId="89">
      <alignment vertical="center"/>
    </xf>
    <xf numFmtId="38" fontId="24" fillId="0" borderId="107" xfId="67" applyFont="1" applyFill="1" applyBorder="1" applyAlignment="1">
      <alignment vertical="center"/>
    </xf>
    <xf numFmtId="179" fontId="0" fillId="0" borderId="105" xfId="0" applyNumberFormat="1" applyBorder="1" applyAlignment="1" applyProtection="1">
      <alignment horizontal="right"/>
      <protection locked="0"/>
    </xf>
    <xf numFmtId="179" fontId="0" fillId="0" borderId="106" xfId="0" applyNumberFormat="1" applyBorder="1" applyAlignment="1" applyProtection="1">
      <alignment horizontal="right"/>
      <protection locked="0"/>
    </xf>
    <xf numFmtId="0" fontId="0" fillId="0" borderId="92" xfId="87" applyFont="1" applyBorder="1" applyAlignment="1" applyProtection="1">
      <alignment horizontal="right" vertical="center" shrinkToFit="1"/>
      <protection locked="0"/>
    </xf>
    <xf numFmtId="0" fontId="0" fillId="0" borderId="108" xfId="87" applyFont="1" applyBorder="1" applyAlignment="1" applyProtection="1">
      <alignment horizontal="right" vertical="center" shrinkToFit="1"/>
      <protection locked="0"/>
    </xf>
    <xf numFmtId="0" fontId="0" fillId="0" borderId="108" xfId="0" applyBorder="1" applyAlignment="1" applyProtection="1">
      <alignment horizontal="right" vertical="center"/>
      <protection locked="0"/>
    </xf>
    <xf numFmtId="179" fontId="24" fillId="0" borderId="107" xfId="69" applyNumberFormat="1" applyFont="1" applyFill="1" applyBorder="1">
      <alignment vertical="center"/>
    </xf>
    <xf numFmtId="180" fontId="24" fillId="0" borderId="107" xfId="69" applyNumberFormat="1" applyFont="1" applyFill="1" applyBorder="1">
      <alignment vertical="center"/>
    </xf>
    <xf numFmtId="179" fontId="2" fillId="0" borderId="109" xfId="87" applyNumberFormat="1" applyBorder="1" applyAlignment="1"/>
    <xf numFmtId="179" fontId="2" fillId="0" borderId="80" xfId="87" applyNumberFormat="1" applyBorder="1" applyAlignment="1"/>
    <xf numFmtId="179" fontId="2" fillId="0" borderId="100" xfId="87" applyNumberFormat="1" applyBorder="1" applyAlignment="1"/>
    <xf numFmtId="179" fontId="2" fillId="0" borderId="98" xfId="87" applyNumberFormat="1" applyBorder="1" applyAlignment="1"/>
    <xf numFmtId="0" fontId="30" fillId="0" borderId="0" xfId="89" applyFont="1">
      <alignment vertical="center"/>
    </xf>
    <xf numFmtId="0" fontId="24" fillId="0" borderId="0" xfId="89" applyAlignment="1">
      <alignment horizontal="right" vertical="center"/>
    </xf>
    <xf numFmtId="0" fontId="24" fillId="0" borderId="110" xfId="89" applyBorder="1" applyAlignment="1">
      <alignment horizontal="center" vertical="center" wrapText="1"/>
    </xf>
    <xf numFmtId="0" fontId="24" fillId="0" borderId="111" xfId="89" applyBorder="1" applyAlignment="1">
      <alignment horizontal="center" vertical="center"/>
    </xf>
    <xf numFmtId="0" fontId="24" fillId="0" borderId="95" xfId="89" applyBorder="1" applyAlignment="1">
      <alignment horizontal="center" vertical="center"/>
    </xf>
    <xf numFmtId="0" fontId="24" fillId="0" borderId="111" xfId="89" applyBorder="1" applyAlignment="1">
      <alignment horizontal="center" vertical="center" wrapText="1"/>
    </xf>
    <xf numFmtId="0" fontId="24" fillId="0" borderId="111" xfId="89" applyBorder="1" applyAlignment="1">
      <alignment horizontal="right" vertical="center" wrapText="1"/>
    </xf>
    <xf numFmtId="38" fontId="24" fillId="0" borderId="107" xfId="89" applyNumberFormat="1" applyBorder="1" applyAlignment="1">
      <alignment horizontal="right" vertical="center" wrapText="1"/>
    </xf>
    <xf numFmtId="38" fontId="24" fillId="0" borderId="0" xfId="89" applyNumberFormat="1">
      <alignment vertical="center"/>
    </xf>
    <xf numFmtId="180" fontId="0" fillId="0" borderId="46" xfId="56" applyNumberFormat="1" applyFont="1" applyFill="1" applyBorder="1" applyAlignment="1" applyProtection="1">
      <alignment horizontal="right"/>
    </xf>
    <xf numFmtId="180" fontId="0" fillId="0" borderId="112" xfId="56" applyNumberFormat="1" applyFont="1" applyFill="1" applyBorder="1" applyAlignment="1" applyProtection="1">
      <alignment horizontal="right"/>
    </xf>
    <xf numFmtId="179" fontId="2" fillId="0" borderId="12" xfId="67" applyNumberFormat="1" applyFont="1" applyFill="1" applyBorder="1" applyAlignment="1">
      <alignment vertical="center"/>
    </xf>
    <xf numFmtId="0" fontId="28" fillId="0" borderId="20" xfId="0" applyFont="1" applyBorder="1" applyAlignment="1">
      <alignment horizontal="right" vertical="center" wrapText="1"/>
    </xf>
    <xf numFmtId="0" fontId="28" fillId="0" borderId="113" xfId="0" applyFont="1" applyBorder="1" applyAlignment="1">
      <alignment horizontal="right" vertical="center" wrapText="1"/>
    </xf>
    <xf numFmtId="180" fontId="24" fillId="0" borderId="29" xfId="88" applyNumberFormat="1" applyFont="1" applyBorder="1" applyAlignment="1">
      <alignment vertical="center"/>
    </xf>
    <xf numFmtId="179" fontId="2" fillId="0" borderId="16" xfId="90" applyNumberFormat="1" applyBorder="1" applyAlignment="1">
      <alignment horizontal="right" vertical="center"/>
    </xf>
    <xf numFmtId="180" fontId="24" fillId="0" borderId="36" xfId="88" applyNumberFormat="1" applyFont="1" applyBorder="1" applyAlignment="1">
      <alignment vertical="center"/>
    </xf>
    <xf numFmtId="180" fontId="24" fillId="0" borderId="35" xfId="88" applyNumberFormat="1" applyFont="1" applyBorder="1" applyAlignment="1">
      <alignment vertical="center"/>
    </xf>
    <xf numFmtId="179" fontId="24" fillId="0" borderId="16" xfId="0" applyNumberFormat="1" applyFont="1" applyBorder="1" applyAlignment="1">
      <alignment vertical="center"/>
    </xf>
    <xf numFmtId="180" fontId="24" fillId="0" borderId="84" xfId="0" applyNumberFormat="1" applyFont="1" applyBorder="1" applyAlignment="1">
      <alignment vertical="center"/>
    </xf>
    <xf numFmtId="179" fontId="24" fillId="0" borderId="114" xfId="88" applyNumberFormat="1" applyFont="1" applyBorder="1" applyAlignment="1">
      <alignment vertical="center"/>
    </xf>
    <xf numFmtId="180" fontId="24" fillId="0" borderId="84" xfId="88" applyNumberFormat="1" applyFont="1" applyBorder="1" applyAlignment="1">
      <alignment horizontal="right" vertical="center"/>
    </xf>
    <xf numFmtId="0" fontId="25" fillId="0" borderId="0" xfId="0" applyFont="1" applyAlignment="1">
      <alignment horizontal="right" vertical="top" wrapText="1"/>
    </xf>
    <xf numFmtId="0" fontId="25" fillId="0" borderId="0" xfId="0" applyFont="1" applyAlignment="1">
      <alignment vertical="top"/>
    </xf>
    <xf numFmtId="179" fontId="24" fillId="0" borderId="0" xfId="68" applyNumberFormat="1" applyFont="1" applyFill="1" applyBorder="1" applyAlignment="1">
      <alignment vertical="center"/>
    </xf>
    <xf numFmtId="180" fontId="24" fillId="0" borderId="0" xfId="88" applyNumberFormat="1" applyFont="1" applyAlignment="1">
      <alignment vertical="center"/>
    </xf>
    <xf numFmtId="179" fontId="24" fillId="0" borderId="0" xfId="88" applyNumberFormat="1" applyFont="1" applyAlignment="1">
      <alignment vertical="center"/>
    </xf>
    <xf numFmtId="180" fontId="24" fillId="0" borderId="0" xfId="88" applyNumberFormat="1" applyFont="1" applyAlignment="1">
      <alignment horizontal="right" vertical="center"/>
    </xf>
    <xf numFmtId="0" fontId="25" fillId="0" borderId="0" xfId="0" applyFont="1" applyAlignment="1">
      <alignment horizontal="right" vertical="center"/>
    </xf>
    <xf numFmtId="0" fontId="25" fillId="0" borderId="0" xfId="89" applyFont="1">
      <alignment vertical="center"/>
    </xf>
    <xf numFmtId="180" fontId="0" fillId="0" borderId="84" xfId="87" applyNumberFormat="1" applyFont="1" applyBorder="1" applyAlignment="1"/>
    <xf numFmtId="180" fontId="0" fillId="0" borderId="112" xfId="87" applyNumberFormat="1" applyFont="1" applyBorder="1" applyAlignment="1"/>
    <xf numFmtId="182" fontId="31" fillId="0" borderId="0" xfId="55" applyNumberFormat="1" applyFont="1" applyFill="1" applyAlignment="1">
      <alignment vertical="center"/>
    </xf>
    <xf numFmtId="0" fontId="29" fillId="0" borderId="0" xfId="89" applyFont="1">
      <alignment vertical="center"/>
    </xf>
    <xf numFmtId="0" fontId="28" fillId="0" borderId="11" xfId="89" applyFont="1" applyBorder="1" applyAlignment="1">
      <alignment horizontal="center" vertical="center" wrapText="1"/>
    </xf>
    <xf numFmtId="0" fontId="28" fillId="0" borderId="30" xfId="89" applyFont="1" applyBorder="1" applyAlignment="1">
      <alignment horizontal="center" vertical="center" wrapText="1"/>
    </xf>
    <xf numFmtId="0" fontId="28" fillId="0" borderId="29" xfId="89" applyFont="1" applyBorder="1" applyAlignment="1">
      <alignment horizontal="center" vertical="center" wrapText="1"/>
    </xf>
    <xf numFmtId="179" fontId="24" fillId="0" borderId="19" xfId="96" applyNumberFormat="1" applyFont="1" applyFill="1" applyBorder="1" applyAlignment="1">
      <alignment vertical="center"/>
    </xf>
    <xf numFmtId="179" fontId="24" fillId="0" borderId="23" xfId="96" applyNumberFormat="1" applyFont="1" applyFill="1" applyBorder="1" applyAlignment="1">
      <alignment vertical="center"/>
    </xf>
    <xf numFmtId="179" fontId="24" fillId="0" borderId="43" xfId="96" applyNumberFormat="1" applyFont="1" applyFill="1" applyBorder="1" applyAlignment="1">
      <alignment vertical="center"/>
    </xf>
    <xf numFmtId="178" fontId="28" fillId="0" borderId="33" xfId="89" applyNumberFormat="1" applyFont="1" applyBorder="1">
      <alignment vertical="center"/>
    </xf>
    <xf numFmtId="178" fontId="28" fillId="0" borderId="37" xfId="0" applyNumberFormat="1" applyFont="1" applyBorder="1" applyAlignment="1">
      <alignment vertical="center"/>
    </xf>
    <xf numFmtId="178" fontId="28" fillId="0" borderId="125" xfId="0" applyNumberFormat="1" applyFont="1" applyBorder="1" applyAlignment="1">
      <alignment vertical="center"/>
    </xf>
    <xf numFmtId="178" fontId="28" fillId="0" borderId="126" xfId="0" applyNumberFormat="1" applyFont="1" applyBorder="1" applyAlignment="1">
      <alignment vertical="center"/>
    </xf>
    <xf numFmtId="180" fontId="24" fillId="0" borderId="63" xfId="0" applyNumberFormat="1" applyFont="1" applyBorder="1" applyAlignment="1">
      <alignment horizontal="right" vertical="center"/>
    </xf>
    <xf numFmtId="0" fontId="24" fillId="0" borderId="107" xfId="95" applyBorder="1" applyAlignment="1">
      <alignment horizontal="center" vertical="center" wrapText="1"/>
    </xf>
    <xf numFmtId="0" fontId="24" fillId="0" borderId="110" xfId="95" applyBorder="1" applyAlignment="1">
      <alignment horizontal="center" vertical="center" wrapText="1"/>
    </xf>
    <xf numFmtId="0" fontId="24" fillId="0" borderId="70" xfId="89" applyBorder="1" applyAlignment="1">
      <alignment horizontal="left" vertical="center" wrapText="1"/>
    </xf>
    <xf numFmtId="0" fontId="24" fillId="0" borderId="107" xfId="89" applyBorder="1" applyAlignment="1">
      <alignment horizontal="center" vertical="center"/>
    </xf>
    <xf numFmtId="0" fontId="24" fillId="0" borderId="98" xfId="89" applyBorder="1" applyAlignment="1">
      <alignment horizontal="center" vertical="center"/>
    </xf>
    <xf numFmtId="0" fontId="24" fillId="0" borderId="114" xfId="89" applyBorder="1" applyAlignment="1">
      <alignment horizontal="center" vertical="center"/>
    </xf>
    <xf numFmtId="0" fontId="24" fillId="0" borderId="110" xfId="89" applyBorder="1" applyAlignment="1">
      <alignment horizontal="center" vertical="center"/>
    </xf>
    <xf numFmtId="0" fontId="28" fillId="0" borderId="0" xfId="89" applyFont="1">
      <alignment vertical="center"/>
    </xf>
    <xf numFmtId="0" fontId="24" fillId="0" borderId="56" xfId="0" applyFont="1" applyBorder="1" applyAlignment="1">
      <alignment vertical="top" wrapText="1"/>
    </xf>
    <xf numFmtId="0" fontId="24" fillId="0" borderId="81" xfId="0" applyFont="1" applyBorder="1" applyAlignment="1">
      <alignment vertical="center" shrinkToFit="1"/>
    </xf>
    <xf numFmtId="0" fontId="24" fillId="0" borderId="84" xfId="0" applyFont="1" applyBorder="1" applyAlignment="1">
      <alignment vertical="center" shrinkToFit="1"/>
    </xf>
    <xf numFmtId="5" fontId="24" fillId="0" borderId="88" xfId="0" applyNumberFormat="1" applyFont="1" applyBorder="1" applyAlignment="1">
      <alignment vertical="center" shrinkToFit="1"/>
    </xf>
    <xf numFmtId="0" fontId="24" fillId="0" borderId="37" xfId="0" applyFont="1" applyBorder="1" applyAlignment="1">
      <alignment vertical="center" shrinkToFit="1"/>
    </xf>
    <xf numFmtId="0" fontId="24" fillId="0" borderId="38" xfId="0" applyFont="1" applyBorder="1" applyAlignment="1">
      <alignment vertical="center" shrinkToFit="1"/>
    </xf>
    <xf numFmtId="0" fontId="24" fillId="0" borderId="64" xfId="0" applyFont="1" applyBorder="1" applyAlignment="1">
      <alignment vertical="center" shrinkToFit="1"/>
    </xf>
    <xf numFmtId="0" fontId="24" fillId="0" borderId="90" xfId="0" applyFont="1" applyBorder="1" applyAlignment="1">
      <alignment vertical="center" shrinkToFit="1"/>
    </xf>
    <xf numFmtId="0" fontId="24" fillId="0" borderId="88" xfId="0" applyFont="1" applyBorder="1" applyAlignment="1">
      <alignment vertical="center" shrinkToFit="1"/>
    </xf>
    <xf numFmtId="0" fontId="24" fillId="0" borderId="64" xfId="0" applyFont="1" applyBorder="1" applyAlignment="1">
      <alignment horizontal="center" vertical="center"/>
    </xf>
    <xf numFmtId="0" fontId="24" fillId="0" borderId="65" xfId="0" applyFont="1" applyBorder="1" applyAlignment="1">
      <alignment horizontal="center" vertical="center"/>
    </xf>
    <xf numFmtId="0" fontId="24" fillId="0" borderId="43" xfId="0" applyFont="1" applyBorder="1" applyAlignment="1">
      <alignment horizontal="center" vertical="center"/>
    </xf>
    <xf numFmtId="0" fontId="24" fillId="0" borderId="44" xfId="0" applyFont="1" applyBorder="1" applyAlignment="1">
      <alignment horizontal="center" vertical="center"/>
    </xf>
    <xf numFmtId="177" fontId="24" fillId="0" borderId="89" xfId="0" applyNumberFormat="1" applyFont="1" applyBorder="1" applyAlignment="1">
      <alignment horizontal="center" vertical="center"/>
    </xf>
    <xf numFmtId="177" fontId="24" fillId="0" borderId="90" xfId="0" applyNumberFormat="1" applyFont="1" applyBorder="1" applyAlignment="1">
      <alignment horizontal="center" vertical="center"/>
    </xf>
    <xf numFmtId="176" fontId="24" fillId="0" borderId="25" xfId="0" applyNumberFormat="1" applyFont="1" applyBorder="1" applyAlignment="1">
      <alignment horizontal="center" vertical="center" wrapText="1"/>
    </xf>
    <xf numFmtId="176" fontId="24" fillId="0" borderId="10" xfId="0" applyNumberFormat="1" applyFont="1" applyBorder="1" applyAlignment="1">
      <alignment horizontal="center" vertical="center"/>
    </xf>
    <xf numFmtId="177" fontId="24" fillId="0" borderId="65" xfId="0" applyNumberFormat="1" applyFont="1" applyBorder="1" applyAlignment="1">
      <alignment horizontal="center" vertical="center" wrapText="1"/>
    </xf>
    <xf numFmtId="177" fontId="24" fillId="0" borderId="44" xfId="0" applyNumberFormat="1" applyFont="1" applyBorder="1" applyAlignment="1">
      <alignment horizontal="center" vertical="center"/>
    </xf>
    <xf numFmtId="0" fontId="24" fillId="0" borderId="64" xfId="88" applyFont="1" applyBorder="1" applyAlignment="1">
      <alignment horizontal="center" vertical="center"/>
    </xf>
    <xf numFmtId="0" fontId="24" fillId="0" borderId="56" xfId="88" applyFont="1" applyBorder="1" applyAlignment="1">
      <alignment horizontal="center" vertical="center"/>
    </xf>
    <xf numFmtId="0" fontId="24" fillId="0" borderId="65" xfId="88" applyFont="1" applyBorder="1" applyAlignment="1">
      <alignment horizontal="center" vertical="center"/>
    </xf>
    <xf numFmtId="0" fontId="24" fillId="0" borderId="43" xfId="88" applyFont="1" applyBorder="1" applyAlignment="1">
      <alignment horizontal="center" vertical="center"/>
    </xf>
    <xf numFmtId="0" fontId="24" fillId="0" borderId="28" xfId="88" applyFont="1" applyBorder="1" applyAlignment="1">
      <alignment horizontal="center" vertical="center"/>
    </xf>
    <xf numFmtId="0" fontId="24" fillId="0" borderId="44" xfId="88" applyFont="1" applyBorder="1" applyAlignment="1">
      <alignment horizontal="center" vertical="center"/>
    </xf>
    <xf numFmtId="177" fontId="24" fillId="0" borderId="89" xfId="94" applyNumberFormat="1" applyFont="1" applyBorder="1" applyAlignment="1">
      <alignment horizontal="center" vertical="center"/>
    </xf>
    <xf numFmtId="177" fontId="24" fillId="0" borderId="90" xfId="94" applyNumberFormat="1" applyFont="1" applyBorder="1" applyAlignment="1">
      <alignment horizontal="center" vertical="center"/>
    </xf>
    <xf numFmtId="176" fontId="24" fillId="0" borderId="115" xfId="88" applyNumberFormat="1" applyFont="1" applyBorder="1" applyAlignment="1">
      <alignment horizontal="center" vertical="center" wrapText="1"/>
    </xf>
    <xf numFmtId="176" fontId="24" fillId="0" borderId="116" xfId="88" applyNumberFormat="1" applyFont="1" applyBorder="1" applyAlignment="1">
      <alignment horizontal="center" vertical="center"/>
    </xf>
    <xf numFmtId="177" fontId="24" fillId="0" borderId="65" xfId="88" applyNumberFormat="1" applyFont="1" applyBorder="1" applyAlignment="1">
      <alignment horizontal="center" vertical="center" wrapText="1"/>
    </xf>
    <xf numFmtId="177" fontId="24" fillId="0" borderId="44" xfId="88" applyNumberFormat="1" applyFont="1" applyBorder="1" applyAlignment="1">
      <alignment horizontal="center" vertical="center"/>
    </xf>
    <xf numFmtId="0" fontId="24" fillId="0" borderId="81" xfId="88" applyFont="1" applyBorder="1" applyAlignment="1">
      <alignment vertical="center"/>
    </xf>
    <xf numFmtId="0" fontId="24" fillId="0" borderId="84" xfId="88" applyFont="1" applyBorder="1" applyAlignment="1">
      <alignment vertical="center"/>
    </xf>
    <xf numFmtId="0" fontId="24" fillId="0" borderId="82" xfId="88" applyFont="1" applyBorder="1" applyAlignment="1">
      <alignment vertical="center"/>
    </xf>
    <xf numFmtId="0" fontId="24" fillId="0" borderId="117" xfId="88" applyFont="1" applyBorder="1" applyAlignment="1">
      <alignment vertical="center"/>
    </xf>
    <xf numFmtId="0" fontId="24" fillId="0" borderId="37" xfId="88" applyFont="1" applyBorder="1" applyAlignment="1">
      <alignment horizontal="left" vertical="center"/>
    </xf>
    <xf numFmtId="0" fontId="24" fillId="0" borderId="38" xfId="88" applyFont="1" applyBorder="1" applyAlignment="1">
      <alignment horizontal="left" vertical="center"/>
    </xf>
    <xf numFmtId="0" fontId="24" fillId="0" borderId="89" xfId="88" applyFont="1" applyBorder="1" applyAlignment="1">
      <alignment vertical="center"/>
    </xf>
    <xf numFmtId="0" fontId="24" fillId="0" borderId="90" xfId="88" applyFont="1" applyBorder="1" applyAlignment="1">
      <alignment vertical="center"/>
    </xf>
    <xf numFmtId="0" fontId="24" fillId="0" borderId="88" xfId="88" applyFont="1" applyBorder="1" applyAlignment="1">
      <alignment vertical="center"/>
    </xf>
    <xf numFmtId="0" fontId="0" fillId="0" borderId="10" xfId="0" applyBorder="1" applyAlignment="1" applyProtection="1">
      <alignment horizontal="center"/>
      <protection locked="0"/>
    </xf>
    <xf numFmtId="0" fontId="0" fillId="0" borderId="118"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107" xfId="0" applyBorder="1" applyAlignment="1" applyProtection="1">
      <alignment horizontal="center"/>
      <protection locked="0"/>
    </xf>
    <xf numFmtId="0" fontId="0" fillId="0" borderId="119" xfId="87" applyFont="1" applyBorder="1" applyAlignment="1" applyProtection="1">
      <alignment horizontal="center" vertical="center" wrapText="1"/>
      <protection locked="0"/>
    </xf>
    <xf numFmtId="0" fontId="0" fillId="0" borderId="120" xfId="87" applyFont="1" applyBorder="1" applyAlignment="1" applyProtection="1">
      <alignment horizontal="center" vertical="center"/>
      <protection locked="0"/>
    </xf>
    <xf numFmtId="0" fontId="0" fillId="0" borderId="121" xfId="87" applyFont="1" applyBorder="1" applyAlignment="1" applyProtection="1">
      <alignment horizontal="center" vertical="center" wrapText="1"/>
      <protection locked="0"/>
    </xf>
    <xf numFmtId="0" fontId="0" fillId="0" borderId="122" xfId="87" applyFont="1" applyBorder="1" applyAlignment="1" applyProtection="1">
      <alignment horizontal="center" vertical="center"/>
      <protection locked="0"/>
    </xf>
    <xf numFmtId="0" fontId="0" fillId="0" borderId="56" xfId="87" applyFont="1" applyBorder="1" applyAlignment="1" applyProtection="1">
      <alignment horizontal="center" vertical="center" wrapText="1"/>
      <protection locked="0"/>
    </xf>
    <xf numFmtId="0" fontId="0" fillId="0" borderId="0" xfId="87" applyFont="1" applyAlignment="1" applyProtection="1">
      <alignment horizontal="center" vertical="center"/>
      <protection locked="0"/>
    </xf>
    <xf numFmtId="0" fontId="0" fillId="0" borderId="88" xfId="0" applyBorder="1" applyAlignment="1" applyProtection="1">
      <alignment horizontal="center"/>
      <protection locked="0"/>
    </xf>
    <xf numFmtId="0" fontId="0" fillId="0" borderId="45" xfId="0" applyBorder="1" applyAlignment="1" applyProtection="1">
      <alignment horizontal="center"/>
      <protection locked="0"/>
    </xf>
    <xf numFmtId="0" fontId="0" fillId="0" borderId="123" xfId="87" applyFont="1" applyBorder="1" applyAlignment="1" applyProtection="1">
      <alignment horizontal="center" vertical="center" wrapText="1"/>
      <protection locked="0"/>
    </xf>
    <xf numFmtId="0" fontId="2" fillId="0" borderId="124" xfId="87" applyBorder="1" applyAlignment="1" applyProtection="1">
      <alignment horizontal="center" vertical="center" wrapText="1"/>
      <protection locked="0"/>
    </xf>
    <xf numFmtId="0" fontId="0" fillId="0" borderId="123" xfId="0" applyBorder="1" applyAlignment="1" applyProtection="1">
      <alignment horizontal="center" vertical="center" wrapText="1"/>
      <protection locked="0"/>
    </xf>
    <xf numFmtId="0" fontId="0" fillId="0" borderId="124" xfId="0" applyBorder="1" applyAlignment="1" applyProtection="1">
      <alignment horizontal="center" vertical="center" wrapText="1"/>
      <protection locked="0"/>
    </xf>
    <xf numFmtId="0" fontId="0" fillId="0" borderId="65" xfId="0" applyBorder="1" applyAlignment="1" applyProtection="1">
      <alignment horizontal="center" vertical="center" wrapText="1"/>
      <protection locked="0"/>
    </xf>
    <xf numFmtId="0" fontId="0" fillId="0" borderId="59" xfId="0" applyBorder="1" applyAlignment="1" applyProtection="1">
      <alignment horizontal="center" vertical="center"/>
      <protection locked="0"/>
    </xf>
    <xf numFmtId="0" fontId="0" fillId="0" borderId="81" xfId="0" applyBorder="1" applyAlignment="1" applyProtection="1">
      <alignment horizontal="center" shrinkToFit="1"/>
      <protection locked="0"/>
    </xf>
    <xf numFmtId="0" fontId="0" fillId="0" borderId="114" xfId="0" applyBorder="1" applyAlignment="1" applyProtection="1">
      <alignment horizontal="center" shrinkToFit="1"/>
      <protection locked="0"/>
    </xf>
    <xf numFmtId="0" fontId="0" fillId="0" borderId="81" xfId="0" applyBorder="1" applyAlignment="1" applyProtection="1">
      <alignment horizontal="center"/>
      <protection locked="0"/>
    </xf>
    <xf numFmtId="0" fontId="0" fillId="0" borderId="114" xfId="0" applyBorder="1" applyAlignment="1" applyProtection="1">
      <alignment horizontal="center"/>
      <protection locked="0"/>
    </xf>
    <xf numFmtId="0" fontId="0" fillId="0" borderId="65" xfId="87" applyFont="1" applyBorder="1" applyAlignment="1" applyProtection="1">
      <alignment horizontal="center" vertical="center" wrapText="1"/>
      <protection locked="0"/>
    </xf>
    <xf numFmtId="0" fontId="0" fillId="0" borderId="59" xfId="87" applyFont="1" applyBorder="1" applyAlignment="1" applyProtection="1">
      <alignment horizontal="center" vertical="center" wrapText="1"/>
      <protection locked="0"/>
    </xf>
  </cellXfs>
  <cellStyles count="97">
    <cellStyle name="20% - アクセント 1 2" xfId="1" xr:uid="{00000000-0005-0000-0000-000000000000}"/>
    <cellStyle name="20% - アクセント 1 3" xfId="2" xr:uid="{00000000-0005-0000-0000-000001000000}"/>
    <cellStyle name="20% - アクセント 2 2" xfId="3" xr:uid="{00000000-0005-0000-0000-000002000000}"/>
    <cellStyle name="20% - アクセント 2 3" xfId="4" xr:uid="{00000000-0005-0000-0000-000003000000}"/>
    <cellStyle name="20% - アクセント 3 2" xfId="5" xr:uid="{00000000-0005-0000-0000-000004000000}"/>
    <cellStyle name="20% - アクセント 3 3" xfId="6" xr:uid="{00000000-0005-0000-0000-000005000000}"/>
    <cellStyle name="20% - アクセント 4 2" xfId="7" xr:uid="{00000000-0005-0000-0000-000006000000}"/>
    <cellStyle name="20% - アクセント 4 3" xfId="8" xr:uid="{00000000-0005-0000-0000-000007000000}"/>
    <cellStyle name="20% - アクセント 5 2" xfId="9" xr:uid="{00000000-0005-0000-0000-000008000000}"/>
    <cellStyle name="20% - アクセント 5 3" xfId="10" xr:uid="{00000000-0005-0000-0000-000009000000}"/>
    <cellStyle name="20% - アクセント 6 2" xfId="11" xr:uid="{00000000-0005-0000-0000-00000A000000}"/>
    <cellStyle name="20% - アクセント 6 3" xfId="12" xr:uid="{00000000-0005-0000-0000-00000B000000}"/>
    <cellStyle name="40% - アクセント 1 2" xfId="13" xr:uid="{00000000-0005-0000-0000-00000C000000}"/>
    <cellStyle name="40% - アクセント 1 3" xfId="14" xr:uid="{00000000-0005-0000-0000-00000D000000}"/>
    <cellStyle name="40% - アクセント 2 2" xfId="15" xr:uid="{00000000-0005-0000-0000-00000E000000}"/>
    <cellStyle name="40% - アクセント 2 3" xfId="16" xr:uid="{00000000-0005-0000-0000-00000F000000}"/>
    <cellStyle name="40% - アクセント 3 2" xfId="17" xr:uid="{00000000-0005-0000-0000-000010000000}"/>
    <cellStyle name="40% - アクセント 3 3" xfId="18" xr:uid="{00000000-0005-0000-0000-000011000000}"/>
    <cellStyle name="40% - アクセント 4 2" xfId="19" xr:uid="{00000000-0005-0000-0000-000012000000}"/>
    <cellStyle name="40% - アクセント 4 3" xfId="20" xr:uid="{00000000-0005-0000-0000-000013000000}"/>
    <cellStyle name="40% - アクセント 5 2" xfId="21" xr:uid="{00000000-0005-0000-0000-000014000000}"/>
    <cellStyle name="40% - アクセント 5 3" xfId="22" xr:uid="{00000000-0005-0000-0000-000015000000}"/>
    <cellStyle name="40% - アクセント 6 2" xfId="23" xr:uid="{00000000-0005-0000-0000-000016000000}"/>
    <cellStyle name="40% - アクセント 6 3" xfId="24" xr:uid="{00000000-0005-0000-0000-000017000000}"/>
    <cellStyle name="60% - アクセント 1 2" xfId="25" xr:uid="{00000000-0005-0000-0000-000018000000}"/>
    <cellStyle name="60% - アクセント 1 3" xfId="26" xr:uid="{00000000-0005-0000-0000-000019000000}"/>
    <cellStyle name="60% - アクセント 2 2" xfId="27" xr:uid="{00000000-0005-0000-0000-00001A000000}"/>
    <cellStyle name="60% - アクセント 2 3" xfId="28" xr:uid="{00000000-0005-0000-0000-00001B000000}"/>
    <cellStyle name="60% - アクセント 3 2" xfId="29" xr:uid="{00000000-0005-0000-0000-00001C000000}"/>
    <cellStyle name="60% - アクセント 3 3" xfId="30" xr:uid="{00000000-0005-0000-0000-00001D000000}"/>
    <cellStyle name="60% - アクセント 4 2" xfId="31" xr:uid="{00000000-0005-0000-0000-00001E000000}"/>
    <cellStyle name="60% - アクセント 4 3" xfId="32" xr:uid="{00000000-0005-0000-0000-00001F000000}"/>
    <cellStyle name="60% - アクセント 5 2" xfId="33" xr:uid="{00000000-0005-0000-0000-000020000000}"/>
    <cellStyle name="60% - アクセント 5 3" xfId="34" xr:uid="{00000000-0005-0000-0000-000021000000}"/>
    <cellStyle name="60% - アクセント 6 2" xfId="35" xr:uid="{00000000-0005-0000-0000-000022000000}"/>
    <cellStyle name="60% - アクセント 6 3" xfId="36" xr:uid="{00000000-0005-0000-0000-000023000000}"/>
    <cellStyle name="アクセント 1 2" xfId="37" xr:uid="{00000000-0005-0000-0000-000024000000}"/>
    <cellStyle name="アクセント 1 3" xfId="38" xr:uid="{00000000-0005-0000-0000-000025000000}"/>
    <cellStyle name="アクセント 2 2" xfId="39" xr:uid="{00000000-0005-0000-0000-000026000000}"/>
    <cellStyle name="アクセント 2 3" xfId="40" xr:uid="{00000000-0005-0000-0000-000027000000}"/>
    <cellStyle name="アクセント 3 2" xfId="41" xr:uid="{00000000-0005-0000-0000-000028000000}"/>
    <cellStyle name="アクセント 3 3" xfId="42" xr:uid="{00000000-0005-0000-0000-000029000000}"/>
    <cellStyle name="アクセント 4 2" xfId="43" xr:uid="{00000000-0005-0000-0000-00002A000000}"/>
    <cellStyle name="アクセント 4 3" xfId="44" xr:uid="{00000000-0005-0000-0000-00002B000000}"/>
    <cellStyle name="アクセント 5 2" xfId="45" xr:uid="{00000000-0005-0000-0000-00002C000000}"/>
    <cellStyle name="アクセント 5 3" xfId="46" xr:uid="{00000000-0005-0000-0000-00002D000000}"/>
    <cellStyle name="アクセント 6 2" xfId="47" xr:uid="{00000000-0005-0000-0000-00002E000000}"/>
    <cellStyle name="アクセント 6 3" xfId="48" xr:uid="{00000000-0005-0000-0000-00002F000000}"/>
    <cellStyle name="タイトル 2" xfId="49" xr:uid="{00000000-0005-0000-0000-000030000000}"/>
    <cellStyle name="タイトル 3" xfId="50" xr:uid="{00000000-0005-0000-0000-000031000000}"/>
    <cellStyle name="チェック セル 2" xfId="51" xr:uid="{00000000-0005-0000-0000-000032000000}"/>
    <cellStyle name="チェック セル 3" xfId="52" xr:uid="{00000000-0005-0000-0000-000033000000}"/>
    <cellStyle name="どちらでもない 2" xfId="53" xr:uid="{00000000-0005-0000-0000-000034000000}"/>
    <cellStyle name="どちらでもない 3" xfId="54" xr:uid="{00000000-0005-0000-0000-000035000000}"/>
    <cellStyle name="パーセント" xfId="55" builtinId="5"/>
    <cellStyle name="パーセント 2" xfId="56" xr:uid="{00000000-0005-0000-0000-000037000000}"/>
    <cellStyle name="メモ 2" xfId="57" xr:uid="{00000000-0005-0000-0000-000038000000}"/>
    <cellStyle name="メモ 3" xfId="58" xr:uid="{00000000-0005-0000-0000-000039000000}"/>
    <cellStyle name="リンク セル 2" xfId="59" xr:uid="{00000000-0005-0000-0000-00003A000000}"/>
    <cellStyle name="リンク セル 3" xfId="60" xr:uid="{00000000-0005-0000-0000-00003B000000}"/>
    <cellStyle name="悪い 2" xfId="61" xr:uid="{00000000-0005-0000-0000-00003C000000}"/>
    <cellStyle name="悪い 3" xfId="62" xr:uid="{00000000-0005-0000-0000-00003D000000}"/>
    <cellStyle name="計算 2" xfId="63" xr:uid="{00000000-0005-0000-0000-00003E000000}"/>
    <cellStyle name="計算 3" xfId="64" xr:uid="{00000000-0005-0000-0000-00003F000000}"/>
    <cellStyle name="警告文 2" xfId="65" xr:uid="{00000000-0005-0000-0000-000040000000}"/>
    <cellStyle name="警告文 3" xfId="66" xr:uid="{00000000-0005-0000-0000-000041000000}"/>
    <cellStyle name="桁区切り" xfId="67" builtinId="6"/>
    <cellStyle name="桁区切り 2" xfId="68" xr:uid="{00000000-0005-0000-0000-000043000000}"/>
    <cellStyle name="桁区切り 2 2" xfId="96" xr:uid="{00EB9C54-7EF1-469A-85FC-D27CAF4346C2}"/>
    <cellStyle name="桁区切り 3" xfId="69" xr:uid="{00000000-0005-0000-0000-000044000000}"/>
    <cellStyle name="見出し 1 2" xfId="70" xr:uid="{00000000-0005-0000-0000-000045000000}"/>
    <cellStyle name="見出し 1 3" xfId="71" xr:uid="{00000000-0005-0000-0000-000046000000}"/>
    <cellStyle name="見出し 2 2" xfId="72" xr:uid="{00000000-0005-0000-0000-000047000000}"/>
    <cellStyle name="見出し 2 3" xfId="73" xr:uid="{00000000-0005-0000-0000-000048000000}"/>
    <cellStyle name="見出し 3 2" xfId="74" xr:uid="{00000000-0005-0000-0000-000049000000}"/>
    <cellStyle name="見出し 3 3" xfId="75" xr:uid="{00000000-0005-0000-0000-00004A000000}"/>
    <cellStyle name="見出し 4 2" xfId="76" xr:uid="{00000000-0005-0000-0000-00004B000000}"/>
    <cellStyle name="見出し 4 3" xfId="77" xr:uid="{00000000-0005-0000-0000-00004C000000}"/>
    <cellStyle name="集計 2" xfId="78" xr:uid="{00000000-0005-0000-0000-00004D000000}"/>
    <cellStyle name="集計 3" xfId="79" xr:uid="{00000000-0005-0000-0000-00004E000000}"/>
    <cellStyle name="出力 2" xfId="80" xr:uid="{00000000-0005-0000-0000-00004F000000}"/>
    <cellStyle name="出力 3" xfId="81" xr:uid="{00000000-0005-0000-0000-000050000000}"/>
    <cellStyle name="説明文 2" xfId="82" xr:uid="{00000000-0005-0000-0000-000051000000}"/>
    <cellStyle name="説明文 3" xfId="83" xr:uid="{00000000-0005-0000-0000-000052000000}"/>
    <cellStyle name="入力 2" xfId="84" xr:uid="{00000000-0005-0000-0000-000053000000}"/>
    <cellStyle name="入力 3" xfId="85" xr:uid="{00000000-0005-0000-0000-000054000000}"/>
    <cellStyle name="標準" xfId="0" builtinId="0"/>
    <cellStyle name="標準 2" xfId="86" xr:uid="{00000000-0005-0000-0000-000056000000}"/>
    <cellStyle name="標準 2 2" xfId="87" xr:uid="{00000000-0005-0000-0000-000057000000}"/>
    <cellStyle name="標準 3" xfId="88" xr:uid="{00000000-0005-0000-0000-000058000000}"/>
    <cellStyle name="標準 3 2" xfId="94" xr:uid="{B4C16079-DAA5-434E-9E83-797F48985B10}"/>
    <cellStyle name="標準 4" xfId="89" xr:uid="{00000000-0005-0000-0000-000059000000}"/>
    <cellStyle name="標準 4 2" xfId="95" xr:uid="{B5951C91-E1FE-4294-B0DC-40616D027F23}"/>
    <cellStyle name="標準_H20普通会計予算額等調（様式） 2 2" xfId="90" xr:uid="{00000000-0005-0000-0000-00005A000000}"/>
    <cellStyle name="未定義" xfId="91" xr:uid="{00000000-0005-0000-0000-00005B000000}"/>
    <cellStyle name="良い 2" xfId="92" xr:uid="{00000000-0005-0000-0000-00005C000000}"/>
    <cellStyle name="良い 3" xfId="93" xr:uid="{00000000-0005-0000-0000-00005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xdr:colOff>
      <xdr:row>10</xdr:row>
      <xdr:rowOff>0</xdr:rowOff>
    </xdr:from>
    <xdr:to>
      <xdr:col>4</xdr:col>
      <xdr:colOff>107950</xdr:colOff>
      <xdr:row>11</xdr:row>
      <xdr:rowOff>0</xdr:rowOff>
    </xdr:to>
    <xdr:sp macro="" textlink="">
      <xdr:nvSpPr>
        <xdr:cNvPr id="11378" name="Rectangle 1">
          <a:extLst>
            <a:ext uri="{FF2B5EF4-FFF2-40B4-BE49-F238E27FC236}">
              <a16:creationId xmlns:a16="http://schemas.microsoft.com/office/drawing/2014/main" id="{9F58FF7C-A5A0-4335-8C39-D76C2CCFF3F6}"/>
            </a:ext>
          </a:extLst>
        </xdr:cNvPr>
        <xdr:cNvSpPr>
          <a:spLocks noChangeArrowheads="1"/>
        </xdr:cNvSpPr>
      </xdr:nvSpPr>
      <xdr:spPr bwMode="auto">
        <a:xfrm>
          <a:off x="2406650" y="1987550"/>
          <a:ext cx="5080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9</xdr:row>
      <xdr:rowOff>0</xdr:rowOff>
    </xdr:from>
    <xdr:to>
      <xdr:col>8</xdr:col>
      <xdr:colOff>0</xdr:colOff>
      <xdr:row>10</xdr:row>
      <xdr:rowOff>0</xdr:rowOff>
    </xdr:to>
    <xdr:sp macro="" textlink="">
      <xdr:nvSpPr>
        <xdr:cNvPr id="3" name="Rectangle 5">
          <a:extLst>
            <a:ext uri="{FF2B5EF4-FFF2-40B4-BE49-F238E27FC236}">
              <a16:creationId xmlns:a16="http://schemas.microsoft.com/office/drawing/2014/main" id="{8039738C-AD32-4B04-8DDB-D9AA1095C8F3}"/>
            </a:ext>
          </a:extLst>
        </xdr:cNvPr>
        <xdr:cNvSpPr>
          <a:spLocks noChangeArrowheads="1"/>
        </xdr:cNvSpPr>
      </xdr:nvSpPr>
      <xdr:spPr bwMode="auto">
        <a:xfrm>
          <a:off x="5667375" y="1857375"/>
          <a:ext cx="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14</xdr:col>
      <xdr:colOff>0</xdr:colOff>
      <xdr:row>9</xdr:row>
      <xdr:rowOff>0</xdr:rowOff>
    </xdr:from>
    <xdr:to>
      <xdr:col>14</xdr:col>
      <xdr:colOff>0</xdr:colOff>
      <xdr:row>10</xdr:row>
      <xdr:rowOff>0</xdr:rowOff>
    </xdr:to>
    <xdr:sp macro="" textlink="">
      <xdr:nvSpPr>
        <xdr:cNvPr id="4" name="Rectangle 8">
          <a:extLst>
            <a:ext uri="{FF2B5EF4-FFF2-40B4-BE49-F238E27FC236}">
              <a16:creationId xmlns:a16="http://schemas.microsoft.com/office/drawing/2014/main" id="{38BFB043-4FB3-4B91-A348-0E6153D6A15C}"/>
            </a:ext>
          </a:extLst>
        </xdr:cNvPr>
        <xdr:cNvSpPr>
          <a:spLocks noChangeArrowheads="1"/>
        </xdr:cNvSpPr>
      </xdr:nvSpPr>
      <xdr:spPr bwMode="auto">
        <a:xfrm>
          <a:off x="10810875" y="1857375"/>
          <a:ext cx="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76"/>
  <sheetViews>
    <sheetView tabSelected="1" view="pageBreakPreview" zoomScale="85" zoomScaleNormal="100" zoomScaleSheetLayoutView="85" workbookViewId="0">
      <selection activeCell="B1" sqref="B1"/>
    </sheetView>
  </sheetViews>
  <sheetFormatPr defaultColWidth="9" defaultRowHeight="13" x14ac:dyDescent="0.2"/>
  <cols>
    <col min="1" max="1" width="1.36328125" style="18" customWidth="1"/>
    <col min="2" max="2" width="5.6328125" style="54" customWidth="1"/>
    <col min="3" max="3" width="13.26953125" style="22" customWidth="1"/>
    <col min="4" max="4" width="13.36328125" style="18" customWidth="1"/>
    <col min="5" max="6" width="13.36328125" style="22" customWidth="1"/>
    <col min="7" max="7" width="9.08984375" style="22" customWidth="1"/>
    <col min="8" max="8" width="4.90625" style="18" customWidth="1"/>
    <col min="9" max="9" width="4.7265625" style="22" customWidth="1"/>
    <col min="10" max="10" width="13.36328125" style="22" customWidth="1"/>
    <col min="11" max="13" width="13.36328125" style="18" customWidth="1"/>
    <col min="14" max="14" width="9.26953125" style="18" customWidth="1"/>
    <col min="15" max="15" width="2.90625" style="18" customWidth="1"/>
    <col min="16" max="16384" width="9" style="18"/>
  </cols>
  <sheetData>
    <row r="1" spans="1:15" s="22" customFormat="1" ht="24.75" customHeight="1" x14ac:dyDescent="0.2">
      <c r="A1" s="269" t="s">
        <v>198</v>
      </c>
    </row>
    <row r="2" spans="1:15" s="22" customFormat="1" ht="17.25" customHeight="1" x14ac:dyDescent="0.2">
      <c r="A2" s="37" t="s">
        <v>0</v>
      </c>
      <c r="B2" s="23"/>
      <c r="C2" s="23"/>
      <c r="D2" s="23"/>
      <c r="E2" s="24"/>
      <c r="F2" s="25"/>
      <c r="G2" s="26"/>
      <c r="H2" s="25"/>
    </row>
    <row r="3" spans="1:15" s="22" customFormat="1" ht="13.5" thickBot="1" x14ac:dyDescent="0.25">
      <c r="A3" s="28"/>
      <c r="B3" s="27"/>
      <c r="C3" s="28"/>
      <c r="D3" s="28"/>
      <c r="E3" s="28"/>
      <c r="G3" s="29" t="s">
        <v>1</v>
      </c>
      <c r="H3" s="28"/>
      <c r="I3" s="27"/>
      <c r="J3" s="28"/>
      <c r="K3" s="28"/>
      <c r="L3" s="28"/>
      <c r="N3" s="29" t="s">
        <v>1</v>
      </c>
    </row>
    <row r="4" spans="1:15" s="22" customFormat="1" ht="27" customHeight="1" x14ac:dyDescent="0.2">
      <c r="A4" s="28"/>
      <c r="B4" s="30" t="s">
        <v>2</v>
      </c>
      <c r="C4" s="31" t="s">
        <v>3</v>
      </c>
      <c r="D4" s="270" t="s">
        <v>199</v>
      </c>
      <c r="E4" s="270" t="s">
        <v>194</v>
      </c>
      <c r="F4" s="271" t="s">
        <v>4</v>
      </c>
      <c r="G4" s="272" t="s">
        <v>5</v>
      </c>
      <c r="H4" s="32"/>
      <c r="I4" s="30" t="s">
        <v>2</v>
      </c>
      <c r="J4" s="31" t="s">
        <v>3</v>
      </c>
      <c r="K4" s="270" t="s">
        <v>199</v>
      </c>
      <c r="L4" s="270" t="s">
        <v>194</v>
      </c>
      <c r="M4" s="271" t="s">
        <v>4</v>
      </c>
      <c r="N4" s="272" t="s">
        <v>5</v>
      </c>
    </row>
    <row r="5" spans="1:15" s="22" customFormat="1" ht="12" customHeight="1" thickBot="1" x14ac:dyDescent="0.25">
      <c r="A5" s="28"/>
      <c r="B5" s="33"/>
      <c r="C5" s="34"/>
      <c r="D5" s="249" t="s">
        <v>155</v>
      </c>
      <c r="E5" s="248" t="s">
        <v>7</v>
      </c>
      <c r="F5" s="35" t="s">
        <v>8</v>
      </c>
      <c r="G5" s="36" t="s">
        <v>9</v>
      </c>
      <c r="H5" s="32"/>
      <c r="I5" s="33"/>
      <c r="J5" s="34"/>
      <c r="K5" s="249" t="s">
        <v>6</v>
      </c>
      <c r="L5" s="248" t="s">
        <v>7</v>
      </c>
      <c r="M5" s="35" t="s">
        <v>8</v>
      </c>
      <c r="N5" s="36" t="s">
        <v>9</v>
      </c>
    </row>
    <row r="6" spans="1:15" ht="12.75" customHeight="1" x14ac:dyDescent="0.2">
      <c r="A6" s="19"/>
      <c r="B6" s="38">
        <v>1</v>
      </c>
      <c r="C6" s="39" t="s">
        <v>10</v>
      </c>
      <c r="D6" s="55">
        <v>716000000</v>
      </c>
      <c r="E6" s="55">
        <v>703400000</v>
      </c>
      <c r="F6" s="57">
        <f>+D6-E6</f>
        <v>12600000</v>
      </c>
      <c r="G6" s="58">
        <f>ROUND(+F6/E6*100,1)</f>
        <v>1.8</v>
      </c>
      <c r="H6" s="19"/>
      <c r="I6" s="38">
        <v>41</v>
      </c>
      <c r="J6" s="39" t="s">
        <v>11</v>
      </c>
      <c r="K6" s="55">
        <v>18060000</v>
      </c>
      <c r="L6" s="55">
        <v>15356000</v>
      </c>
      <c r="M6" s="57">
        <f>+K6-L6</f>
        <v>2704000</v>
      </c>
      <c r="N6" s="58">
        <f>ROUND(+M6/L6*100,1)</f>
        <v>17.600000000000001</v>
      </c>
      <c r="O6" s="19"/>
    </row>
    <row r="7" spans="1:15" ht="12.75" customHeight="1" x14ac:dyDescent="0.2">
      <c r="A7" s="19"/>
      <c r="B7" s="40">
        <v>2</v>
      </c>
      <c r="C7" s="41" t="s">
        <v>12</v>
      </c>
      <c r="D7" s="55">
        <v>143850000</v>
      </c>
      <c r="E7" s="55">
        <v>136970000</v>
      </c>
      <c r="F7" s="57">
        <f t="shared" ref="F7:F45" si="0">+D7-E7</f>
        <v>6880000</v>
      </c>
      <c r="G7" s="58">
        <f t="shared" ref="G7:G45" si="1">ROUND(+F7/E7*100,1)</f>
        <v>5</v>
      </c>
      <c r="H7" s="19"/>
      <c r="I7" s="40">
        <v>42</v>
      </c>
      <c r="J7" s="41" t="s">
        <v>13</v>
      </c>
      <c r="K7" s="55">
        <v>17387548</v>
      </c>
      <c r="L7" s="55">
        <v>18544804</v>
      </c>
      <c r="M7" s="57">
        <f t="shared" ref="M7:M28" si="2">+K7-L7</f>
        <v>-1157256</v>
      </c>
      <c r="N7" s="58">
        <f t="shared" ref="N7:N28" si="3">ROUND(+M7/L7*100,1)</f>
        <v>-6.2</v>
      </c>
      <c r="O7" s="19"/>
    </row>
    <row r="8" spans="1:15" ht="12.75" customHeight="1" x14ac:dyDescent="0.2">
      <c r="A8" s="19"/>
      <c r="B8" s="40">
        <v>3</v>
      </c>
      <c r="C8" s="41" t="s">
        <v>14</v>
      </c>
      <c r="D8" s="55">
        <v>80300000</v>
      </c>
      <c r="E8" s="55">
        <v>79700000</v>
      </c>
      <c r="F8" s="57">
        <f t="shared" si="0"/>
        <v>600000</v>
      </c>
      <c r="G8" s="58">
        <f t="shared" si="1"/>
        <v>0.8</v>
      </c>
      <c r="H8" s="19"/>
      <c r="I8" s="40">
        <v>43</v>
      </c>
      <c r="J8" s="41" t="s">
        <v>15</v>
      </c>
      <c r="K8" s="55">
        <v>12030000</v>
      </c>
      <c r="L8" s="55">
        <v>11806000</v>
      </c>
      <c r="M8" s="57">
        <f t="shared" si="2"/>
        <v>224000</v>
      </c>
      <c r="N8" s="58">
        <f t="shared" si="3"/>
        <v>1.9</v>
      </c>
      <c r="O8" s="19"/>
    </row>
    <row r="9" spans="1:15" ht="12.75" customHeight="1" x14ac:dyDescent="0.2">
      <c r="A9" s="19"/>
      <c r="B9" s="40">
        <v>4</v>
      </c>
      <c r="C9" s="41" t="s">
        <v>16</v>
      </c>
      <c r="D9" s="55">
        <v>256970000</v>
      </c>
      <c r="E9" s="55">
        <v>273720000</v>
      </c>
      <c r="F9" s="57">
        <f t="shared" si="0"/>
        <v>-16750000</v>
      </c>
      <c r="G9" s="58">
        <f t="shared" si="1"/>
        <v>-6.1</v>
      </c>
      <c r="H9" s="19"/>
      <c r="I9" s="40">
        <v>44</v>
      </c>
      <c r="J9" s="41" t="s">
        <v>17</v>
      </c>
      <c r="K9" s="55">
        <v>5069000</v>
      </c>
      <c r="L9" s="55">
        <v>4967000</v>
      </c>
      <c r="M9" s="57">
        <f t="shared" si="2"/>
        <v>102000</v>
      </c>
      <c r="N9" s="58">
        <f t="shared" si="3"/>
        <v>2.1</v>
      </c>
      <c r="O9" s="19"/>
    </row>
    <row r="10" spans="1:15" ht="12.75" customHeight="1" x14ac:dyDescent="0.2">
      <c r="A10" s="19"/>
      <c r="B10" s="40">
        <v>5</v>
      </c>
      <c r="C10" s="41" t="s">
        <v>18</v>
      </c>
      <c r="D10" s="55">
        <v>32440000</v>
      </c>
      <c r="E10" s="55">
        <v>30840000</v>
      </c>
      <c r="F10" s="57">
        <f t="shared" si="0"/>
        <v>1600000</v>
      </c>
      <c r="G10" s="58">
        <f t="shared" si="1"/>
        <v>5.2</v>
      </c>
      <c r="H10" s="19"/>
      <c r="I10" s="40">
        <v>45</v>
      </c>
      <c r="J10" s="41" t="s">
        <v>19</v>
      </c>
      <c r="K10" s="55">
        <v>8809000</v>
      </c>
      <c r="L10" s="55">
        <v>8778000</v>
      </c>
      <c r="M10" s="57">
        <f t="shared" si="2"/>
        <v>31000</v>
      </c>
      <c r="N10" s="58">
        <f t="shared" si="3"/>
        <v>0.4</v>
      </c>
      <c r="O10" s="19"/>
    </row>
    <row r="11" spans="1:15" ht="12.75" customHeight="1" x14ac:dyDescent="0.2">
      <c r="A11" s="19"/>
      <c r="B11" s="40">
        <v>6</v>
      </c>
      <c r="C11" s="41" t="s">
        <v>20</v>
      </c>
      <c r="D11" s="55">
        <v>30430000</v>
      </c>
      <c r="E11" s="55">
        <v>31670000</v>
      </c>
      <c r="F11" s="57">
        <f t="shared" si="0"/>
        <v>-1240000</v>
      </c>
      <c r="G11" s="58">
        <f t="shared" si="1"/>
        <v>-3.9</v>
      </c>
      <c r="H11" s="19"/>
      <c r="I11" s="40">
        <v>46</v>
      </c>
      <c r="J11" s="41" t="s">
        <v>21</v>
      </c>
      <c r="K11" s="55">
        <v>7338000</v>
      </c>
      <c r="L11" s="55">
        <v>6890000</v>
      </c>
      <c r="M11" s="57">
        <f t="shared" si="2"/>
        <v>448000</v>
      </c>
      <c r="N11" s="58">
        <f t="shared" si="3"/>
        <v>6.5</v>
      </c>
      <c r="O11" s="19"/>
    </row>
    <row r="12" spans="1:15" ht="12.75" customHeight="1" x14ac:dyDescent="0.2">
      <c r="A12" s="19"/>
      <c r="B12" s="40">
        <v>7</v>
      </c>
      <c r="C12" s="41" t="s">
        <v>22</v>
      </c>
      <c r="D12" s="55">
        <v>129186104</v>
      </c>
      <c r="E12" s="55">
        <v>125830000</v>
      </c>
      <c r="F12" s="57">
        <f t="shared" si="0"/>
        <v>3356104</v>
      </c>
      <c r="G12" s="58">
        <f t="shared" si="1"/>
        <v>2.7</v>
      </c>
      <c r="H12" s="19"/>
      <c r="I12" s="40">
        <v>47</v>
      </c>
      <c r="J12" s="41" t="s">
        <v>23</v>
      </c>
      <c r="K12" s="55">
        <v>11990000</v>
      </c>
      <c r="L12" s="55">
        <v>11160000</v>
      </c>
      <c r="M12" s="57">
        <f t="shared" si="2"/>
        <v>830000</v>
      </c>
      <c r="N12" s="58">
        <f t="shared" si="3"/>
        <v>7.4</v>
      </c>
      <c r="O12" s="19"/>
    </row>
    <row r="13" spans="1:15" ht="12.75" customHeight="1" x14ac:dyDescent="0.2">
      <c r="A13" s="19"/>
      <c r="B13" s="40">
        <v>8</v>
      </c>
      <c r="C13" s="41" t="s">
        <v>24</v>
      </c>
      <c r="D13" s="55">
        <v>32670000</v>
      </c>
      <c r="E13" s="55">
        <v>31850000</v>
      </c>
      <c r="F13" s="57">
        <f t="shared" si="0"/>
        <v>820000</v>
      </c>
      <c r="G13" s="58">
        <f t="shared" si="1"/>
        <v>2.6</v>
      </c>
      <c r="H13" s="19"/>
      <c r="I13" s="40">
        <v>48</v>
      </c>
      <c r="J13" s="41" t="s">
        <v>25</v>
      </c>
      <c r="K13" s="55">
        <v>8918000</v>
      </c>
      <c r="L13" s="55">
        <v>9323000</v>
      </c>
      <c r="M13" s="57">
        <f t="shared" si="2"/>
        <v>-405000</v>
      </c>
      <c r="N13" s="58">
        <f t="shared" si="3"/>
        <v>-4.3</v>
      </c>
      <c r="O13" s="19"/>
    </row>
    <row r="14" spans="1:15" ht="12.75" customHeight="1" x14ac:dyDescent="0.2">
      <c r="A14" s="19"/>
      <c r="B14" s="40">
        <v>9</v>
      </c>
      <c r="C14" s="41" t="s">
        <v>26</v>
      </c>
      <c r="D14" s="55">
        <v>49041000</v>
      </c>
      <c r="E14" s="55">
        <v>47209000</v>
      </c>
      <c r="F14" s="57">
        <f t="shared" si="0"/>
        <v>1832000</v>
      </c>
      <c r="G14" s="58">
        <f t="shared" si="1"/>
        <v>3.9</v>
      </c>
      <c r="H14" s="19"/>
      <c r="I14" s="40">
        <v>49</v>
      </c>
      <c r="J14" s="41" t="s">
        <v>27</v>
      </c>
      <c r="K14" s="55">
        <v>7758000</v>
      </c>
      <c r="L14" s="55">
        <v>8778000</v>
      </c>
      <c r="M14" s="57">
        <f t="shared" si="2"/>
        <v>-1020000</v>
      </c>
      <c r="N14" s="58">
        <f t="shared" si="3"/>
        <v>-11.6</v>
      </c>
      <c r="O14" s="19"/>
    </row>
    <row r="15" spans="1:15" ht="12.75" customHeight="1" x14ac:dyDescent="0.2">
      <c r="A15" s="19"/>
      <c r="B15" s="40">
        <v>10</v>
      </c>
      <c r="C15" s="41" t="s">
        <v>28</v>
      </c>
      <c r="D15" s="55">
        <v>34671000</v>
      </c>
      <c r="E15" s="55">
        <v>33703000</v>
      </c>
      <c r="F15" s="57">
        <f t="shared" si="0"/>
        <v>968000</v>
      </c>
      <c r="G15" s="58">
        <f t="shared" si="1"/>
        <v>2.9</v>
      </c>
      <c r="H15" s="19"/>
      <c r="I15" s="40">
        <v>50</v>
      </c>
      <c r="J15" s="41" t="s">
        <v>29</v>
      </c>
      <c r="K15" s="55">
        <v>6274000</v>
      </c>
      <c r="L15" s="55">
        <v>5829000</v>
      </c>
      <c r="M15" s="57">
        <f t="shared" si="2"/>
        <v>445000</v>
      </c>
      <c r="N15" s="58">
        <f t="shared" si="3"/>
        <v>7.6</v>
      </c>
      <c r="O15" s="19"/>
    </row>
    <row r="16" spans="1:15" ht="12.75" customHeight="1" x14ac:dyDescent="0.2">
      <c r="A16" s="19"/>
      <c r="B16" s="40">
        <v>11</v>
      </c>
      <c r="C16" s="41" t="s">
        <v>30</v>
      </c>
      <c r="D16" s="55">
        <v>38970000</v>
      </c>
      <c r="E16" s="55">
        <v>38290000</v>
      </c>
      <c r="F16" s="57">
        <f t="shared" si="0"/>
        <v>680000</v>
      </c>
      <c r="G16" s="58">
        <f t="shared" si="1"/>
        <v>1.8</v>
      </c>
      <c r="H16" s="19"/>
      <c r="I16" s="40">
        <v>51</v>
      </c>
      <c r="J16" s="41" t="s">
        <v>31</v>
      </c>
      <c r="K16" s="55">
        <v>6515770</v>
      </c>
      <c r="L16" s="55">
        <v>6559616</v>
      </c>
      <c r="M16" s="57">
        <f t="shared" si="2"/>
        <v>-43846</v>
      </c>
      <c r="N16" s="58">
        <f t="shared" si="3"/>
        <v>-0.7</v>
      </c>
      <c r="O16" s="19"/>
    </row>
    <row r="17" spans="1:15" ht="12.75" customHeight="1" x14ac:dyDescent="0.2">
      <c r="A17" s="19"/>
      <c r="B17" s="40">
        <v>12</v>
      </c>
      <c r="C17" s="41" t="s">
        <v>32</v>
      </c>
      <c r="D17" s="55">
        <v>93100000</v>
      </c>
      <c r="E17" s="55">
        <v>93330000</v>
      </c>
      <c r="F17" s="57">
        <f t="shared" si="0"/>
        <v>-230000</v>
      </c>
      <c r="G17" s="58">
        <f t="shared" si="1"/>
        <v>-0.2</v>
      </c>
      <c r="H17" s="19"/>
      <c r="I17" s="40">
        <v>52</v>
      </c>
      <c r="J17" s="41" t="s">
        <v>33</v>
      </c>
      <c r="K17" s="55">
        <v>4748000</v>
      </c>
      <c r="L17" s="55">
        <v>4755000</v>
      </c>
      <c r="M17" s="57">
        <f t="shared" si="2"/>
        <v>-7000</v>
      </c>
      <c r="N17" s="58">
        <f t="shared" si="3"/>
        <v>-0.1</v>
      </c>
      <c r="O17" s="19"/>
    </row>
    <row r="18" spans="1:15" ht="12.75" customHeight="1" x14ac:dyDescent="0.2">
      <c r="A18" s="19"/>
      <c r="B18" s="40">
        <v>13</v>
      </c>
      <c r="C18" s="41" t="s">
        <v>34</v>
      </c>
      <c r="D18" s="55">
        <v>55631000</v>
      </c>
      <c r="E18" s="55">
        <v>53622000</v>
      </c>
      <c r="F18" s="57">
        <f t="shared" si="0"/>
        <v>2009000</v>
      </c>
      <c r="G18" s="58">
        <f t="shared" si="1"/>
        <v>3.7</v>
      </c>
      <c r="H18" s="19"/>
      <c r="I18" s="40">
        <v>53</v>
      </c>
      <c r="J18" s="41" t="s">
        <v>35</v>
      </c>
      <c r="K18" s="55">
        <v>5449001</v>
      </c>
      <c r="L18" s="55">
        <v>5745311</v>
      </c>
      <c r="M18" s="57">
        <f t="shared" si="2"/>
        <v>-296310</v>
      </c>
      <c r="N18" s="58">
        <f t="shared" si="3"/>
        <v>-5.2</v>
      </c>
      <c r="O18" s="19"/>
    </row>
    <row r="19" spans="1:15" ht="12.75" customHeight="1" x14ac:dyDescent="0.2">
      <c r="A19" s="19"/>
      <c r="B19" s="40">
        <v>14</v>
      </c>
      <c r="C19" s="41" t="s">
        <v>36</v>
      </c>
      <c r="D19" s="55">
        <v>22328000</v>
      </c>
      <c r="E19" s="55">
        <v>21278000</v>
      </c>
      <c r="F19" s="57">
        <f t="shared" si="0"/>
        <v>1050000</v>
      </c>
      <c r="G19" s="58">
        <f t="shared" si="1"/>
        <v>4.9000000000000004</v>
      </c>
      <c r="H19" s="19"/>
      <c r="I19" s="40">
        <v>54</v>
      </c>
      <c r="J19" s="41" t="s">
        <v>37</v>
      </c>
      <c r="K19" s="55">
        <v>3739527</v>
      </c>
      <c r="L19" s="55">
        <v>4069530</v>
      </c>
      <c r="M19" s="57">
        <f t="shared" si="2"/>
        <v>-330003</v>
      </c>
      <c r="N19" s="58">
        <f t="shared" si="3"/>
        <v>-8.1</v>
      </c>
      <c r="O19" s="19"/>
    </row>
    <row r="20" spans="1:15" ht="12.75" customHeight="1" x14ac:dyDescent="0.2">
      <c r="A20" s="19"/>
      <c r="B20" s="40">
        <v>15</v>
      </c>
      <c r="C20" s="41" t="s">
        <v>38</v>
      </c>
      <c r="D20" s="55">
        <v>47229000</v>
      </c>
      <c r="E20" s="55">
        <v>43131000</v>
      </c>
      <c r="F20" s="57">
        <f t="shared" si="0"/>
        <v>4098000</v>
      </c>
      <c r="G20" s="58">
        <f t="shared" si="1"/>
        <v>9.5</v>
      </c>
      <c r="H20" s="19"/>
      <c r="I20" s="40">
        <v>55</v>
      </c>
      <c r="J20" s="41" t="s">
        <v>39</v>
      </c>
      <c r="K20" s="55">
        <v>7668000</v>
      </c>
      <c r="L20" s="55">
        <v>8509000</v>
      </c>
      <c r="M20" s="57">
        <f t="shared" si="2"/>
        <v>-841000</v>
      </c>
      <c r="N20" s="58">
        <f t="shared" si="3"/>
        <v>-9.9</v>
      </c>
      <c r="O20" s="19"/>
    </row>
    <row r="21" spans="1:15" ht="12.75" customHeight="1" x14ac:dyDescent="0.2">
      <c r="A21" s="19"/>
      <c r="B21" s="40">
        <v>16</v>
      </c>
      <c r="C21" s="41" t="s">
        <v>40</v>
      </c>
      <c r="D21" s="55">
        <v>66926773</v>
      </c>
      <c r="E21" s="55">
        <v>65394132</v>
      </c>
      <c r="F21" s="57">
        <f t="shared" si="0"/>
        <v>1532641</v>
      </c>
      <c r="G21" s="58">
        <f t="shared" si="1"/>
        <v>2.2999999999999998</v>
      </c>
      <c r="H21" s="19"/>
      <c r="I21" s="40">
        <v>56</v>
      </c>
      <c r="J21" s="41" t="s">
        <v>41</v>
      </c>
      <c r="K21" s="55">
        <v>3575000</v>
      </c>
      <c r="L21" s="55">
        <v>2763000</v>
      </c>
      <c r="M21" s="57">
        <f t="shared" si="2"/>
        <v>812000</v>
      </c>
      <c r="N21" s="58">
        <f t="shared" si="3"/>
        <v>29.4</v>
      </c>
      <c r="O21" s="19"/>
    </row>
    <row r="22" spans="1:15" ht="12.75" customHeight="1" x14ac:dyDescent="0.2">
      <c r="A22" s="19"/>
      <c r="B22" s="40">
        <v>17</v>
      </c>
      <c r="C22" s="41" t="s">
        <v>42</v>
      </c>
      <c r="D22" s="55">
        <v>90480000</v>
      </c>
      <c r="E22" s="55">
        <v>88420000</v>
      </c>
      <c r="F22" s="57">
        <f>+D22-E22</f>
        <v>2060000</v>
      </c>
      <c r="G22" s="58">
        <f t="shared" si="1"/>
        <v>2.2999999999999998</v>
      </c>
      <c r="H22" s="19"/>
      <c r="I22" s="40">
        <v>57</v>
      </c>
      <c r="J22" s="41" t="s">
        <v>43</v>
      </c>
      <c r="K22" s="55">
        <v>6647392</v>
      </c>
      <c r="L22" s="55">
        <v>5978305</v>
      </c>
      <c r="M22" s="57">
        <f t="shared" si="2"/>
        <v>669087</v>
      </c>
      <c r="N22" s="58">
        <f t="shared" si="3"/>
        <v>11.2</v>
      </c>
      <c r="O22" s="19"/>
    </row>
    <row r="23" spans="1:15" ht="12.75" customHeight="1" x14ac:dyDescent="0.2">
      <c r="A23" s="19"/>
      <c r="B23" s="40">
        <v>18</v>
      </c>
      <c r="C23" s="41" t="s">
        <v>44</v>
      </c>
      <c r="D23" s="55">
        <v>97163000</v>
      </c>
      <c r="E23" s="55">
        <v>91676000</v>
      </c>
      <c r="F23" s="57">
        <f t="shared" si="0"/>
        <v>5487000</v>
      </c>
      <c r="G23" s="58">
        <f t="shared" si="1"/>
        <v>6</v>
      </c>
      <c r="H23" s="19"/>
      <c r="I23" s="40">
        <v>58</v>
      </c>
      <c r="J23" s="41" t="s">
        <v>45</v>
      </c>
      <c r="K23" s="55">
        <v>6861000</v>
      </c>
      <c r="L23" s="55">
        <v>6998000</v>
      </c>
      <c r="M23" s="57">
        <f t="shared" si="2"/>
        <v>-137000</v>
      </c>
      <c r="N23" s="58">
        <f t="shared" si="3"/>
        <v>-2</v>
      </c>
      <c r="O23" s="19"/>
    </row>
    <row r="24" spans="1:15" ht="12.75" customHeight="1" x14ac:dyDescent="0.2">
      <c r="A24" s="19"/>
      <c r="B24" s="40">
        <v>19</v>
      </c>
      <c r="C24" s="41" t="s">
        <v>46</v>
      </c>
      <c r="D24" s="55">
        <v>132700000</v>
      </c>
      <c r="E24" s="55">
        <v>132400000</v>
      </c>
      <c r="F24" s="57">
        <f t="shared" si="0"/>
        <v>300000</v>
      </c>
      <c r="G24" s="58">
        <f t="shared" si="1"/>
        <v>0.2</v>
      </c>
      <c r="H24" s="19"/>
      <c r="I24" s="40">
        <v>59</v>
      </c>
      <c r="J24" s="41" t="s">
        <v>47</v>
      </c>
      <c r="K24" s="55">
        <v>11900800</v>
      </c>
      <c r="L24" s="55">
        <v>12733880</v>
      </c>
      <c r="M24" s="57">
        <f t="shared" si="2"/>
        <v>-833080</v>
      </c>
      <c r="N24" s="58">
        <f t="shared" si="3"/>
        <v>-6.5</v>
      </c>
      <c r="O24" s="19"/>
    </row>
    <row r="25" spans="1:15" ht="12.75" customHeight="1" x14ac:dyDescent="0.2">
      <c r="A25" s="19"/>
      <c r="B25" s="40">
        <v>20</v>
      </c>
      <c r="C25" s="41" t="s">
        <v>48</v>
      </c>
      <c r="D25" s="55">
        <v>39240000</v>
      </c>
      <c r="E25" s="55">
        <v>32180000</v>
      </c>
      <c r="F25" s="57">
        <f t="shared" si="0"/>
        <v>7060000</v>
      </c>
      <c r="G25" s="58">
        <f t="shared" si="1"/>
        <v>21.9</v>
      </c>
      <c r="H25" s="19"/>
      <c r="I25" s="40">
        <v>60</v>
      </c>
      <c r="J25" s="41" t="s">
        <v>49</v>
      </c>
      <c r="K25" s="55">
        <v>15417829</v>
      </c>
      <c r="L25" s="55">
        <v>14111879</v>
      </c>
      <c r="M25" s="57">
        <f t="shared" si="2"/>
        <v>1305950</v>
      </c>
      <c r="N25" s="58">
        <f t="shared" si="3"/>
        <v>9.3000000000000007</v>
      </c>
      <c r="O25" s="19"/>
    </row>
    <row r="26" spans="1:15" ht="12.75" customHeight="1" x14ac:dyDescent="0.2">
      <c r="A26" s="19"/>
      <c r="B26" s="40">
        <v>21</v>
      </c>
      <c r="C26" s="41" t="s">
        <v>50</v>
      </c>
      <c r="D26" s="55">
        <v>67533000</v>
      </c>
      <c r="E26" s="55">
        <v>64730000</v>
      </c>
      <c r="F26" s="57">
        <f t="shared" si="0"/>
        <v>2803000</v>
      </c>
      <c r="G26" s="58">
        <f t="shared" si="1"/>
        <v>4.3</v>
      </c>
      <c r="H26" s="19"/>
      <c r="I26" s="40">
        <v>61</v>
      </c>
      <c r="J26" s="41" t="s">
        <v>132</v>
      </c>
      <c r="K26" s="55">
        <v>16552000</v>
      </c>
      <c r="L26" s="55">
        <v>13526000</v>
      </c>
      <c r="M26" s="57">
        <f t="shared" si="2"/>
        <v>3026000</v>
      </c>
      <c r="N26" s="58">
        <f t="shared" si="3"/>
        <v>22.4</v>
      </c>
      <c r="O26" s="19"/>
    </row>
    <row r="27" spans="1:15" ht="12.75" customHeight="1" x14ac:dyDescent="0.2">
      <c r="A27" s="19"/>
      <c r="B27" s="40">
        <v>22</v>
      </c>
      <c r="C27" s="41" t="s">
        <v>51</v>
      </c>
      <c r="D27" s="55">
        <v>56420000</v>
      </c>
      <c r="E27" s="55">
        <v>55310000</v>
      </c>
      <c r="F27" s="57">
        <f t="shared" si="0"/>
        <v>1110000</v>
      </c>
      <c r="G27" s="58">
        <f t="shared" si="1"/>
        <v>2</v>
      </c>
      <c r="H27" s="19"/>
      <c r="I27" s="40">
        <v>62</v>
      </c>
      <c r="J27" s="41" t="s">
        <v>52</v>
      </c>
      <c r="K27" s="55">
        <v>16405000</v>
      </c>
      <c r="L27" s="55">
        <v>16358000</v>
      </c>
      <c r="M27" s="57">
        <f t="shared" si="2"/>
        <v>47000</v>
      </c>
      <c r="N27" s="58">
        <f t="shared" si="3"/>
        <v>0.3</v>
      </c>
      <c r="O27" s="19"/>
    </row>
    <row r="28" spans="1:15" ht="12.75" customHeight="1" thickBot="1" x14ac:dyDescent="0.25">
      <c r="A28" s="19"/>
      <c r="B28" s="40">
        <v>23</v>
      </c>
      <c r="C28" s="41" t="s">
        <v>133</v>
      </c>
      <c r="D28" s="276">
        <v>56297236</v>
      </c>
      <c r="E28" s="276">
        <v>51323032</v>
      </c>
      <c r="F28" s="57">
        <f t="shared" si="0"/>
        <v>4974204</v>
      </c>
      <c r="G28" s="58">
        <f t="shared" si="1"/>
        <v>9.6999999999999993</v>
      </c>
      <c r="H28" s="19"/>
      <c r="I28" s="42">
        <v>63</v>
      </c>
      <c r="J28" s="43" t="s">
        <v>53</v>
      </c>
      <c r="K28" s="55">
        <v>10233000</v>
      </c>
      <c r="L28" s="55">
        <v>10812000</v>
      </c>
      <c r="M28" s="57">
        <f t="shared" si="2"/>
        <v>-579000</v>
      </c>
      <c r="N28" s="58">
        <f t="shared" si="3"/>
        <v>-5.4</v>
      </c>
      <c r="O28" s="19"/>
    </row>
    <row r="29" spans="1:15" ht="12.75" customHeight="1" thickTop="1" thickBot="1" x14ac:dyDescent="0.25">
      <c r="A29" s="19"/>
      <c r="B29" s="40">
        <v>24</v>
      </c>
      <c r="C29" s="41" t="s">
        <v>54</v>
      </c>
      <c r="D29" s="55">
        <v>33740000</v>
      </c>
      <c r="E29" s="55">
        <v>32406000</v>
      </c>
      <c r="F29" s="57">
        <f t="shared" si="0"/>
        <v>1334000</v>
      </c>
      <c r="G29" s="58">
        <f t="shared" si="1"/>
        <v>4.0999999999999996</v>
      </c>
      <c r="H29" s="19"/>
      <c r="I29" s="44" t="s">
        <v>55</v>
      </c>
      <c r="J29" s="45"/>
      <c r="K29" s="277">
        <f>SUM(K6:K28)</f>
        <v>219345867</v>
      </c>
      <c r="L29" s="61">
        <f>SUM(L6:L28)</f>
        <v>214351325</v>
      </c>
      <c r="M29" s="59">
        <f>K29-L29</f>
        <v>4994542</v>
      </c>
      <c r="N29" s="62">
        <f>ROUND(+M29/L29*100,1)</f>
        <v>2.2999999999999998</v>
      </c>
      <c r="O29" s="19"/>
    </row>
    <row r="30" spans="1:15" ht="12.75" customHeight="1" thickBot="1" x14ac:dyDescent="0.25">
      <c r="A30" s="19"/>
      <c r="B30" s="40">
        <v>25</v>
      </c>
      <c r="C30" s="41" t="s">
        <v>56</v>
      </c>
      <c r="D30" s="55">
        <v>35034000</v>
      </c>
      <c r="E30" s="55">
        <v>32459000</v>
      </c>
      <c r="F30" s="57">
        <f t="shared" si="0"/>
        <v>2575000</v>
      </c>
      <c r="G30" s="58">
        <f t="shared" si="1"/>
        <v>7.9</v>
      </c>
      <c r="H30" s="19"/>
      <c r="I30" s="27"/>
      <c r="J30" s="46"/>
      <c r="K30" s="63"/>
      <c r="L30" s="63"/>
      <c r="M30" s="63"/>
      <c r="N30" s="64"/>
    </row>
    <row r="31" spans="1:15" ht="12.75" customHeight="1" thickBot="1" x14ac:dyDescent="0.25">
      <c r="A31" s="19"/>
      <c r="B31" s="40">
        <v>26</v>
      </c>
      <c r="C31" s="41" t="s">
        <v>57</v>
      </c>
      <c r="D31" s="55">
        <v>66910000</v>
      </c>
      <c r="E31" s="55">
        <v>64404000</v>
      </c>
      <c r="F31" s="57">
        <f t="shared" si="0"/>
        <v>2506000</v>
      </c>
      <c r="G31" s="58">
        <f t="shared" si="1"/>
        <v>3.9</v>
      </c>
      <c r="H31" s="19"/>
      <c r="I31" s="47" t="s">
        <v>58</v>
      </c>
      <c r="J31" s="48"/>
      <c r="K31" s="278">
        <f>+D46+K29</f>
        <v>3257352734</v>
      </c>
      <c r="L31" s="279">
        <f>+E46+L29</f>
        <v>3178759178</v>
      </c>
      <c r="M31" s="65">
        <f>K31-L31</f>
        <v>78593556</v>
      </c>
      <c r="N31" s="66">
        <f>ROUND(+M31/L31*100,1)</f>
        <v>2.5</v>
      </c>
    </row>
    <row r="32" spans="1:15" ht="12.75" customHeight="1" x14ac:dyDescent="0.2">
      <c r="A32" s="19"/>
      <c r="B32" s="40">
        <v>27</v>
      </c>
      <c r="C32" s="41" t="s">
        <v>59</v>
      </c>
      <c r="D32" s="55">
        <v>28874000</v>
      </c>
      <c r="E32" s="55">
        <v>29096000</v>
      </c>
      <c r="F32" s="57">
        <f t="shared" si="0"/>
        <v>-222000</v>
      </c>
      <c r="G32" s="58">
        <f t="shared" si="1"/>
        <v>-0.8</v>
      </c>
      <c r="H32" s="19"/>
      <c r="I32" s="28"/>
      <c r="J32" s="28"/>
      <c r="K32" s="19"/>
      <c r="L32" s="19"/>
      <c r="M32" s="19"/>
      <c r="N32" s="19"/>
    </row>
    <row r="33" spans="1:16" ht="12.75" customHeight="1" x14ac:dyDescent="0.2">
      <c r="A33" s="19"/>
      <c r="B33" s="40">
        <v>28</v>
      </c>
      <c r="C33" s="41" t="s">
        <v>60</v>
      </c>
      <c r="D33" s="55">
        <v>85130000</v>
      </c>
      <c r="E33" s="55">
        <v>72795000</v>
      </c>
      <c r="F33" s="57">
        <f t="shared" si="0"/>
        <v>12335000</v>
      </c>
      <c r="G33" s="58">
        <f t="shared" si="1"/>
        <v>16.899999999999999</v>
      </c>
      <c r="H33" s="19"/>
      <c r="I33" s="288" t="s">
        <v>204</v>
      </c>
      <c r="J33" s="288"/>
      <c r="K33" s="288"/>
      <c r="L33" s="288"/>
      <c r="M33" s="288"/>
      <c r="N33" s="288"/>
    </row>
    <row r="34" spans="1:16" ht="12.75" customHeight="1" x14ac:dyDescent="0.2">
      <c r="A34" s="19"/>
      <c r="B34" s="40">
        <v>29</v>
      </c>
      <c r="C34" s="41" t="s">
        <v>61</v>
      </c>
      <c r="D34" s="55">
        <v>28941000</v>
      </c>
      <c r="E34" s="55">
        <v>28017000</v>
      </c>
      <c r="F34" s="57">
        <f>+D34-E34</f>
        <v>924000</v>
      </c>
      <c r="G34" s="58">
        <f>ROUND(+F34/E34*100,1)</f>
        <v>3.3</v>
      </c>
      <c r="H34" s="19"/>
      <c r="J34" s="49"/>
      <c r="K34" s="20"/>
      <c r="L34" s="20"/>
      <c r="M34" s="20"/>
      <c r="N34" s="20"/>
      <c r="P34" s="19"/>
    </row>
    <row r="35" spans="1:16" ht="12.75" customHeight="1" x14ac:dyDescent="0.2">
      <c r="A35" s="19"/>
      <c r="B35" s="40">
        <v>30</v>
      </c>
      <c r="C35" s="41" t="s">
        <v>62</v>
      </c>
      <c r="D35" s="55">
        <v>47110000</v>
      </c>
      <c r="E35" s="55">
        <v>43960000</v>
      </c>
      <c r="F35" s="57">
        <f t="shared" si="0"/>
        <v>3150000</v>
      </c>
      <c r="G35" s="58">
        <f t="shared" si="1"/>
        <v>7.2</v>
      </c>
      <c r="H35" s="19"/>
    </row>
    <row r="36" spans="1:16" ht="12.75" customHeight="1" x14ac:dyDescent="0.2">
      <c r="A36" s="19"/>
      <c r="B36" s="40">
        <v>31</v>
      </c>
      <c r="C36" s="41" t="s">
        <v>63</v>
      </c>
      <c r="D36" s="55">
        <v>46469228</v>
      </c>
      <c r="E36" s="55">
        <v>43606743</v>
      </c>
      <c r="F36" s="57">
        <f t="shared" si="0"/>
        <v>2862485</v>
      </c>
      <c r="G36" s="58">
        <f t="shared" si="1"/>
        <v>6.6</v>
      </c>
      <c r="H36" s="19"/>
    </row>
    <row r="37" spans="1:16" ht="12.75" customHeight="1" x14ac:dyDescent="0.2">
      <c r="A37" s="19"/>
      <c r="B37" s="40">
        <v>32</v>
      </c>
      <c r="C37" s="41" t="s">
        <v>64</v>
      </c>
      <c r="D37" s="55">
        <v>61750000</v>
      </c>
      <c r="E37" s="55">
        <v>62500000</v>
      </c>
      <c r="F37" s="57">
        <f t="shared" si="0"/>
        <v>-750000</v>
      </c>
      <c r="G37" s="58">
        <f t="shared" si="1"/>
        <v>-1.2</v>
      </c>
      <c r="H37" s="19"/>
    </row>
    <row r="38" spans="1:16" ht="12.75" customHeight="1" x14ac:dyDescent="0.2">
      <c r="A38" s="19"/>
      <c r="B38" s="40">
        <v>33</v>
      </c>
      <c r="C38" s="41" t="s">
        <v>65</v>
      </c>
      <c r="D38" s="55">
        <v>24206000</v>
      </c>
      <c r="E38" s="55">
        <v>25057000</v>
      </c>
      <c r="F38" s="57">
        <f t="shared" si="0"/>
        <v>-851000</v>
      </c>
      <c r="G38" s="58">
        <f t="shared" si="1"/>
        <v>-3.4</v>
      </c>
      <c r="H38" s="19"/>
    </row>
    <row r="39" spans="1:16" ht="12.75" customHeight="1" x14ac:dyDescent="0.2">
      <c r="A39" s="19"/>
      <c r="B39" s="40">
        <v>34</v>
      </c>
      <c r="C39" s="41" t="s">
        <v>66</v>
      </c>
      <c r="D39" s="55">
        <v>37888000</v>
      </c>
      <c r="E39" s="55">
        <v>36437000</v>
      </c>
      <c r="F39" s="57">
        <f t="shared" si="0"/>
        <v>1451000</v>
      </c>
      <c r="G39" s="58">
        <f t="shared" si="1"/>
        <v>4</v>
      </c>
      <c r="H39" s="19"/>
    </row>
    <row r="40" spans="1:16" ht="12.75" customHeight="1" x14ac:dyDescent="0.2">
      <c r="A40" s="19"/>
      <c r="B40" s="40">
        <v>35</v>
      </c>
      <c r="C40" s="41" t="s">
        <v>67</v>
      </c>
      <c r="D40" s="55">
        <v>20310000</v>
      </c>
      <c r="E40" s="55">
        <v>19290000</v>
      </c>
      <c r="F40" s="57">
        <f t="shared" si="0"/>
        <v>1020000</v>
      </c>
      <c r="G40" s="58">
        <f t="shared" si="1"/>
        <v>5.3</v>
      </c>
      <c r="H40" s="19"/>
    </row>
    <row r="41" spans="1:16" ht="12.75" customHeight="1" x14ac:dyDescent="0.2">
      <c r="A41" s="19"/>
      <c r="B41" s="40">
        <v>36</v>
      </c>
      <c r="C41" s="41" t="s">
        <v>68</v>
      </c>
      <c r="D41" s="55">
        <v>26000000</v>
      </c>
      <c r="E41" s="55">
        <v>25570000</v>
      </c>
      <c r="F41" s="57">
        <f t="shared" si="0"/>
        <v>430000</v>
      </c>
      <c r="G41" s="58">
        <f t="shared" si="1"/>
        <v>1.7</v>
      </c>
      <c r="H41" s="19"/>
      <c r="I41" s="28"/>
      <c r="J41" s="28"/>
      <c r="K41" s="19"/>
      <c r="L41" s="19"/>
      <c r="M41" s="19"/>
      <c r="N41" s="19"/>
    </row>
    <row r="42" spans="1:16" ht="12.75" customHeight="1" x14ac:dyDescent="0.2">
      <c r="A42" s="19"/>
      <c r="B42" s="40">
        <v>37</v>
      </c>
      <c r="C42" s="41" t="s">
        <v>69</v>
      </c>
      <c r="D42" s="55">
        <v>22180000</v>
      </c>
      <c r="E42" s="55">
        <v>21610000</v>
      </c>
      <c r="F42" s="57">
        <f t="shared" si="0"/>
        <v>570000</v>
      </c>
      <c r="G42" s="58">
        <f t="shared" si="1"/>
        <v>2.6</v>
      </c>
      <c r="H42" s="19"/>
      <c r="J42" s="28"/>
      <c r="K42" s="19"/>
      <c r="L42" s="19"/>
      <c r="M42" s="19"/>
      <c r="N42" s="19"/>
    </row>
    <row r="43" spans="1:16" ht="12.75" customHeight="1" x14ac:dyDescent="0.2">
      <c r="A43" s="19"/>
      <c r="B43" s="40">
        <v>38</v>
      </c>
      <c r="C43" s="41" t="s">
        <v>70</v>
      </c>
      <c r="D43" s="55">
        <v>29150000</v>
      </c>
      <c r="E43" s="55">
        <v>28559000</v>
      </c>
      <c r="F43" s="57">
        <f>+D43-E43</f>
        <v>591000</v>
      </c>
      <c r="G43" s="58">
        <f>ROUND(+F43/E43*100,1)</f>
        <v>2.1</v>
      </c>
      <c r="H43" s="19"/>
      <c r="I43" s="28"/>
      <c r="L43" s="19"/>
      <c r="M43" s="19"/>
      <c r="N43" s="19"/>
    </row>
    <row r="44" spans="1:16" ht="12.75" customHeight="1" x14ac:dyDescent="0.2">
      <c r="A44" s="19"/>
      <c r="B44" s="40">
        <v>39</v>
      </c>
      <c r="C44" s="41" t="s">
        <v>71</v>
      </c>
      <c r="D44" s="55">
        <v>53224526</v>
      </c>
      <c r="E44" s="55">
        <v>52766946</v>
      </c>
      <c r="F44" s="57">
        <f t="shared" si="0"/>
        <v>457580</v>
      </c>
      <c r="G44" s="58">
        <f t="shared" si="1"/>
        <v>0.9</v>
      </c>
      <c r="H44" s="19"/>
      <c r="L44" s="19"/>
      <c r="M44" s="19"/>
      <c r="N44" s="19"/>
    </row>
    <row r="45" spans="1:16" ht="12.75" customHeight="1" thickBot="1" x14ac:dyDescent="0.25">
      <c r="A45" s="19"/>
      <c r="B45" s="50">
        <v>40</v>
      </c>
      <c r="C45" s="51" t="s">
        <v>72</v>
      </c>
      <c r="D45" s="56">
        <v>21514000</v>
      </c>
      <c r="E45" s="56">
        <v>19898000</v>
      </c>
      <c r="F45" s="57">
        <f t="shared" si="0"/>
        <v>1616000</v>
      </c>
      <c r="G45" s="58">
        <f t="shared" si="1"/>
        <v>8.1</v>
      </c>
      <c r="H45" s="19"/>
    </row>
    <row r="46" spans="1:16" ht="12.75" customHeight="1" thickTop="1" thickBot="1" x14ac:dyDescent="0.25">
      <c r="A46" s="19"/>
      <c r="B46" s="52" t="s">
        <v>73</v>
      </c>
      <c r="C46" s="53"/>
      <c r="D46" s="277">
        <f>SUM(D6:D45)</f>
        <v>3038006867</v>
      </c>
      <c r="E46" s="61">
        <f>SUM(E6:E45)</f>
        <v>2964407853</v>
      </c>
      <c r="F46" s="59">
        <f>D46-E46</f>
        <v>73599014</v>
      </c>
      <c r="G46" s="60">
        <f>ROUND(+F46/E46*100,1)</f>
        <v>2.5</v>
      </c>
      <c r="H46" s="21"/>
    </row>
    <row r="47" spans="1:16" ht="15" customHeight="1" x14ac:dyDescent="0.2"/>
    <row r="48" spans="1:16" ht="30"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sheetData>
  <mergeCells count="1">
    <mergeCell ref="I33:N33"/>
  </mergeCells>
  <phoneticPr fontId="3"/>
  <printOptions horizontalCentered="1"/>
  <pageMargins left="0.39370078740157483" right="0.39370078740157483" top="0.39370078740157483" bottom="0.19685039370078741" header="0.51181102362204722" footer="0"/>
  <pageSetup paperSize="9" scale="91"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2"/>
  <sheetViews>
    <sheetView view="pageBreakPreview" zoomScale="70" zoomScaleNormal="100" zoomScaleSheetLayoutView="70" workbookViewId="0">
      <pane xSplit="3" ySplit="5" topLeftCell="D6" activePane="bottomRight" state="frozen"/>
      <selection activeCell="N24" sqref="N24"/>
      <selection pane="topRight" activeCell="N24" sqref="N24"/>
      <selection pane="bottomLeft" activeCell="N24" sqref="N24"/>
      <selection pane="bottomRight" activeCell="F6" sqref="F6:F29"/>
    </sheetView>
  </sheetViews>
  <sheetFormatPr defaultColWidth="9" defaultRowHeight="14" x14ac:dyDescent="0.2"/>
  <cols>
    <col min="1" max="1" width="2" style="71" customWidth="1"/>
    <col min="2" max="2" width="5.6328125" style="71" customWidth="1"/>
    <col min="3" max="3" width="36" style="71" customWidth="1"/>
    <col min="4" max="4" width="20" style="67" customWidth="1"/>
    <col min="5" max="5" width="10.6328125" style="67" customWidth="1"/>
    <col min="6" max="6" width="20" style="68" customWidth="1"/>
    <col min="7" max="7" width="10.6328125" style="69" customWidth="1"/>
    <col min="8" max="8" width="20" style="70" customWidth="1"/>
    <col min="9" max="9" width="12.08984375" style="69" customWidth="1"/>
    <col min="10" max="10" width="7.90625" style="67" customWidth="1"/>
    <col min="11" max="16384" width="9" style="67"/>
  </cols>
  <sheetData>
    <row r="1" spans="1:14" s="71" customFormat="1" ht="21" customHeight="1" x14ac:dyDescent="0.2">
      <c r="A1" s="37" t="s">
        <v>74</v>
      </c>
      <c r="F1" s="86"/>
      <c r="G1" s="87"/>
      <c r="H1" s="88"/>
      <c r="I1" s="87"/>
      <c r="N1" s="89"/>
    </row>
    <row r="2" spans="1:14" s="71" customFormat="1" ht="3" customHeight="1" x14ac:dyDescent="0.2">
      <c r="A2" s="23"/>
      <c r="F2" s="86"/>
      <c r="G2" s="87"/>
      <c r="H2" s="88"/>
      <c r="I2" s="87"/>
    </row>
    <row r="3" spans="1:14" s="71" customFormat="1" ht="13.5" customHeight="1" thickBot="1" x14ac:dyDescent="0.25">
      <c r="F3" s="86"/>
      <c r="G3" s="87"/>
      <c r="H3" s="88"/>
      <c r="I3" s="90" t="s">
        <v>134</v>
      </c>
    </row>
    <row r="4" spans="1:14" s="71" customFormat="1" ht="17.25" customHeight="1" x14ac:dyDescent="0.2">
      <c r="B4" s="298" t="s">
        <v>75</v>
      </c>
      <c r="C4" s="299"/>
      <c r="D4" s="302" t="s">
        <v>200</v>
      </c>
      <c r="E4" s="303"/>
      <c r="F4" s="302" t="s">
        <v>195</v>
      </c>
      <c r="G4" s="303"/>
      <c r="H4" s="304" t="s">
        <v>76</v>
      </c>
      <c r="I4" s="306" t="s">
        <v>77</v>
      </c>
    </row>
    <row r="5" spans="1:14" s="71" customFormat="1" ht="17.25" customHeight="1" thickBot="1" x14ac:dyDescent="0.25">
      <c r="B5" s="300"/>
      <c r="C5" s="301"/>
      <c r="D5" s="84" t="s">
        <v>78</v>
      </c>
      <c r="E5" s="85" t="s">
        <v>79</v>
      </c>
      <c r="F5" s="84" t="s">
        <v>80</v>
      </c>
      <c r="G5" s="85" t="s">
        <v>79</v>
      </c>
      <c r="H5" s="305"/>
      <c r="I5" s="307"/>
    </row>
    <row r="6" spans="1:14" ht="17.25" customHeight="1" x14ac:dyDescent="0.2">
      <c r="B6" s="295" t="s">
        <v>81</v>
      </c>
      <c r="C6" s="296"/>
      <c r="D6" s="101">
        <v>1301634335</v>
      </c>
      <c r="E6" s="108">
        <f>ROUND(D6/D$30*100,1)</f>
        <v>40</v>
      </c>
      <c r="F6" s="101">
        <v>1259122295</v>
      </c>
      <c r="G6" s="108">
        <f t="shared" ref="G6:G29" si="0">ROUND(F6/F$30*100,1)</f>
        <v>39.6</v>
      </c>
      <c r="H6" s="117">
        <f>+D6-F6</f>
        <v>42512040</v>
      </c>
      <c r="I6" s="108">
        <f>IF(AND(OR(F6=0,F6=""),OR(D6="",D6=0)),"-",IF(AND(D6&gt;0,OR(F6=0,F6="")),"皆増",IF(AND(F6&gt;0,OR(D6="",D6=0)),"皆減",ROUND(H6/F6*100,1))))</f>
        <v>3.4</v>
      </c>
    </row>
    <row r="7" spans="1:14" ht="17.25" customHeight="1" x14ac:dyDescent="0.2">
      <c r="B7" s="72"/>
      <c r="C7" s="73" t="s">
        <v>82</v>
      </c>
      <c r="D7" s="102">
        <v>568975063</v>
      </c>
      <c r="E7" s="109">
        <f t="shared" ref="E7:E29" si="1">ROUND(D7/D$30*100,1)</f>
        <v>17.5</v>
      </c>
      <c r="F7" s="102">
        <v>543314202</v>
      </c>
      <c r="G7" s="109">
        <f t="shared" si="0"/>
        <v>17.100000000000001</v>
      </c>
      <c r="H7" s="102">
        <f>+D7-F7</f>
        <v>25660861</v>
      </c>
      <c r="I7" s="109">
        <f>IF(AND(OR(F7=0,F7=""),OR(D7="",D7=0)),"-",IF(AND(D7&gt;0,OR(F7=0,F7="")),"皆増",IF(AND(F7&gt;0,OR(D7="",D7=0)),"皆減",ROUND(H7/F7*100,1))))</f>
        <v>4.7</v>
      </c>
    </row>
    <row r="8" spans="1:14" ht="17.25" customHeight="1" x14ac:dyDescent="0.2">
      <c r="B8" s="72"/>
      <c r="C8" s="74" t="s">
        <v>83</v>
      </c>
      <c r="D8" s="103">
        <v>73654664</v>
      </c>
      <c r="E8" s="110">
        <f t="shared" si="1"/>
        <v>2.2999999999999998</v>
      </c>
      <c r="F8" s="103">
        <v>68494788</v>
      </c>
      <c r="G8" s="110">
        <f t="shared" si="0"/>
        <v>2.2000000000000002</v>
      </c>
      <c r="H8" s="103">
        <f>+D8-F8</f>
        <v>5159876</v>
      </c>
      <c r="I8" s="110">
        <f>IF(AND(OR(F8=0,F8=""),OR(D8="",D8=0)),"-",IF(AND(D8&gt;0,OR(F8=0,F8="")),"皆増",IF(AND(F8&gt;0,OR(D8="",D8=0)),"皆減",ROUND(H8/F8*100,1))))</f>
        <v>7.5</v>
      </c>
    </row>
    <row r="9" spans="1:14" ht="17.25" customHeight="1" x14ac:dyDescent="0.2">
      <c r="B9" s="72"/>
      <c r="C9" s="75" t="s">
        <v>84</v>
      </c>
      <c r="D9" s="104">
        <v>506879857</v>
      </c>
      <c r="E9" s="111">
        <f t="shared" si="1"/>
        <v>15.6</v>
      </c>
      <c r="F9" s="104">
        <v>495012504</v>
      </c>
      <c r="G9" s="111">
        <f t="shared" si="0"/>
        <v>15.6</v>
      </c>
      <c r="H9" s="104">
        <f>+D9-F9</f>
        <v>11867353</v>
      </c>
      <c r="I9" s="111">
        <f>IF(AND(OR(F9=0,F9=""),OR(D9="",D9=0)),"-",IF(AND(D9&gt;0,OR(F9=0,F9="")),"皆増",IF(AND(F9&gt;0,OR(D9="",D9=0)),"皆減",ROUND(H9/F9*100,1))))</f>
        <v>2.4</v>
      </c>
    </row>
    <row r="10" spans="1:14" ht="17.25" customHeight="1" x14ac:dyDescent="0.2">
      <c r="B10" s="290" t="s">
        <v>85</v>
      </c>
      <c r="C10" s="291"/>
      <c r="D10" s="105">
        <v>17640806</v>
      </c>
      <c r="E10" s="112">
        <f t="shared" si="1"/>
        <v>0.5</v>
      </c>
      <c r="F10" s="105">
        <v>17961421</v>
      </c>
      <c r="G10" s="112">
        <f t="shared" si="0"/>
        <v>0.6</v>
      </c>
      <c r="H10" s="118">
        <f t="shared" ref="H10:H30" si="2">+D10-F10</f>
        <v>-320615</v>
      </c>
      <c r="I10" s="112">
        <f t="shared" ref="I10:I30" si="3">IF(AND(OR(F10=0,F10=""),OR(D10="",D10=0)),"-",IF(AND(D10&gt;0,OR(F10=0,F10="")),"皆増",IF(AND(F10&gt;0,OR(D10="",D10=0)),"皆減",ROUND(H10/F10*100,1))))</f>
        <v>-1.8</v>
      </c>
    </row>
    <row r="11" spans="1:14" ht="17.25" customHeight="1" x14ac:dyDescent="0.2">
      <c r="B11" s="290" t="s">
        <v>86</v>
      </c>
      <c r="C11" s="291"/>
      <c r="D11" s="106">
        <v>196168500</v>
      </c>
      <c r="E11" s="112">
        <f t="shared" si="1"/>
        <v>6</v>
      </c>
      <c r="F11" s="106">
        <v>174648340</v>
      </c>
      <c r="G11" s="112">
        <f t="shared" si="0"/>
        <v>5.5</v>
      </c>
      <c r="H11" s="118">
        <f t="shared" si="2"/>
        <v>21520160</v>
      </c>
      <c r="I11" s="112">
        <f t="shared" si="3"/>
        <v>12.3</v>
      </c>
    </row>
    <row r="12" spans="1:14" ht="17.25" customHeight="1" x14ac:dyDescent="0.2">
      <c r="B12" s="290" t="s">
        <v>87</v>
      </c>
      <c r="C12" s="291"/>
      <c r="D12" s="106">
        <v>52885634</v>
      </c>
      <c r="E12" s="112">
        <f t="shared" si="1"/>
        <v>1.6</v>
      </c>
      <c r="F12" s="106">
        <v>47948720</v>
      </c>
      <c r="G12" s="112">
        <f t="shared" si="0"/>
        <v>1.5</v>
      </c>
      <c r="H12" s="118">
        <f>+D12-F12</f>
        <v>4936914</v>
      </c>
      <c r="I12" s="112">
        <f>IF(AND(OR(F12=0,F12=""),OR(D12="",D12=0)),"-",IF(AND(D12&gt;0,OR(F12=0,F12="")),"皆増",IF(AND(F12&gt;0,OR(D12="",D12=0)),"皆減",ROUND(H12/F12*100,1))))</f>
        <v>10.3</v>
      </c>
    </row>
    <row r="13" spans="1:14" ht="17.25" customHeight="1" x14ac:dyDescent="0.2">
      <c r="B13" s="290" t="s">
        <v>190</v>
      </c>
      <c r="C13" s="291"/>
      <c r="D13" s="106">
        <v>14572799</v>
      </c>
      <c r="E13" s="112">
        <f t="shared" si="1"/>
        <v>0.4</v>
      </c>
      <c r="F13" s="106">
        <v>8213874</v>
      </c>
      <c r="G13" s="112">
        <f t="shared" si="0"/>
        <v>0.3</v>
      </c>
      <c r="H13" s="118">
        <f t="shared" si="2"/>
        <v>6358925</v>
      </c>
      <c r="I13" s="112">
        <f t="shared" si="3"/>
        <v>77.400000000000006</v>
      </c>
    </row>
    <row r="14" spans="1:14" ht="17.25" customHeight="1" x14ac:dyDescent="0.2">
      <c r="B14" s="297" t="s">
        <v>88</v>
      </c>
      <c r="C14" s="291"/>
      <c r="D14" s="106">
        <v>221014670</v>
      </c>
      <c r="E14" s="112">
        <f t="shared" si="1"/>
        <v>6.8</v>
      </c>
      <c r="F14" s="106">
        <v>211636420</v>
      </c>
      <c r="G14" s="112">
        <f t="shared" si="0"/>
        <v>6.7</v>
      </c>
      <c r="H14" s="118">
        <f t="shared" si="2"/>
        <v>9378250</v>
      </c>
      <c r="I14" s="112">
        <f t="shared" si="3"/>
        <v>4.4000000000000004</v>
      </c>
    </row>
    <row r="15" spans="1:14" ht="17.25" customHeight="1" x14ac:dyDescent="0.2">
      <c r="B15" s="72"/>
      <c r="C15" s="73" t="s">
        <v>89</v>
      </c>
      <c r="D15" s="102">
        <v>204253650</v>
      </c>
      <c r="E15" s="109">
        <f t="shared" si="1"/>
        <v>6.3</v>
      </c>
      <c r="F15" s="102">
        <v>195679784</v>
      </c>
      <c r="G15" s="109">
        <f t="shared" si="0"/>
        <v>6.2</v>
      </c>
      <c r="H15" s="102">
        <f>+D15-F15</f>
        <v>8573866</v>
      </c>
      <c r="I15" s="109">
        <f>IF(AND(OR(F15=0,F15=""),OR(D15="",D15=0)),"-",IF(AND(D15&gt;0,OR(F15=0,F15="")),"皆増",IF(AND(F15&gt;0,OR(D15="",D15=0)),"皆減",ROUND(H15/F15*100,1))))</f>
        <v>4.4000000000000004</v>
      </c>
    </row>
    <row r="16" spans="1:14" ht="17.25" customHeight="1" x14ac:dyDescent="0.2">
      <c r="B16" s="72"/>
      <c r="C16" s="76" t="s">
        <v>90</v>
      </c>
      <c r="D16" s="103">
        <v>16761020</v>
      </c>
      <c r="E16" s="110">
        <f t="shared" si="1"/>
        <v>0.5</v>
      </c>
      <c r="F16" s="103">
        <v>15956636</v>
      </c>
      <c r="G16" s="110">
        <f t="shared" si="0"/>
        <v>0.5</v>
      </c>
      <c r="H16" s="103">
        <f>+D16-F16</f>
        <v>804384</v>
      </c>
      <c r="I16" s="110">
        <f>IF(AND(OR(F16=0,F16=""),OR(D16="",D16=0)),"-",IF(AND(D16&gt;0,OR(F16=0,F16="")),"皆増",IF(AND(F16&gt;0,OR(D16="",D16=0)),"皆減",ROUND(H16/F16*100,1))))</f>
        <v>5</v>
      </c>
    </row>
    <row r="17" spans="2:10" ht="17.25" customHeight="1" x14ac:dyDescent="0.2">
      <c r="B17" s="290" t="s">
        <v>91</v>
      </c>
      <c r="C17" s="291"/>
      <c r="D17" s="106">
        <v>20299600</v>
      </c>
      <c r="E17" s="112">
        <f t="shared" si="1"/>
        <v>0.6</v>
      </c>
      <c r="F17" s="106">
        <v>22865803</v>
      </c>
      <c r="G17" s="112">
        <f t="shared" si="0"/>
        <v>0.7</v>
      </c>
      <c r="H17" s="118">
        <f t="shared" si="2"/>
        <v>-2566203</v>
      </c>
      <c r="I17" s="112">
        <f t="shared" si="3"/>
        <v>-11.2</v>
      </c>
    </row>
    <row r="18" spans="2:10" ht="17.25" customHeight="1" x14ac:dyDescent="0.2">
      <c r="B18" s="290" t="s">
        <v>92</v>
      </c>
      <c r="C18" s="291"/>
      <c r="D18" s="106">
        <v>34525535</v>
      </c>
      <c r="E18" s="112">
        <f t="shared" si="1"/>
        <v>1.1000000000000001</v>
      </c>
      <c r="F18" s="106">
        <v>33333067</v>
      </c>
      <c r="G18" s="112">
        <f t="shared" si="0"/>
        <v>1</v>
      </c>
      <c r="H18" s="118">
        <f t="shared" si="2"/>
        <v>1192468</v>
      </c>
      <c r="I18" s="112">
        <f t="shared" si="3"/>
        <v>3.6</v>
      </c>
    </row>
    <row r="19" spans="2:10" ht="17.25" customHeight="1" x14ac:dyDescent="0.2">
      <c r="B19" s="297" t="s">
        <v>93</v>
      </c>
      <c r="C19" s="291"/>
      <c r="D19" s="106">
        <v>636165682</v>
      </c>
      <c r="E19" s="112">
        <f t="shared" si="1"/>
        <v>19.5</v>
      </c>
      <c r="F19" s="106">
        <v>613291852</v>
      </c>
      <c r="G19" s="112">
        <f t="shared" si="0"/>
        <v>19.3</v>
      </c>
      <c r="H19" s="118">
        <f t="shared" si="2"/>
        <v>22873830</v>
      </c>
      <c r="I19" s="112">
        <f t="shared" si="3"/>
        <v>3.7</v>
      </c>
    </row>
    <row r="20" spans="2:10" ht="17.25" customHeight="1" x14ac:dyDescent="0.2">
      <c r="B20" s="77"/>
      <c r="C20" s="78" t="s">
        <v>94</v>
      </c>
      <c r="D20" s="102">
        <v>51684164</v>
      </c>
      <c r="E20" s="109">
        <f t="shared" si="1"/>
        <v>1.6</v>
      </c>
      <c r="F20" s="247">
        <v>51335392</v>
      </c>
      <c r="G20" s="109">
        <f t="shared" si="0"/>
        <v>1.6</v>
      </c>
      <c r="H20" s="102">
        <f t="shared" si="2"/>
        <v>348772</v>
      </c>
      <c r="I20" s="109">
        <f t="shared" si="3"/>
        <v>0.7</v>
      </c>
    </row>
    <row r="21" spans="2:10" ht="17.25" customHeight="1" x14ac:dyDescent="0.2">
      <c r="B21" s="77"/>
      <c r="C21" s="79" t="s">
        <v>95</v>
      </c>
      <c r="D21" s="103">
        <v>584481518</v>
      </c>
      <c r="E21" s="110">
        <f t="shared" si="1"/>
        <v>17.899999999999999</v>
      </c>
      <c r="F21" s="103">
        <v>561956460</v>
      </c>
      <c r="G21" s="110">
        <f t="shared" si="0"/>
        <v>17.7</v>
      </c>
      <c r="H21" s="103">
        <f t="shared" si="2"/>
        <v>22525058</v>
      </c>
      <c r="I21" s="110">
        <f t="shared" si="3"/>
        <v>4</v>
      </c>
    </row>
    <row r="22" spans="2:10" ht="17.25" customHeight="1" x14ac:dyDescent="0.2">
      <c r="B22" s="290" t="s">
        <v>96</v>
      </c>
      <c r="C22" s="291"/>
      <c r="D22" s="106">
        <v>240860891</v>
      </c>
      <c r="E22" s="112">
        <f t="shared" si="1"/>
        <v>7.4</v>
      </c>
      <c r="F22" s="106">
        <v>213274123</v>
      </c>
      <c r="G22" s="112">
        <f t="shared" si="0"/>
        <v>6.7</v>
      </c>
      <c r="H22" s="118">
        <f t="shared" si="2"/>
        <v>27586768</v>
      </c>
      <c r="I22" s="112">
        <f t="shared" si="3"/>
        <v>12.9</v>
      </c>
    </row>
    <row r="23" spans="2:10" ht="17.25" customHeight="1" x14ac:dyDescent="0.2">
      <c r="B23" s="290" t="s">
        <v>97</v>
      </c>
      <c r="C23" s="291"/>
      <c r="D23" s="106">
        <v>14262790</v>
      </c>
      <c r="E23" s="112">
        <f t="shared" si="1"/>
        <v>0.4</v>
      </c>
      <c r="F23" s="106">
        <v>17600552</v>
      </c>
      <c r="G23" s="112">
        <f t="shared" si="0"/>
        <v>0.6</v>
      </c>
      <c r="H23" s="118">
        <f t="shared" si="2"/>
        <v>-3337762</v>
      </c>
      <c r="I23" s="112">
        <f t="shared" si="3"/>
        <v>-19</v>
      </c>
    </row>
    <row r="24" spans="2:10" ht="17.25" customHeight="1" x14ac:dyDescent="0.2">
      <c r="B24" s="290" t="s">
        <v>98</v>
      </c>
      <c r="C24" s="291"/>
      <c r="D24" s="106">
        <v>14791716</v>
      </c>
      <c r="E24" s="112">
        <f t="shared" si="1"/>
        <v>0.5</v>
      </c>
      <c r="F24" s="106">
        <v>12360539</v>
      </c>
      <c r="G24" s="112">
        <f t="shared" si="0"/>
        <v>0.4</v>
      </c>
      <c r="H24" s="118">
        <f t="shared" si="2"/>
        <v>2431177</v>
      </c>
      <c r="I24" s="112">
        <f t="shared" si="3"/>
        <v>19.7</v>
      </c>
    </row>
    <row r="25" spans="2:10" ht="17.25" customHeight="1" x14ac:dyDescent="0.2">
      <c r="B25" s="290" t="s">
        <v>99</v>
      </c>
      <c r="C25" s="291"/>
      <c r="D25" s="106">
        <v>154846711</v>
      </c>
      <c r="E25" s="112">
        <f t="shared" si="1"/>
        <v>4.8</v>
      </c>
      <c r="F25" s="106">
        <v>164540792</v>
      </c>
      <c r="G25" s="112">
        <f t="shared" si="0"/>
        <v>5.2</v>
      </c>
      <c r="H25" s="118">
        <f t="shared" si="2"/>
        <v>-9694081</v>
      </c>
      <c r="I25" s="112">
        <f>IF(AND(OR(F25=0,F25=""),OR(D25="",D25=0)),"-",IF(AND(D25&gt;0,OR(F25=0,F25="")),"皆増",IF(AND(F25&gt;0,OR(D25="",D25=0)),"皆減",ROUND(H25/F25*100,1))))</f>
        <v>-5.9</v>
      </c>
    </row>
    <row r="26" spans="2:10" ht="17.25" customHeight="1" x14ac:dyDescent="0.2">
      <c r="B26" s="290" t="s">
        <v>100</v>
      </c>
      <c r="C26" s="291"/>
      <c r="D26" s="106">
        <v>28643915</v>
      </c>
      <c r="E26" s="112">
        <f t="shared" si="1"/>
        <v>0.9</v>
      </c>
      <c r="F26" s="106">
        <v>29039100</v>
      </c>
      <c r="G26" s="112">
        <f t="shared" si="0"/>
        <v>0.9</v>
      </c>
      <c r="H26" s="118">
        <f t="shared" si="2"/>
        <v>-395185</v>
      </c>
      <c r="I26" s="112">
        <f t="shared" si="3"/>
        <v>-1.4</v>
      </c>
    </row>
    <row r="27" spans="2:10" ht="17.25" customHeight="1" x14ac:dyDescent="0.2">
      <c r="B27" s="290" t="s">
        <v>101</v>
      </c>
      <c r="C27" s="291"/>
      <c r="D27" s="106">
        <v>77418194</v>
      </c>
      <c r="E27" s="112">
        <f t="shared" si="1"/>
        <v>2.4</v>
      </c>
      <c r="F27" s="106">
        <v>93096879</v>
      </c>
      <c r="G27" s="112">
        <f t="shared" si="0"/>
        <v>2.9</v>
      </c>
      <c r="H27" s="118">
        <f t="shared" si="2"/>
        <v>-15678685</v>
      </c>
      <c r="I27" s="112">
        <f t="shared" si="3"/>
        <v>-16.8</v>
      </c>
    </row>
    <row r="28" spans="2:10" ht="17.25" customHeight="1" x14ac:dyDescent="0.2">
      <c r="B28" s="292" t="s">
        <v>102</v>
      </c>
      <c r="C28" s="291"/>
      <c r="D28" s="106">
        <v>231620956</v>
      </c>
      <c r="E28" s="115">
        <f t="shared" si="1"/>
        <v>7.1</v>
      </c>
      <c r="F28" s="106">
        <v>259825401</v>
      </c>
      <c r="G28" s="115">
        <f t="shared" si="0"/>
        <v>8.1999999999999993</v>
      </c>
      <c r="H28" s="254">
        <f t="shared" si="2"/>
        <v>-28204445</v>
      </c>
      <c r="I28" s="255">
        <f t="shared" si="3"/>
        <v>-10.9</v>
      </c>
    </row>
    <row r="29" spans="2:10" ht="17.25" customHeight="1" thickBot="1" x14ac:dyDescent="0.25">
      <c r="B29" s="80"/>
      <c r="C29" s="81" t="s">
        <v>151</v>
      </c>
      <c r="D29" s="107">
        <v>0</v>
      </c>
      <c r="E29" s="201">
        <f t="shared" si="1"/>
        <v>0</v>
      </c>
      <c r="F29" s="107">
        <v>0</v>
      </c>
      <c r="G29" s="116">
        <f t="shared" si="0"/>
        <v>0</v>
      </c>
      <c r="H29" s="107">
        <f>+D29-F29</f>
        <v>0</v>
      </c>
      <c r="I29" s="280" t="str">
        <f>IF(AND(OR(F29=0,F29=""),OR(D29="",D29=0)),"-",IF(AND(D29&gt;0,OR(F29=0,F29="")),"皆増",IF(AND(F29&gt;0,OR(D29="",D29=0)),"皆減",ROUND(H29/F29*100,1))))</f>
        <v>-</v>
      </c>
    </row>
    <row r="30" spans="2:10" ht="17.25" customHeight="1" thickTop="1" thickBot="1" x14ac:dyDescent="0.25">
      <c r="B30" s="293" t="s">
        <v>103</v>
      </c>
      <c r="C30" s="294"/>
      <c r="D30" s="113">
        <f>SUM(D6,D10:D14,D17:D19,D22:D28)</f>
        <v>3257352734</v>
      </c>
      <c r="E30" s="114">
        <f>D30/D$30*100</f>
        <v>100</v>
      </c>
      <c r="F30" s="113">
        <f>SUM(F6,F10:F14,F17:F19,F22:F28)</f>
        <v>3178759178</v>
      </c>
      <c r="G30" s="114">
        <f>F30/F$30*100</f>
        <v>100</v>
      </c>
      <c r="H30" s="119">
        <f t="shared" si="2"/>
        <v>78593556</v>
      </c>
      <c r="I30" s="114">
        <f t="shared" si="3"/>
        <v>2.5</v>
      </c>
    </row>
    <row r="31" spans="2:10" ht="31.5" customHeight="1" x14ac:dyDescent="0.2">
      <c r="B31" s="82" t="s">
        <v>135</v>
      </c>
      <c r="C31" s="289" t="s">
        <v>154</v>
      </c>
      <c r="D31" s="289"/>
      <c r="E31" s="289"/>
      <c r="F31" s="289"/>
      <c r="G31" s="289"/>
      <c r="H31" s="289"/>
      <c r="I31" s="289"/>
      <c r="J31" s="19"/>
    </row>
    <row r="32" spans="2:10" x14ac:dyDescent="0.2">
      <c r="B32" s="264"/>
      <c r="C32" s="18"/>
    </row>
  </sheetData>
  <mergeCells count="23">
    <mergeCell ref="B4:C5"/>
    <mergeCell ref="D4:E4"/>
    <mergeCell ref="F4:G4"/>
    <mergeCell ref="H4:H5"/>
    <mergeCell ref="I4:I5"/>
    <mergeCell ref="B6:C6"/>
    <mergeCell ref="B25:C25"/>
    <mergeCell ref="B10:C10"/>
    <mergeCell ref="B11:C11"/>
    <mergeCell ref="B12:C12"/>
    <mergeCell ref="B13:C13"/>
    <mergeCell ref="B14:C14"/>
    <mergeCell ref="B17:C17"/>
    <mergeCell ref="B18:C18"/>
    <mergeCell ref="B19:C19"/>
    <mergeCell ref="B22:C22"/>
    <mergeCell ref="B23:C23"/>
    <mergeCell ref="B24:C24"/>
    <mergeCell ref="C31:I31"/>
    <mergeCell ref="B26:C26"/>
    <mergeCell ref="B27:C27"/>
    <mergeCell ref="B28:C28"/>
    <mergeCell ref="B30:C30"/>
  </mergeCells>
  <phoneticPr fontId="3"/>
  <printOptions horizontalCentered="1"/>
  <pageMargins left="0.39370078740157483" right="0.39370078740157483" top="0.78740157480314965" bottom="0.39370078740157483" header="0.51181102362204722" footer="0"/>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35"/>
  <sheetViews>
    <sheetView view="pageBreakPreview" zoomScale="85" zoomScaleNormal="75" zoomScaleSheetLayoutView="85" workbookViewId="0">
      <selection activeCell="H16" sqref="H16"/>
    </sheetView>
  </sheetViews>
  <sheetFormatPr defaultColWidth="9" defaultRowHeight="14" x14ac:dyDescent="0.2"/>
  <cols>
    <col min="1" max="1" width="1.7265625" style="121" customWidth="1"/>
    <col min="2" max="2" width="5.6328125" style="121" customWidth="1"/>
    <col min="3" max="4" width="3.6328125" style="121" customWidth="1"/>
    <col min="5" max="5" width="25.6328125" style="121" customWidth="1"/>
    <col min="6" max="6" width="20.6328125" style="91" customWidth="1"/>
    <col min="7" max="7" width="11.6328125" style="91" customWidth="1"/>
    <col min="8" max="8" width="20.6328125" style="92" customWidth="1"/>
    <col min="9" max="9" width="11.6328125" style="123" customWidth="1"/>
    <col min="10" max="10" width="20.6328125" style="124" customWidth="1"/>
    <col min="11" max="11" width="11.6328125" style="123" customWidth="1"/>
    <col min="12" max="12" width="1" style="91" customWidth="1"/>
    <col min="13" max="13" width="9" style="91"/>
    <col min="14" max="14" width="12.1796875" style="91" bestFit="1" customWidth="1"/>
    <col min="15" max="16" width="11" style="91" bestFit="1" customWidth="1"/>
    <col min="17" max="16384" width="9" style="91"/>
  </cols>
  <sheetData>
    <row r="1" spans="1:17" ht="21" customHeight="1" x14ac:dyDescent="0.2">
      <c r="A1" s="120" t="s">
        <v>104</v>
      </c>
      <c r="F1" s="121"/>
      <c r="G1" s="121"/>
      <c r="H1" s="122"/>
      <c r="N1" s="95"/>
    </row>
    <row r="2" spans="1:17" ht="5.25" customHeight="1" x14ac:dyDescent="0.2">
      <c r="A2" s="125"/>
      <c r="F2" s="121"/>
      <c r="G2" s="121"/>
      <c r="H2" s="122"/>
    </row>
    <row r="3" spans="1:17" ht="15.75" customHeight="1" thickBot="1" x14ac:dyDescent="0.25">
      <c r="F3" s="121"/>
      <c r="G3" s="121"/>
      <c r="H3" s="122"/>
      <c r="K3" s="126" t="s">
        <v>134</v>
      </c>
    </row>
    <row r="4" spans="1:17" ht="16.5" customHeight="1" x14ac:dyDescent="0.2">
      <c r="B4" s="308" t="s">
        <v>75</v>
      </c>
      <c r="C4" s="309"/>
      <c r="D4" s="309"/>
      <c r="E4" s="310"/>
      <c r="F4" s="314" t="s">
        <v>200</v>
      </c>
      <c r="G4" s="315"/>
      <c r="H4" s="314" t="s">
        <v>195</v>
      </c>
      <c r="I4" s="315"/>
      <c r="J4" s="316" t="s">
        <v>76</v>
      </c>
      <c r="K4" s="318" t="s">
        <v>77</v>
      </c>
    </row>
    <row r="5" spans="1:17" ht="16.5" customHeight="1" thickBot="1" x14ac:dyDescent="0.25">
      <c r="B5" s="311"/>
      <c r="C5" s="312"/>
      <c r="D5" s="312"/>
      <c r="E5" s="313"/>
      <c r="F5" s="1" t="s">
        <v>78</v>
      </c>
      <c r="G5" s="127" t="s">
        <v>79</v>
      </c>
      <c r="H5" s="1" t="s">
        <v>80</v>
      </c>
      <c r="I5" s="127" t="s">
        <v>79</v>
      </c>
      <c r="J5" s="317"/>
      <c r="K5" s="319"/>
    </row>
    <row r="6" spans="1:17" ht="15" customHeight="1" x14ac:dyDescent="0.2">
      <c r="B6" s="128" t="s">
        <v>105</v>
      </c>
      <c r="C6" s="129"/>
      <c r="D6" s="129"/>
      <c r="E6" s="130"/>
      <c r="F6" s="2">
        <v>574562060</v>
      </c>
      <c r="G6" s="161">
        <f t="shared" ref="G6:G31" si="0">ROUND(F6/F$32*100,1)</f>
        <v>17.600000000000001</v>
      </c>
      <c r="H6" s="2">
        <v>546850802</v>
      </c>
      <c r="I6" s="161">
        <f t="shared" ref="I6:I31" si="1">ROUND(H6/H$32*100,1)</f>
        <v>17.2</v>
      </c>
      <c r="J6" s="174">
        <f>+F6-H6</f>
        <v>27711258</v>
      </c>
      <c r="K6" s="175">
        <f t="shared" ref="K6:K32" si="2">IF(AND(OR(H6=0,H6=""),OR(F6="",F6=0)),"-",IF(AND(F6&gt;0,OR(H6=0,H6="")),"皆増",IF(AND(H6&gt;0,OR(F6="",F6=0)),"皆減",ROUND(J6/H6*100,1))))</f>
        <v>5.0999999999999996</v>
      </c>
    </row>
    <row r="7" spans="1:17" ht="15" customHeight="1" x14ac:dyDescent="0.2">
      <c r="B7" s="131"/>
      <c r="C7" s="132" t="s">
        <v>106</v>
      </c>
      <c r="D7" s="133"/>
      <c r="E7" s="134"/>
      <c r="F7" s="3">
        <v>400004246</v>
      </c>
      <c r="G7" s="162">
        <f t="shared" si="0"/>
        <v>12.3</v>
      </c>
      <c r="H7" s="3">
        <v>374151073</v>
      </c>
      <c r="I7" s="162">
        <f t="shared" si="1"/>
        <v>11.8</v>
      </c>
      <c r="J7" s="4">
        <f t="shared" ref="J7:J32" si="3">+F7-H7</f>
        <v>25853173</v>
      </c>
      <c r="K7" s="176">
        <f t="shared" si="2"/>
        <v>6.9</v>
      </c>
    </row>
    <row r="8" spans="1:17" ht="15" customHeight="1" x14ac:dyDescent="0.2">
      <c r="B8" s="135"/>
      <c r="C8" s="136" t="s">
        <v>107</v>
      </c>
      <c r="D8" s="137"/>
      <c r="E8" s="138"/>
      <c r="F8" s="5">
        <v>26970236</v>
      </c>
      <c r="G8" s="163">
        <f t="shared" si="0"/>
        <v>0.8</v>
      </c>
      <c r="H8" s="5">
        <v>20301924</v>
      </c>
      <c r="I8" s="163">
        <f t="shared" si="1"/>
        <v>0.6</v>
      </c>
      <c r="J8" s="6">
        <f t="shared" si="3"/>
        <v>6668312</v>
      </c>
      <c r="K8" s="177">
        <f t="shared" si="2"/>
        <v>32.799999999999997</v>
      </c>
    </row>
    <row r="9" spans="1:17" ht="15" customHeight="1" x14ac:dyDescent="0.2">
      <c r="B9" s="195" t="s">
        <v>108</v>
      </c>
      <c r="C9" s="139"/>
      <c r="D9" s="139"/>
      <c r="E9" s="194"/>
      <c r="F9" s="7">
        <v>902308984</v>
      </c>
      <c r="G9" s="164">
        <f t="shared" si="0"/>
        <v>27.7</v>
      </c>
      <c r="H9" s="7">
        <v>859068383</v>
      </c>
      <c r="I9" s="164">
        <f t="shared" si="1"/>
        <v>27</v>
      </c>
      <c r="J9" s="178">
        <f t="shared" si="3"/>
        <v>43240601</v>
      </c>
      <c r="K9" s="179">
        <f t="shared" si="2"/>
        <v>5</v>
      </c>
    </row>
    <row r="10" spans="1:17" ht="15" customHeight="1" x14ac:dyDescent="0.2">
      <c r="B10" s="195" t="s">
        <v>109</v>
      </c>
      <c r="C10" s="139"/>
      <c r="D10" s="139"/>
      <c r="E10" s="194"/>
      <c r="F10" s="7">
        <v>234970538</v>
      </c>
      <c r="G10" s="164">
        <f t="shared" si="0"/>
        <v>7.2</v>
      </c>
      <c r="H10" s="7">
        <v>220895387</v>
      </c>
      <c r="I10" s="164">
        <f t="shared" si="1"/>
        <v>6.9</v>
      </c>
      <c r="J10" s="178">
        <f>+F10-H10</f>
        <v>14075151</v>
      </c>
      <c r="K10" s="179">
        <f t="shared" si="2"/>
        <v>6.4</v>
      </c>
    </row>
    <row r="11" spans="1:17" ht="15" customHeight="1" x14ac:dyDescent="0.2">
      <c r="B11" s="131"/>
      <c r="C11" s="132" t="s">
        <v>110</v>
      </c>
      <c r="D11" s="133"/>
      <c r="E11" s="134"/>
      <c r="F11" s="3">
        <v>218295248</v>
      </c>
      <c r="G11" s="162">
        <f>ROUND(F11/F$32*100,1)</f>
        <v>6.7</v>
      </c>
      <c r="H11" s="3">
        <v>209459331</v>
      </c>
      <c r="I11" s="162">
        <f t="shared" si="1"/>
        <v>6.6</v>
      </c>
      <c r="J11" s="4">
        <f t="shared" si="3"/>
        <v>8835917</v>
      </c>
      <c r="K11" s="176">
        <f t="shared" si="2"/>
        <v>4.2</v>
      </c>
    </row>
    <row r="12" spans="1:17" ht="15" customHeight="1" thickBot="1" x14ac:dyDescent="0.25">
      <c r="B12" s="140"/>
      <c r="C12" s="141" t="s">
        <v>111</v>
      </c>
      <c r="D12" s="142"/>
      <c r="E12" s="143"/>
      <c r="F12" s="8">
        <v>16675290</v>
      </c>
      <c r="G12" s="165">
        <f t="shared" si="0"/>
        <v>0.5</v>
      </c>
      <c r="H12" s="8">
        <v>11436056</v>
      </c>
      <c r="I12" s="165">
        <f t="shared" si="1"/>
        <v>0.4</v>
      </c>
      <c r="J12" s="9">
        <f t="shared" si="3"/>
        <v>5239234</v>
      </c>
      <c r="K12" s="180">
        <f t="shared" si="2"/>
        <v>45.8</v>
      </c>
    </row>
    <row r="13" spans="1:17" ht="15" customHeight="1" thickTop="1" thickBot="1" x14ac:dyDescent="0.25">
      <c r="B13" s="144" t="s">
        <v>112</v>
      </c>
      <c r="C13" s="145"/>
      <c r="D13" s="145"/>
      <c r="E13" s="146"/>
      <c r="F13" s="273">
        <f>SUM(F6,F9,F10)</f>
        <v>1711841582</v>
      </c>
      <c r="G13" s="166">
        <f t="shared" si="0"/>
        <v>52.6</v>
      </c>
      <c r="H13" s="273">
        <f>SUM(H6,H9,H10)</f>
        <v>1626814572</v>
      </c>
      <c r="I13" s="166">
        <f t="shared" si="1"/>
        <v>51.2</v>
      </c>
      <c r="J13" s="10">
        <f>+F13-H13</f>
        <v>85027010</v>
      </c>
      <c r="K13" s="181">
        <f t="shared" si="2"/>
        <v>5.2</v>
      </c>
    </row>
    <row r="14" spans="1:17" x14ac:dyDescent="0.2">
      <c r="B14" s="195" t="s">
        <v>113</v>
      </c>
      <c r="C14" s="139"/>
      <c r="D14" s="139"/>
      <c r="E14" s="147"/>
      <c r="F14" s="7">
        <v>337211602</v>
      </c>
      <c r="G14" s="168">
        <f>ROUND(F14/F$32*100,1)</f>
        <v>10.4</v>
      </c>
      <c r="H14" s="7">
        <v>379410426</v>
      </c>
      <c r="I14" s="168">
        <f t="shared" si="1"/>
        <v>11.9</v>
      </c>
      <c r="J14" s="256">
        <f>+F14-H14</f>
        <v>-42198824</v>
      </c>
      <c r="K14" s="257">
        <f>IF(AND(OR(H14=0,H14=""),OR(F14="",F14=0)),"-",IF(AND(F14&gt;0,OR(H14=0,H14="")),"皆増",IF(AND(H14&gt;0,OR(F14="",F14=0)),"皆減",ROUND(J14/H14*100,1))))</f>
        <v>-11.1</v>
      </c>
      <c r="N14" s="91" t="s">
        <v>191</v>
      </c>
    </row>
    <row r="15" spans="1:17" ht="15" customHeight="1" x14ac:dyDescent="0.2">
      <c r="B15" s="148"/>
      <c r="C15" s="198" t="s">
        <v>114</v>
      </c>
      <c r="D15" s="133"/>
      <c r="E15" s="134"/>
      <c r="F15" s="11">
        <v>129014843</v>
      </c>
      <c r="G15" s="167">
        <f t="shared" si="0"/>
        <v>4</v>
      </c>
      <c r="H15" s="11">
        <v>116178352</v>
      </c>
      <c r="I15" s="167">
        <f t="shared" si="1"/>
        <v>3.7</v>
      </c>
      <c r="J15" s="12">
        <f>+F15-H15</f>
        <v>12836491</v>
      </c>
      <c r="K15" s="182">
        <f>IF(AND(OR(H15=0,H15=""),OR(F15="",F15=0)),"-",IF(AND(F15&gt;0,OR(H15=0,H15="")),"皆増",IF(AND(H15&gt;0,OR(F15="",F15=0)),"皆減",ROUND(J15/H15*100,1))))</f>
        <v>11</v>
      </c>
      <c r="N15" s="97">
        <f>F15+F16</f>
        <v>132603030</v>
      </c>
      <c r="O15" s="97">
        <f>H15+H16</f>
        <v>121020352</v>
      </c>
      <c r="P15" s="97">
        <f>N15-O15</f>
        <v>11582678</v>
      </c>
      <c r="Q15" s="268">
        <f>P15/O15</f>
        <v>9.570851355646362E-2</v>
      </c>
    </row>
    <row r="16" spans="1:17" ht="15" customHeight="1" x14ac:dyDescent="0.2">
      <c r="B16" s="148"/>
      <c r="C16" s="200" t="s">
        <v>152</v>
      </c>
      <c r="D16" s="151"/>
      <c r="E16" s="150"/>
      <c r="F16" s="11">
        <v>3588187</v>
      </c>
      <c r="G16" s="167">
        <f t="shared" si="0"/>
        <v>0.1</v>
      </c>
      <c r="H16" s="11">
        <v>4842000</v>
      </c>
      <c r="I16" s="167">
        <f t="shared" si="1"/>
        <v>0.2</v>
      </c>
      <c r="J16" s="12">
        <f>+F16-H16</f>
        <v>-1253813</v>
      </c>
      <c r="K16" s="182">
        <f>IF(AND(OR(H16=0,H16=""),OR(F16="",F16=0)),"-",IF(AND(F16&gt;0,OR(H16=0,H16="")),"皆増",IF(AND(H16&gt;0,OR(F16="",F16=0)),"皆減",ROUND(J16/H16*100,1))))</f>
        <v>-25.9</v>
      </c>
      <c r="N16" s="91" t="s">
        <v>201</v>
      </c>
      <c r="O16" s="91" t="s">
        <v>202</v>
      </c>
      <c r="P16" s="91" t="s">
        <v>192</v>
      </c>
      <c r="Q16" s="91" t="s">
        <v>193</v>
      </c>
    </row>
    <row r="17" spans="2:11" ht="15" customHeight="1" x14ac:dyDescent="0.2">
      <c r="B17" s="148"/>
      <c r="C17" s="170" t="s">
        <v>153</v>
      </c>
      <c r="D17" s="199"/>
      <c r="E17" s="138"/>
      <c r="F17" s="5">
        <v>204608572</v>
      </c>
      <c r="G17" s="163">
        <f t="shared" si="0"/>
        <v>6.3</v>
      </c>
      <c r="H17" s="5">
        <v>258390074</v>
      </c>
      <c r="I17" s="163">
        <f t="shared" si="1"/>
        <v>8.1</v>
      </c>
      <c r="J17" s="6">
        <f>+F17-H17</f>
        <v>-53781502</v>
      </c>
      <c r="K17" s="177">
        <f>IF(AND(OR(H17=0,H17=""),OR(F17="",F17=0)),"-",IF(AND(F17&gt;0,OR(H17=0,H17="")),"皆増",IF(AND(H17&gt;0,OR(F17="",F17=0)),"皆減",ROUND(J17/H17*100,1))))</f>
        <v>-20.8</v>
      </c>
    </row>
    <row r="18" spans="2:11" ht="15" customHeight="1" thickBot="1" x14ac:dyDescent="0.25">
      <c r="B18" s="195" t="s">
        <v>115</v>
      </c>
      <c r="C18" s="139"/>
      <c r="D18" s="139"/>
      <c r="E18" s="194"/>
      <c r="F18" s="7">
        <v>2932</v>
      </c>
      <c r="G18" s="164">
        <f t="shared" si="0"/>
        <v>0</v>
      </c>
      <c r="H18" s="7">
        <v>2510</v>
      </c>
      <c r="I18" s="164">
        <f t="shared" si="1"/>
        <v>0</v>
      </c>
      <c r="J18" s="178">
        <f t="shared" si="3"/>
        <v>422</v>
      </c>
      <c r="K18" s="179">
        <f t="shared" si="2"/>
        <v>16.8</v>
      </c>
    </row>
    <row r="19" spans="2:11" ht="15" customHeight="1" thickTop="1" thickBot="1" x14ac:dyDescent="0.25">
      <c r="B19" s="152" t="s">
        <v>116</v>
      </c>
      <c r="C19" s="153"/>
      <c r="D19" s="153"/>
      <c r="E19" s="154"/>
      <c r="F19" s="274">
        <f>SUM(F14,F18)</f>
        <v>337214534</v>
      </c>
      <c r="G19" s="171">
        <f t="shared" si="0"/>
        <v>10.4</v>
      </c>
      <c r="H19" s="274">
        <f>SUM(H14,H18)</f>
        <v>379412936</v>
      </c>
      <c r="I19" s="171">
        <f t="shared" si="1"/>
        <v>11.9</v>
      </c>
      <c r="J19" s="13">
        <f t="shared" si="3"/>
        <v>-42198402</v>
      </c>
      <c r="K19" s="183">
        <f t="shared" si="2"/>
        <v>-11.1</v>
      </c>
    </row>
    <row r="20" spans="2:11" ht="15" customHeight="1" x14ac:dyDescent="0.2">
      <c r="B20" s="196" t="s">
        <v>117</v>
      </c>
      <c r="C20" s="155"/>
      <c r="D20" s="155"/>
      <c r="E20" s="197"/>
      <c r="F20" s="14">
        <v>558846441</v>
      </c>
      <c r="G20" s="161">
        <f t="shared" si="0"/>
        <v>17.2</v>
      </c>
      <c r="H20" s="14">
        <v>542483354</v>
      </c>
      <c r="I20" s="161">
        <f t="shared" si="1"/>
        <v>17.100000000000001</v>
      </c>
      <c r="J20" s="174">
        <f t="shared" si="3"/>
        <v>16363087</v>
      </c>
      <c r="K20" s="175">
        <f t="shared" si="2"/>
        <v>3</v>
      </c>
    </row>
    <row r="21" spans="2:11" ht="15" customHeight="1" x14ac:dyDescent="0.2">
      <c r="B21" s="193" t="s">
        <v>118</v>
      </c>
      <c r="C21" s="156"/>
      <c r="D21" s="156"/>
      <c r="E21" s="194"/>
      <c r="F21" s="7">
        <v>30808143</v>
      </c>
      <c r="G21" s="164">
        <f t="shared" si="0"/>
        <v>0.9</v>
      </c>
      <c r="H21" s="7">
        <v>30686500</v>
      </c>
      <c r="I21" s="164">
        <f t="shared" si="1"/>
        <v>1</v>
      </c>
      <c r="J21" s="178">
        <f t="shared" si="3"/>
        <v>121643</v>
      </c>
      <c r="K21" s="179">
        <f t="shared" si="2"/>
        <v>0.4</v>
      </c>
    </row>
    <row r="22" spans="2:11" ht="15" customHeight="1" x14ac:dyDescent="0.2">
      <c r="B22" s="193" t="s">
        <v>119</v>
      </c>
      <c r="C22" s="156"/>
      <c r="D22" s="156"/>
      <c r="E22" s="194"/>
      <c r="F22" s="7">
        <v>316030549</v>
      </c>
      <c r="G22" s="164">
        <f t="shared" si="0"/>
        <v>9.6999999999999993</v>
      </c>
      <c r="H22" s="7">
        <v>302750816</v>
      </c>
      <c r="I22" s="164">
        <f t="shared" si="1"/>
        <v>9.5</v>
      </c>
      <c r="J22" s="178">
        <f t="shared" si="3"/>
        <v>13279733</v>
      </c>
      <c r="K22" s="179">
        <f t="shared" si="2"/>
        <v>4.4000000000000004</v>
      </c>
    </row>
    <row r="23" spans="2:11" ht="15" customHeight="1" x14ac:dyDescent="0.2">
      <c r="B23" s="195" t="s">
        <v>120</v>
      </c>
      <c r="C23" s="139"/>
      <c r="D23" s="139"/>
      <c r="E23" s="194"/>
      <c r="F23" s="7">
        <v>18301219</v>
      </c>
      <c r="G23" s="164">
        <f t="shared" si="0"/>
        <v>0.6</v>
      </c>
      <c r="H23" s="7">
        <v>10525374</v>
      </c>
      <c r="I23" s="164">
        <f t="shared" si="1"/>
        <v>0.3</v>
      </c>
      <c r="J23" s="178">
        <f t="shared" si="3"/>
        <v>7775845</v>
      </c>
      <c r="K23" s="179">
        <f t="shared" si="2"/>
        <v>73.900000000000006</v>
      </c>
    </row>
    <row r="24" spans="2:11" ht="15" customHeight="1" x14ac:dyDescent="0.2">
      <c r="B24" s="131"/>
      <c r="C24" s="132" t="s">
        <v>121</v>
      </c>
      <c r="D24" s="133"/>
      <c r="E24" s="134"/>
      <c r="F24" s="3">
        <v>1668081</v>
      </c>
      <c r="G24" s="162">
        <f>ROUND(F24/F$32*100,1)</f>
        <v>0.1</v>
      </c>
      <c r="H24" s="3">
        <v>934888</v>
      </c>
      <c r="I24" s="162">
        <f t="shared" si="1"/>
        <v>0</v>
      </c>
      <c r="J24" s="4">
        <f t="shared" si="3"/>
        <v>733193</v>
      </c>
      <c r="K24" s="176">
        <f t="shared" si="2"/>
        <v>78.400000000000006</v>
      </c>
    </row>
    <row r="25" spans="2:11" ht="15" customHeight="1" x14ac:dyDescent="0.2">
      <c r="B25" s="131"/>
      <c r="C25" s="149" t="s">
        <v>122</v>
      </c>
      <c r="D25" s="151"/>
      <c r="E25" s="150"/>
      <c r="F25" s="11">
        <v>1312677</v>
      </c>
      <c r="G25" s="167">
        <f t="shared" si="0"/>
        <v>0</v>
      </c>
      <c r="H25" s="11">
        <v>335044</v>
      </c>
      <c r="I25" s="167">
        <f t="shared" si="1"/>
        <v>0</v>
      </c>
      <c r="J25" s="12">
        <f t="shared" si="3"/>
        <v>977633</v>
      </c>
      <c r="K25" s="182">
        <f t="shared" si="2"/>
        <v>291.8</v>
      </c>
    </row>
    <row r="26" spans="2:11" ht="15" customHeight="1" x14ac:dyDescent="0.2">
      <c r="B26" s="135"/>
      <c r="C26" s="136" t="s">
        <v>123</v>
      </c>
      <c r="D26" s="137"/>
      <c r="E26" s="138"/>
      <c r="F26" s="5">
        <v>15320461</v>
      </c>
      <c r="G26" s="163">
        <f t="shared" si="0"/>
        <v>0.5</v>
      </c>
      <c r="H26" s="5">
        <v>9255442</v>
      </c>
      <c r="I26" s="163">
        <f t="shared" si="1"/>
        <v>0.3</v>
      </c>
      <c r="J26" s="6">
        <f t="shared" si="3"/>
        <v>6065019</v>
      </c>
      <c r="K26" s="177">
        <f t="shared" si="2"/>
        <v>65.5</v>
      </c>
    </row>
    <row r="27" spans="2:11" ht="15" customHeight="1" x14ac:dyDescent="0.2">
      <c r="B27" s="193" t="s">
        <v>124</v>
      </c>
      <c r="C27" s="156"/>
      <c r="D27" s="156"/>
      <c r="E27" s="194"/>
      <c r="F27" s="7">
        <v>2144675</v>
      </c>
      <c r="G27" s="164">
        <f t="shared" si="0"/>
        <v>0.1</v>
      </c>
      <c r="H27" s="7">
        <v>4712218</v>
      </c>
      <c r="I27" s="164">
        <f t="shared" si="1"/>
        <v>0.1</v>
      </c>
      <c r="J27" s="178">
        <f t="shared" si="3"/>
        <v>-2567543</v>
      </c>
      <c r="K27" s="179">
        <f t="shared" si="2"/>
        <v>-54.5</v>
      </c>
    </row>
    <row r="28" spans="2:11" ht="15" customHeight="1" x14ac:dyDescent="0.2">
      <c r="B28" s="193" t="s">
        <v>125</v>
      </c>
      <c r="C28" s="156"/>
      <c r="D28" s="156"/>
      <c r="E28" s="194"/>
      <c r="F28" s="7">
        <v>31746685</v>
      </c>
      <c r="G28" s="164">
        <f t="shared" si="0"/>
        <v>1</v>
      </c>
      <c r="H28" s="7">
        <v>31664104</v>
      </c>
      <c r="I28" s="164">
        <f t="shared" si="1"/>
        <v>1</v>
      </c>
      <c r="J28" s="178">
        <f t="shared" si="3"/>
        <v>82581</v>
      </c>
      <c r="K28" s="179">
        <f t="shared" si="2"/>
        <v>0.3</v>
      </c>
    </row>
    <row r="29" spans="2:11" ht="15" customHeight="1" x14ac:dyDescent="0.2">
      <c r="B29" s="157" t="s">
        <v>126</v>
      </c>
      <c r="C29" s="156"/>
      <c r="D29" s="156"/>
      <c r="E29" s="194"/>
      <c r="F29" s="7">
        <v>247253108</v>
      </c>
      <c r="G29" s="164">
        <f t="shared" si="0"/>
        <v>7.6</v>
      </c>
      <c r="H29" s="7">
        <v>246553193</v>
      </c>
      <c r="I29" s="164">
        <f t="shared" si="1"/>
        <v>7.8</v>
      </c>
      <c r="J29" s="178">
        <f t="shared" si="3"/>
        <v>699915</v>
      </c>
      <c r="K29" s="179">
        <f t="shared" si="2"/>
        <v>0.3</v>
      </c>
    </row>
    <row r="30" spans="2:11" ht="15" customHeight="1" thickBot="1" x14ac:dyDescent="0.25">
      <c r="B30" s="158" t="s">
        <v>127</v>
      </c>
      <c r="C30" s="159"/>
      <c r="D30" s="139"/>
      <c r="E30" s="147"/>
      <c r="F30" s="15">
        <v>3165798</v>
      </c>
      <c r="G30" s="164">
        <f t="shared" si="0"/>
        <v>0.1</v>
      </c>
      <c r="H30" s="15">
        <v>3156111</v>
      </c>
      <c r="I30" s="164">
        <f t="shared" si="1"/>
        <v>0.1</v>
      </c>
      <c r="J30" s="178">
        <f t="shared" si="3"/>
        <v>9687</v>
      </c>
      <c r="K30" s="179">
        <f t="shared" si="2"/>
        <v>0.3</v>
      </c>
    </row>
    <row r="31" spans="2:11" ht="15" customHeight="1" thickTop="1" thickBot="1" x14ac:dyDescent="0.25">
      <c r="B31" s="152" t="s">
        <v>128</v>
      </c>
      <c r="C31" s="153"/>
      <c r="D31" s="153"/>
      <c r="E31" s="154"/>
      <c r="F31" s="274">
        <f>SUM(F20,F21,F22,F23,F27,F28,F29,F30)</f>
        <v>1208296618</v>
      </c>
      <c r="G31" s="171">
        <f t="shared" si="0"/>
        <v>37.1</v>
      </c>
      <c r="H31" s="274">
        <f>SUM(H20,H21,H22,H23,H27,H28,H29,H30)</f>
        <v>1172531670</v>
      </c>
      <c r="I31" s="171">
        <f t="shared" si="1"/>
        <v>36.9</v>
      </c>
      <c r="J31" s="13">
        <f t="shared" si="3"/>
        <v>35764948</v>
      </c>
      <c r="K31" s="183">
        <f t="shared" si="2"/>
        <v>3.1</v>
      </c>
    </row>
    <row r="32" spans="2:11" ht="15" customHeight="1" thickBot="1" x14ac:dyDescent="0.25">
      <c r="B32" s="144" t="s">
        <v>129</v>
      </c>
      <c r="C32" s="145"/>
      <c r="D32" s="145"/>
      <c r="E32" s="146"/>
      <c r="F32" s="275">
        <f>SUM(F6,F20,F21,F9,F22,F14,F18,F10,F23,F27:F30)</f>
        <v>3257352734</v>
      </c>
      <c r="G32" s="173">
        <f>F32/F$32*100</f>
        <v>100</v>
      </c>
      <c r="H32" s="172">
        <f>SUM(H6,H20,H21,H9,H22,H14,H18,H10,H23,H27:H30)</f>
        <v>3178759178</v>
      </c>
      <c r="I32" s="173">
        <f>H32/H$32*100</f>
        <v>100</v>
      </c>
      <c r="J32" s="184">
        <f t="shared" si="3"/>
        <v>78593556</v>
      </c>
      <c r="K32" s="181">
        <f t="shared" si="2"/>
        <v>2.5</v>
      </c>
    </row>
    <row r="33" spans="2:11" ht="11.5" customHeight="1" x14ac:dyDescent="0.2">
      <c r="B33" s="160"/>
      <c r="C33" s="160"/>
      <c r="D33" s="160"/>
      <c r="E33" s="160"/>
      <c r="F33" s="260"/>
      <c r="G33" s="261"/>
      <c r="H33" s="260"/>
      <c r="I33" s="261"/>
      <c r="J33" s="262"/>
      <c r="K33" s="263"/>
    </row>
    <row r="34" spans="2:11" ht="15" customHeight="1" x14ac:dyDescent="0.2">
      <c r="B34" s="258"/>
      <c r="C34" s="18"/>
      <c r="D34" s="160"/>
      <c r="E34" s="160"/>
      <c r="F34" s="97"/>
      <c r="H34" s="97"/>
    </row>
    <row r="35" spans="2:11" x14ac:dyDescent="0.2">
      <c r="B35" s="83"/>
      <c r="C35" s="22"/>
      <c r="D35" s="160"/>
      <c r="E35" s="160"/>
    </row>
  </sheetData>
  <mergeCells count="5">
    <mergeCell ref="B4:E5"/>
    <mergeCell ref="F4:G4"/>
    <mergeCell ref="H4:I4"/>
    <mergeCell ref="J4:J5"/>
    <mergeCell ref="K4:K5"/>
  </mergeCells>
  <phoneticPr fontId="3"/>
  <printOptions horizontalCentered="1"/>
  <pageMargins left="0.39370078740157483" right="0.39370078740157483" top="0.78740157480314965" bottom="0.39370078740157483" header="0.51181102362204722" footer="0"/>
  <pageSetup paperSize="9" orientation="landscape" r:id="rId1"/>
  <headerFooter alignWithMargins="0"/>
  <ignoredErrors>
    <ignoredError sqref="G31:G32 G13 G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6"/>
  <sheetViews>
    <sheetView view="pageBreakPreview" zoomScale="80" zoomScaleNormal="75" zoomScaleSheetLayoutView="80" workbookViewId="0">
      <pane xSplit="3" ySplit="5" topLeftCell="D6" activePane="bottomRight" state="frozen"/>
      <selection activeCell="N24" sqref="N24"/>
      <selection pane="topRight" activeCell="N24" sqref="N24"/>
      <selection pane="bottomLeft" activeCell="N24" sqref="N24"/>
      <selection pane="bottomRight" activeCell="B11" sqref="B11:C11"/>
    </sheetView>
  </sheetViews>
  <sheetFormatPr defaultColWidth="9" defaultRowHeight="14" x14ac:dyDescent="0.2"/>
  <cols>
    <col min="1" max="1" width="1.7265625" style="91" customWidth="1"/>
    <col min="2" max="2" width="5.6328125" style="121" customWidth="1"/>
    <col min="3" max="3" width="28.6328125" style="121" customWidth="1"/>
    <col min="4" max="4" width="20.6328125" style="91" customWidth="1"/>
    <col min="5" max="5" width="11.08984375" style="91" customWidth="1"/>
    <col min="6" max="6" width="20.6328125" style="92" customWidth="1"/>
    <col min="7" max="7" width="11" style="93" customWidth="1"/>
    <col min="8" max="8" width="20.6328125" style="94" customWidth="1"/>
    <col min="9" max="9" width="11.90625" style="93" customWidth="1"/>
    <col min="10" max="10" width="1.453125" style="91" customWidth="1"/>
    <col min="11" max="16384" width="9" style="91"/>
  </cols>
  <sheetData>
    <row r="1" spans="1:12" s="121" customFormat="1" ht="21" customHeight="1" x14ac:dyDescent="0.2">
      <c r="A1" s="120" t="s">
        <v>130</v>
      </c>
      <c r="F1" s="122"/>
      <c r="G1" s="123"/>
      <c r="H1" s="124"/>
      <c r="I1" s="123"/>
      <c r="L1" s="185"/>
    </row>
    <row r="2" spans="1:12" s="121" customFormat="1" ht="8.25" customHeight="1" x14ac:dyDescent="0.2">
      <c r="F2" s="122"/>
      <c r="G2" s="123"/>
      <c r="H2" s="124"/>
      <c r="I2" s="123"/>
    </row>
    <row r="3" spans="1:12" s="121" customFormat="1" ht="14.25" customHeight="1" thickBot="1" x14ac:dyDescent="0.25">
      <c r="B3" s="160"/>
      <c r="C3" s="160"/>
      <c r="D3" s="160"/>
      <c r="E3" s="160"/>
      <c r="F3" s="16"/>
      <c r="G3" s="186"/>
      <c r="H3" s="187"/>
      <c r="I3" s="126" t="s">
        <v>134</v>
      </c>
    </row>
    <row r="4" spans="1:12" s="121" customFormat="1" ht="21.75" customHeight="1" x14ac:dyDescent="0.2">
      <c r="B4" s="308" t="s">
        <v>75</v>
      </c>
      <c r="C4" s="310"/>
      <c r="D4" s="302" t="s">
        <v>203</v>
      </c>
      <c r="E4" s="303"/>
      <c r="F4" s="302" t="s">
        <v>196</v>
      </c>
      <c r="G4" s="303"/>
      <c r="H4" s="316" t="s">
        <v>76</v>
      </c>
      <c r="I4" s="318" t="s">
        <v>77</v>
      </c>
    </row>
    <row r="5" spans="1:12" s="121" customFormat="1" ht="21.75" customHeight="1" thickBot="1" x14ac:dyDescent="0.25">
      <c r="B5" s="311"/>
      <c r="C5" s="313"/>
      <c r="D5" s="1" t="s">
        <v>78</v>
      </c>
      <c r="E5" s="127" t="s">
        <v>79</v>
      </c>
      <c r="F5" s="1" t="s">
        <v>80</v>
      </c>
      <c r="G5" s="127" t="s">
        <v>79</v>
      </c>
      <c r="H5" s="317"/>
      <c r="I5" s="319"/>
    </row>
    <row r="6" spans="1:12" ht="24.75" customHeight="1" x14ac:dyDescent="0.2">
      <c r="B6" s="326" t="s">
        <v>136</v>
      </c>
      <c r="C6" s="327"/>
      <c r="D6" s="17">
        <v>16373473</v>
      </c>
      <c r="E6" s="169">
        <f t="shared" ref="E6:E19" si="0">ROUND(D6/D$20*100,1)</f>
        <v>0.5</v>
      </c>
      <c r="F6" s="2">
        <v>16063941</v>
      </c>
      <c r="G6" s="250">
        <f t="shared" ref="G6:G19" si="1">ROUND(F6/F$20*100,1)</f>
        <v>0.5</v>
      </c>
      <c r="H6" s="190">
        <f t="shared" ref="H6:H19" si="2">+D6-F6</f>
        <v>309532</v>
      </c>
      <c r="I6" s="191">
        <f t="shared" ref="I6:I13" si="3">IF(AND(OR(F6=0,F6=""),OR(D6="",D6=0)),"-",IF(AND(D6&gt;0,OR(F6=0,F6="")),"皆増",IF(AND(F6&gt;0,OR(D6="",D6=0)),"皆減",ROUND(H6/F6*100,1))))</f>
        <v>1.9</v>
      </c>
    </row>
    <row r="7" spans="1:12" ht="24.75" customHeight="1" x14ac:dyDescent="0.2">
      <c r="B7" s="320" t="s">
        <v>137</v>
      </c>
      <c r="C7" s="321"/>
      <c r="D7" s="15">
        <v>352224983</v>
      </c>
      <c r="E7" s="164">
        <f t="shared" si="0"/>
        <v>10.8</v>
      </c>
      <c r="F7" s="251">
        <v>368934391</v>
      </c>
      <c r="G7" s="252">
        <f t="shared" si="1"/>
        <v>11.6</v>
      </c>
      <c r="H7" s="178">
        <f t="shared" si="2"/>
        <v>-16709408</v>
      </c>
      <c r="I7" s="179">
        <f t="shared" si="3"/>
        <v>-4.5</v>
      </c>
    </row>
    <row r="8" spans="1:12" ht="24.75" customHeight="1" x14ac:dyDescent="0.2">
      <c r="B8" s="328" t="s">
        <v>138</v>
      </c>
      <c r="C8" s="321"/>
      <c r="D8" s="15">
        <v>1431633110</v>
      </c>
      <c r="E8" s="164">
        <f t="shared" si="0"/>
        <v>44</v>
      </c>
      <c r="F8" s="251">
        <v>1381741550</v>
      </c>
      <c r="G8" s="252">
        <f t="shared" si="1"/>
        <v>43.5</v>
      </c>
      <c r="H8" s="178">
        <f t="shared" si="2"/>
        <v>49891560</v>
      </c>
      <c r="I8" s="179">
        <f t="shared" si="3"/>
        <v>3.6</v>
      </c>
    </row>
    <row r="9" spans="1:12" ht="24.75" customHeight="1" x14ac:dyDescent="0.2">
      <c r="B9" s="328" t="s">
        <v>139</v>
      </c>
      <c r="C9" s="321"/>
      <c r="D9" s="7">
        <v>295104372</v>
      </c>
      <c r="E9" s="164">
        <f t="shared" si="0"/>
        <v>9.1</v>
      </c>
      <c r="F9" s="251">
        <v>279123975</v>
      </c>
      <c r="G9" s="252">
        <f t="shared" si="1"/>
        <v>8.8000000000000007</v>
      </c>
      <c r="H9" s="178">
        <f t="shared" si="2"/>
        <v>15980397</v>
      </c>
      <c r="I9" s="179">
        <f t="shared" si="3"/>
        <v>5.7</v>
      </c>
    </row>
    <row r="10" spans="1:12" ht="24.75" customHeight="1" x14ac:dyDescent="0.2">
      <c r="B10" s="320" t="s">
        <v>140</v>
      </c>
      <c r="C10" s="321"/>
      <c r="D10" s="7">
        <v>2199957</v>
      </c>
      <c r="E10" s="164">
        <f t="shared" si="0"/>
        <v>0.1</v>
      </c>
      <c r="F10" s="7">
        <v>2251503</v>
      </c>
      <c r="G10" s="252">
        <f t="shared" si="1"/>
        <v>0.1</v>
      </c>
      <c r="H10" s="178">
        <f t="shared" si="2"/>
        <v>-51546</v>
      </c>
      <c r="I10" s="179">
        <f t="shared" si="3"/>
        <v>-2.2999999999999998</v>
      </c>
    </row>
    <row r="11" spans="1:12" ht="24.75" customHeight="1" x14ac:dyDescent="0.2">
      <c r="B11" s="320" t="s">
        <v>141</v>
      </c>
      <c r="C11" s="321"/>
      <c r="D11" s="15">
        <v>23234531</v>
      </c>
      <c r="E11" s="164">
        <f t="shared" si="0"/>
        <v>0.7</v>
      </c>
      <c r="F11" s="7">
        <v>21415087</v>
      </c>
      <c r="G11" s="253">
        <f t="shared" si="1"/>
        <v>0.7</v>
      </c>
      <c r="H11" s="178">
        <f t="shared" si="2"/>
        <v>1819444</v>
      </c>
      <c r="I11" s="179">
        <f t="shared" si="3"/>
        <v>8.5</v>
      </c>
    </row>
    <row r="12" spans="1:12" ht="24.75" customHeight="1" x14ac:dyDescent="0.2">
      <c r="B12" s="320" t="s">
        <v>142</v>
      </c>
      <c r="C12" s="321"/>
      <c r="D12" s="7">
        <v>50838229</v>
      </c>
      <c r="E12" s="164">
        <f t="shared" si="0"/>
        <v>1.6</v>
      </c>
      <c r="F12" s="7">
        <v>50458263</v>
      </c>
      <c r="G12" s="164">
        <f t="shared" si="1"/>
        <v>1.6</v>
      </c>
      <c r="H12" s="178">
        <f t="shared" si="2"/>
        <v>379966</v>
      </c>
      <c r="I12" s="179">
        <f t="shared" si="3"/>
        <v>0.8</v>
      </c>
    </row>
    <row r="13" spans="1:12" ht="24.75" customHeight="1" x14ac:dyDescent="0.2">
      <c r="B13" s="320" t="s">
        <v>143</v>
      </c>
      <c r="C13" s="321"/>
      <c r="D13" s="7">
        <v>296029235</v>
      </c>
      <c r="E13" s="164">
        <f t="shared" si="0"/>
        <v>9.1</v>
      </c>
      <c r="F13" s="7">
        <v>297356426</v>
      </c>
      <c r="G13" s="164">
        <f t="shared" si="1"/>
        <v>9.4</v>
      </c>
      <c r="H13" s="178">
        <f t="shared" si="2"/>
        <v>-1327191</v>
      </c>
      <c r="I13" s="179">
        <f t="shared" si="3"/>
        <v>-0.4</v>
      </c>
    </row>
    <row r="14" spans="1:12" ht="24.75" customHeight="1" x14ac:dyDescent="0.2">
      <c r="B14" s="320" t="s">
        <v>144</v>
      </c>
      <c r="C14" s="321"/>
      <c r="D14" s="7">
        <v>116543614</v>
      </c>
      <c r="E14" s="164">
        <f t="shared" si="0"/>
        <v>3.6</v>
      </c>
      <c r="F14" s="7">
        <v>118013287</v>
      </c>
      <c r="G14" s="164">
        <f t="shared" si="1"/>
        <v>3.7</v>
      </c>
      <c r="H14" s="178">
        <f t="shared" si="2"/>
        <v>-1469673</v>
      </c>
      <c r="I14" s="179">
        <f t="shared" ref="I14:I20" si="4">IF(AND(OR(F14=0,F14=""),OR(D14="",D14=0)),"-",IF(AND(D14&gt;0,OR(F14=0,F14="")),"皆増",IF(AND(F14&gt;0,OR(D14="",D14=0)),"皆減",ROUND(H14/F14*100,1))))</f>
        <v>-1.2</v>
      </c>
    </row>
    <row r="15" spans="1:12" ht="24.75" customHeight="1" x14ac:dyDescent="0.2">
      <c r="B15" s="320" t="s">
        <v>145</v>
      </c>
      <c r="C15" s="321"/>
      <c r="D15" s="7">
        <v>432474871</v>
      </c>
      <c r="E15" s="164">
        <f t="shared" si="0"/>
        <v>13.3</v>
      </c>
      <c r="F15" s="7">
        <v>416733255</v>
      </c>
      <c r="G15" s="164">
        <f t="shared" si="1"/>
        <v>13.1</v>
      </c>
      <c r="H15" s="178">
        <f t="shared" si="2"/>
        <v>15741616</v>
      </c>
      <c r="I15" s="179">
        <f t="shared" si="4"/>
        <v>3.8</v>
      </c>
    </row>
    <row r="16" spans="1:12" ht="24.75" customHeight="1" x14ac:dyDescent="0.2">
      <c r="B16" s="320" t="s">
        <v>146</v>
      </c>
      <c r="C16" s="321"/>
      <c r="D16" s="7">
        <v>2925</v>
      </c>
      <c r="E16" s="164">
        <f t="shared" si="0"/>
        <v>0</v>
      </c>
      <c r="F16" s="7">
        <v>2515</v>
      </c>
      <c r="G16" s="164">
        <f t="shared" si="1"/>
        <v>0</v>
      </c>
      <c r="H16" s="178">
        <f t="shared" si="2"/>
        <v>410</v>
      </c>
      <c r="I16" s="179">
        <f t="shared" si="4"/>
        <v>16.3</v>
      </c>
    </row>
    <row r="17" spans="2:9" ht="24.75" customHeight="1" x14ac:dyDescent="0.2">
      <c r="B17" s="320" t="s">
        <v>147</v>
      </c>
      <c r="C17" s="321"/>
      <c r="D17" s="7">
        <v>235087742</v>
      </c>
      <c r="E17" s="164">
        <f t="shared" si="0"/>
        <v>7.2</v>
      </c>
      <c r="F17" s="7">
        <v>221031475</v>
      </c>
      <c r="G17" s="164">
        <f t="shared" si="1"/>
        <v>7</v>
      </c>
      <c r="H17" s="178">
        <f t="shared" si="2"/>
        <v>14056267</v>
      </c>
      <c r="I17" s="179">
        <f t="shared" si="4"/>
        <v>6.4</v>
      </c>
    </row>
    <row r="18" spans="2:9" ht="24.75" customHeight="1" x14ac:dyDescent="0.2">
      <c r="B18" s="320" t="s">
        <v>148</v>
      </c>
      <c r="C18" s="321"/>
      <c r="D18" s="7">
        <v>2439894</v>
      </c>
      <c r="E18" s="164">
        <f t="shared" si="0"/>
        <v>0.1</v>
      </c>
      <c r="F18" s="7">
        <v>2477399</v>
      </c>
      <c r="G18" s="164">
        <f t="shared" si="1"/>
        <v>0.1</v>
      </c>
      <c r="H18" s="178">
        <f t="shared" si="2"/>
        <v>-37505</v>
      </c>
      <c r="I18" s="179">
        <f t="shared" si="4"/>
        <v>-1.5</v>
      </c>
    </row>
    <row r="19" spans="2:9" ht="24.75" customHeight="1" thickBot="1" x14ac:dyDescent="0.25">
      <c r="B19" s="322" t="s">
        <v>149</v>
      </c>
      <c r="C19" s="323"/>
      <c r="D19" s="7">
        <v>3165798</v>
      </c>
      <c r="E19" s="164">
        <f t="shared" si="0"/>
        <v>0.1</v>
      </c>
      <c r="F19" s="7">
        <v>3156111</v>
      </c>
      <c r="G19" s="164">
        <f t="shared" si="1"/>
        <v>0.1</v>
      </c>
      <c r="H19" s="178">
        <f t="shared" si="2"/>
        <v>9687</v>
      </c>
      <c r="I19" s="179">
        <f t="shared" si="4"/>
        <v>0.3</v>
      </c>
    </row>
    <row r="20" spans="2:9" ht="24.75" customHeight="1" thickTop="1" thickBot="1" x14ac:dyDescent="0.25">
      <c r="B20" s="324" t="s">
        <v>131</v>
      </c>
      <c r="C20" s="325"/>
      <c r="D20" s="188">
        <f>SUM(D6:D19)</f>
        <v>3257352734</v>
      </c>
      <c r="E20" s="189">
        <f>D20/D$20*100</f>
        <v>100</v>
      </c>
      <c r="F20" s="188">
        <f>SUM(F6:F19)</f>
        <v>3178759178</v>
      </c>
      <c r="G20" s="189">
        <f>F20/F$20*100</f>
        <v>100</v>
      </c>
      <c r="H20" s="192">
        <f>+D20-F20</f>
        <v>78593556</v>
      </c>
      <c r="I20" s="183">
        <f t="shared" si="4"/>
        <v>2.5</v>
      </c>
    </row>
    <row r="21" spans="2:9" ht="11" customHeight="1" x14ac:dyDescent="0.2">
      <c r="B21" s="160"/>
      <c r="C21" s="160"/>
      <c r="D21" s="96"/>
      <c r="E21" s="96"/>
      <c r="F21" s="98"/>
      <c r="G21" s="99"/>
      <c r="H21" s="100"/>
      <c r="I21" s="99"/>
    </row>
    <row r="22" spans="2:9" ht="15" customHeight="1" x14ac:dyDescent="0.2">
      <c r="B22" s="258"/>
      <c r="C22" s="259"/>
    </row>
    <row r="26" spans="2:9" x14ac:dyDescent="0.2">
      <c r="B26" s="121" t="s">
        <v>150</v>
      </c>
      <c r="C26" s="121" t="s">
        <v>150</v>
      </c>
    </row>
  </sheetData>
  <mergeCells count="20">
    <mergeCell ref="B4:C5"/>
    <mergeCell ref="D4:E4"/>
    <mergeCell ref="F4:G4"/>
    <mergeCell ref="H4:H5"/>
    <mergeCell ref="I4:I5"/>
    <mergeCell ref="B6:C6"/>
    <mergeCell ref="B7:C7"/>
    <mergeCell ref="B8:C8"/>
    <mergeCell ref="B9:C9"/>
    <mergeCell ref="B10:C10"/>
    <mergeCell ref="B11:C11"/>
    <mergeCell ref="B12:C12"/>
    <mergeCell ref="B19:C19"/>
    <mergeCell ref="B20:C20"/>
    <mergeCell ref="B13:C13"/>
    <mergeCell ref="B14:C14"/>
    <mergeCell ref="B15:C15"/>
    <mergeCell ref="B16:C16"/>
    <mergeCell ref="B17:C17"/>
    <mergeCell ref="B18:C18"/>
  </mergeCells>
  <phoneticPr fontId="3"/>
  <printOptions horizontalCentered="1"/>
  <pageMargins left="0.39370078740157483" right="0.39370078740157483" top="0.78740157480314965" bottom="0.59055118110236227" header="0.51181102362204722" footer="0"/>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12"/>
  <sheetViews>
    <sheetView view="pageBreakPreview" zoomScale="85" zoomScaleNormal="100" zoomScaleSheetLayoutView="85" workbookViewId="0">
      <selection activeCell="M6" sqref="M6"/>
    </sheetView>
  </sheetViews>
  <sheetFormatPr defaultRowHeight="13" x14ac:dyDescent="0.2"/>
  <cols>
    <col min="2" max="2" width="10.36328125" customWidth="1"/>
    <col min="3" max="3" width="14.36328125" customWidth="1"/>
    <col min="4" max="4" width="15.90625" customWidth="1"/>
    <col min="5" max="5" width="16.453125" customWidth="1"/>
    <col min="6" max="9" width="16.6328125" customWidth="1"/>
  </cols>
  <sheetData>
    <row r="1" spans="1:9" ht="16.5" x14ac:dyDescent="0.2">
      <c r="A1" s="120" t="s">
        <v>180</v>
      </c>
    </row>
    <row r="2" spans="1:9" ht="13.5" thickBot="1" x14ac:dyDescent="0.25">
      <c r="I2" s="212" t="s">
        <v>134</v>
      </c>
    </row>
    <row r="3" spans="1:9" ht="24.75" customHeight="1" x14ac:dyDescent="0.2">
      <c r="A3" s="202"/>
      <c r="B3" s="203"/>
      <c r="C3" s="333" t="s">
        <v>205</v>
      </c>
      <c r="D3" s="335" t="s">
        <v>197</v>
      </c>
      <c r="E3" s="337" t="s">
        <v>206</v>
      </c>
      <c r="F3" s="341" t="s">
        <v>207</v>
      </c>
      <c r="G3" s="351" t="s">
        <v>208</v>
      </c>
      <c r="H3" s="343" t="s">
        <v>209</v>
      </c>
      <c r="I3" s="345" t="s">
        <v>210</v>
      </c>
    </row>
    <row r="4" spans="1:9" ht="24.75" customHeight="1" x14ac:dyDescent="0.2">
      <c r="A4" s="204"/>
      <c r="B4" s="205"/>
      <c r="C4" s="334"/>
      <c r="D4" s="336"/>
      <c r="E4" s="338"/>
      <c r="F4" s="342"/>
      <c r="G4" s="352"/>
      <c r="H4" s="344"/>
      <c r="I4" s="346"/>
    </row>
    <row r="5" spans="1:9" x14ac:dyDescent="0.2">
      <c r="A5" s="206"/>
      <c r="B5" s="207"/>
      <c r="C5" s="215" t="s">
        <v>184</v>
      </c>
      <c r="D5" s="217" t="s">
        <v>185</v>
      </c>
      <c r="E5" s="227" t="s">
        <v>186</v>
      </c>
      <c r="F5" s="228" t="s">
        <v>187</v>
      </c>
      <c r="G5" s="218" t="s">
        <v>182</v>
      </c>
      <c r="H5" s="229" t="s">
        <v>188</v>
      </c>
      <c r="I5" s="211" t="s">
        <v>183</v>
      </c>
    </row>
    <row r="6" spans="1:9" ht="32.25" customHeight="1" x14ac:dyDescent="0.2">
      <c r="A6" s="347" t="s">
        <v>160</v>
      </c>
      <c r="B6" s="348"/>
      <c r="C6" s="216">
        <v>238473512</v>
      </c>
      <c r="D6" s="232">
        <v>231626663</v>
      </c>
      <c r="E6" s="233">
        <v>130611852</v>
      </c>
      <c r="F6" s="219">
        <f>D6-C6</f>
        <v>-6846849</v>
      </c>
      <c r="G6" s="266">
        <f>(F6/C6)*100</f>
        <v>-2.8711150947447783</v>
      </c>
      <c r="H6" s="225">
        <f>E6-D6</f>
        <v>-101014811</v>
      </c>
      <c r="I6" s="245">
        <f>(H6/D6)*100</f>
        <v>-43.6110461946257</v>
      </c>
    </row>
    <row r="7" spans="1:9" ht="32.25" customHeight="1" x14ac:dyDescent="0.2">
      <c r="A7" s="349" t="s">
        <v>161</v>
      </c>
      <c r="B7" s="350"/>
      <c r="C7" s="216">
        <v>47183079</v>
      </c>
      <c r="D7" s="213">
        <v>50621233</v>
      </c>
      <c r="E7" s="210">
        <v>40134828</v>
      </c>
      <c r="F7" s="219">
        <f>D7-C7</f>
        <v>3438154</v>
      </c>
      <c r="G7" s="266">
        <f>(F7/C7)*100</f>
        <v>7.286836876414954</v>
      </c>
      <c r="H7" s="225">
        <f>E7-D7</f>
        <v>-10486405</v>
      </c>
      <c r="I7" s="245">
        <f>(H7/D7)*100</f>
        <v>-20.71542785218211</v>
      </c>
    </row>
    <row r="8" spans="1:9" ht="32.25" customHeight="1" x14ac:dyDescent="0.2">
      <c r="A8" s="339" t="s">
        <v>162</v>
      </c>
      <c r="B8" s="340"/>
      <c r="C8" s="216">
        <v>285656591</v>
      </c>
      <c r="D8" s="213">
        <v>282247896</v>
      </c>
      <c r="E8" s="210">
        <v>170746680</v>
      </c>
      <c r="F8" s="219">
        <f>D8-C8</f>
        <v>-3408695</v>
      </c>
      <c r="G8" s="266">
        <f>(F8/C8)*100</f>
        <v>-1.1932842116707891</v>
      </c>
      <c r="H8" s="225">
        <f>E8-D8</f>
        <v>-111501216</v>
      </c>
      <c r="I8" s="245">
        <f>(H8/D8)*100</f>
        <v>-39.504711135207188</v>
      </c>
    </row>
    <row r="9" spans="1:9" ht="32.25" customHeight="1" x14ac:dyDescent="0.2">
      <c r="A9" s="331" t="s">
        <v>163</v>
      </c>
      <c r="B9" s="332"/>
      <c r="C9" s="216">
        <v>237848214</v>
      </c>
      <c r="D9" s="234">
        <v>243825689</v>
      </c>
      <c r="E9" s="235">
        <v>223185712</v>
      </c>
      <c r="F9" s="219">
        <f>D9-C9</f>
        <v>5977475</v>
      </c>
      <c r="G9" s="266">
        <f>(F9/C9)*100</f>
        <v>2.5131468929171779</v>
      </c>
      <c r="H9" s="225">
        <f>E9-D9</f>
        <v>-20639977</v>
      </c>
      <c r="I9" s="245">
        <f>(H9/D9)*100</f>
        <v>-8.4650543118120751</v>
      </c>
    </row>
    <row r="10" spans="1:9" ht="32.25" customHeight="1" thickBot="1" x14ac:dyDescent="0.25">
      <c r="A10" s="329" t="s">
        <v>164</v>
      </c>
      <c r="B10" s="330"/>
      <c r="C10" s="208">
        <v>523504805</v>
      </c>
      <c r="D10" s="214">
        <v>526073585</v>
      </c>
      <c r="E10" s="209">
        <v>393932392</v>
      </c>
      <c r="F10" s="220">
        <f>D10-C10</f>
        <v>2568780</v>
      </c>
      <c r="G10" s="267">
        <f>(F10/C10)*100</f>
        <v>0.49068890590221043</v>
      </c>
      <c r="H10" s="226">
        <f>E10-D10</f>
        <v>-132141193</v>
      </c>
      <c r="I10" s="246">
        <f>(H10/D10)*100</f>
        <v>-25.118385862312397</v>
      </c>
    </row>
    <row r="11" spans="1:9" ht="11.5" customHeight="1" x14ac:dyDescent="0.2"/>
    <row r="12" spans="1:9" ht="15" customHeight="1" x14ac:dyDescent="0.2">
      <c r="A12" s="258"/>
      <c r="B12" s="259"/>
    </row>
  </sheetData>
  <mergeCells count="12">
    <mergeCell ref="F3:F4"/>
    <mergeCell ref="H3:H4"/>
    <mergeCell ref="I3:I4"/>
    <mergeCell ref="A6:B6"/>
    <mergeCell ref="A7:B7"/>
    <mergeCell ref="G3:G4"/>
    <mergeCell ref="A10:B10"/>
    <mergeCell ref="A9:B9"/>
    <mergeCell ref="C3:C4"/>
    <mergeCell ref="D3:D4"/>
    <mergeCell ref="E3:E4"/>
    <mergeCell ref="A8:B8"/>
  </mergeCells>
  <phoneticPr fontId="3"/>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73"/>
  <sheetViews>
    <sheetView view="pageBreakPreview" topLeftCell="A2" zoomScale="90" zoomScaleNormal="100" zoomScaleSheetLayoutView="90" workbookViewId="0">
      <selection activeCell="N12" sqref="N12"/>
    </sheetView>
  </sheetViews>
  <sheetFormatPr defaultColWidth="9" defaultRowHeight="13" x14ac:dyDescent="0.2"/>
  <cols>
    <col min="1" max="1" width="4.6328125" style="223" customWidth="1"/>
    <col min="2" max="2" width="11.08984375" style="223" customWidth="1"/>
    <col min="3" max="4" width="13.08984375" style="223" customWidth="1"/>
    <col min="5" max="7" width="13.26953125" style="223" customWidth="1"/>
    <col min="8" max="8" width="14.7265625" style="223" customWidth="1"/>
    <col min="9" max="9" width="12.7265625" style="223" customWidth="1"/>
    <col min="10" max="10" width="10.26953125" style="223" bestFit="1" customWidth="1"/>
    <col min="11" max="16384" width="9" style="223"/>
  </cols>
  <sheetData>
    <row r="1" spans="1:10" ht="19.5" customHeight="1" x14ac:dyDescent="0.2">
      <c r="A1" s="236" t="s">
        <v>181</v>
      </c>
      <c r="B1" s="236"/>
      <c r="C1" s="236"/>
      <c r="D1" s="236"/>
      <c r="E1" s="236"/>
      <c r="F1" s="236"/>
      <c r="G1" s="236"/>
      <c r="H1" s="236"/>
      <c r="I1" s="236"/>
    </row>
    <row r="2" spans="1:10" ht="25.5" customHeight="1" x14ac:dyDescent="0.2">
      <c r="A2" s="236"/>
      <c r="B2" s="236"/>
      <c r="C2" s="236"/>
      <c r="D2" s="236"/>
      <c r="E2" s="236"/>
      <c r="F2" s="236"/>
      <c r="G2" s="236"/>
      <c r="H2" s="236"/>
      <c r="I2" s="237" t="s">
        <v>1</v>
      </c>
    </row>
    <row r="3" spans="1:10" ht="18.75" customHeight="1" x14ac:dyDescent="0.2">
      <c r="A3" s="284" t="s">
        <v>2</v>
      </c>
      <c r="B3" s="284" t="s">
        <v>173</v>
      </c>
      <c r="C3" s="281" t="s">
        <v>211</v>
      </c>
      <c r="D3" s="281" t="s">
        <v>212</v>
      </c>
      <c r="E3" s="284" t="s">
        <v>213</v>
      </c>
      <c r="F3" s="284"/>
      <c r="G3" s="284"/>
      <c r="H3" s="281" t="s">
        <v>214</v>
      </c>
      <c r="I3" s="281" t="s">
        <v>215</v>
      </c>
    </row>
    <row r="4" spans="1:10" ht="31.5" customHeight="1" x14ac:dyDescent="0.2">
      <c r="A4" s="287"/>
      <c r="B4" s="287"/>
      <c r="C4" s="282"/>
      <c r="D4" s="282"/>
      <c r="E4" s="238" t="s">
        <v>175</v>
      </c>
      <c r="F4" s="238" t="s">
        <v>176</v>
      </c>
      <c r="G4" s="238" t="s">
        <v>174</v>
      </c>
      <c r="H4" s="282"/>
      <c r="I4" s="282"/>
    </row>
    <row r="5" spans="1:10" ht="13.5" customHeight="1" x14ac:dyDescent="0.2">
      <c r="A5" s="239"/>
      <c r="B5" s="240"/>
      <c r="C5" s="241"/>
      <c r="D5" s="242" t="s">
        <v>156</v>
      </c>
      <c r="E5" s="242" t="s">
        <v>157</v>
      </c>
      <c r="F5" s="242" t="s">
        <v>158</v>
      </c>
      <c r="G5" s="242" t="s">
        <v>189</v>
      </c>
      <c r="H5" s="242" t="s">
        <v>159</v>
      </c>
      <c r="I5" s="241"/>
    </row>
    <row r="6" spans="1:10" ht="12.75" customHeight="1" x14ac:dyDescent="0.2">
      <c r="A6" s="285" t="s">
        <v>177</v>
      </c>
      <c r="B6" s="286"/>
      <c r="C6" s="243">
        <f>SUM(C9:C48)</f>
        <v>211517904</v>
      </c>
      <c r="D6" s="243">
        <f>SUM(D9:D48)</f>
        <v>205355422</v>
      </c>
      <c r="E6" s="243">
        <f>SUM(E9:E48)</f>
        <v>1380944</v>
      </c>
      <c r="F6" s="243">
        <f>SUM(F9:F48)</f>
        <v>96098069</v>
      </c>
      <c r="G6" s="243">
        <f>SUM(G9:G48)</f>
        <v>113088297</v>
      </c>
      <c r="H6" s="230">
        <f>G6-D6</f>
        <v>-92267125</v>
      </c>
      <c r="I6" s="231">
        <f>IF(AND(OR($G6=0,$G6=""),OR($D6="",$D6=0)),"-",IF(AND($D6&gt;0,OR($G6=0,$G6="")),"皆増",IF(AND($G6&gt;0,OR($D6="",$D6=0)),"皆減",ROUND($H6/$D6,3))))*100</f>
        <v>-44.9</v>
      </c>
      <c r="J6" s="244"/>
    </row>
    <row r="7" spans="1:10" ht="12.75" customHeight="1" x14ac:dyDescent="0.2">
      <c r="A7" s="285" t="s">
        <v>178</v>
      </c>
      <c r="B7" s="286"/>
      <c r="C7" s="243">
        <f>SUM(C49:C71)</f>
        <v>26955608</v>
      </c>
      <c r="D7" s="243">
        <f>SUM(D49:D71)</f>
        <v>26271241</v>
      </c>
      <c r="E7" s="243">
        <f>SUM(E49:E71)</f>
        <v>287137</v>
      </c>
      <c r="F7" s="243">
        <f>SUM(F49:F71)</f>
        <v>9404823</v>
      </c>
      <c r="G7" s="243">
        <f>SUM(G49:G71)</f>
        <v>17523555</v>
      </c>
      <c r="H7" s="230">
        <f>G7-D7</f>
        <v>-8747686</v>
      </c>
      <c r="I7" s="231">
        <f t="shared" ref="I7:I70" si="0">IF(AND(OR($G7=0,$G7=""),OR($D7="",$D7=0)),"-",IF(AND($D7&gt;0,OR($G7=0,$G7="")),"皆増",IF(AND($G7&gt;0,OR($D7="",$D7=0)),"皆減",ROUND($H7/$D7,3))))*100</f>
        <v>-33.300000000000004</v>
      </c>
      <c r="J7" s="244"/>
    </row>
    <row r="8" spans="1:10" ht="12.75" customHeight="1" x14ac:dyDescent="0.2">
      <c r="A8" s="285" t="s">
        <v>179</v>
      </c>
      <c r="B8" s="286"/>
      <c r="C8" s="243">
        <f>SUM(C6:C7)</f>
        <v>238473512</v>
      </c>
      <c r="D8" s="243">
        <f>SUM(D6:D7)</f>
        <v>231626663</v>
      </c>
      <c r="E8" s="243">
        <f>SUM(E6:E7)</f>
        <v>1668081</v>
      </c>
      <c r="F8" s="243">
        <f>SUM(F6:F7)</f>
        <v>105502892</v>
      </c>
      <c r="G8" s="243">
        <f>SUM(G6:G7)</f>
        <v>130611852</v>
      </c>
      <c r="H8" s="230">
        <f>G8-D8</f>
        <v>-101014811</v>
      </c>
      <c r="I8" s="231">
        <f t="shared" si="0"/>
        <v>-43.6</v>
      </c>
      <c r="J8" s="244"/>
    </row>
    <row r="9" spans="1:10" ht="12.75" customHeight="1" x14ac:dyDescent="0.2">
      <c r="A9" s="221">
        <v>1</v>
      </c>
      <c r="B9" s="221" t="s">
        <v>165</v>
      </c>
      <c r="C9" s="224">
        <v>38632297</v>
      </c>
      <c r="D9" s="222">
        <v>32667015</v>
      </c>
      <c r="E9" s="222">
        <v>449172</v>
      </c>
      <c r="F9" s="222">
        <v>18500000</v>
      </c>
      <c r="G9" s="222">
        <v>14616187</v>
      </c>
      <c r="H9" s="230">
        <f>G9-D9</f>
        <v>-18050828</v>
      </c>
      <c r="I9" s="231">
        <f t="shared" si="0"/>
        <v>-55.300000000000004</v>
      </c>
      <c r="J9" s="244"/>
    </row>
    <row r="10" spans="1:10" ht="12.75" customHeight="1" x14ac:dyDescent="0.2">
      <c r="A10" s="221">
        <v>2</v>
      </c>
      <c r="B10" s="221" t="s">
        <v>12</v>
      </c>
      <c r="C10" s="224">
        <v>5329977</v>
      </c>
      <c r="D10" s="222">
        <v>5731318</v>
      </c>
      <c r="E10" s="222">
        <v>17296</v>
      </c>
      <c r="F10" s="222">
        <v>4060000</v>
      </c>
      <c r="G10" s="222">
        <v>1688614</v>
      </c>
      <c r="H10" s="230">
        <f t="shared" ref="H10:H71" si="1">G10-D10</f>
        <v>-4042704</v>
      </c>
      <c r="I10" s="231">
        <f t="shared" si="0"/>
        <v>-70.5</v>
      </c>
      <c r="J10" s="244"/>
    </row>
    <row r="11" spans="1:10" ht="12.75" customHeight="1" x14ac:dyDescent="0.2">
      <c r="A11" s="221">
        <v>3</v>
      </c>
      <c r="B11" s="221" t="s">
        <v>14</v>
      </c>
      <c r="C11" s="224">
        <v>10504627</v>
      </c>
      <c r="D11" s="222">
        <v>10546163</v>
      </c>
      <c r="E11" s="222">
        <v>35013</v>
      </c>
      <c r="F11" s="222">
        <v>3944873</v>
      </c>
      <c r="G11" s="222">
        <v>6636303</v>
      </c>
      <c r="H11" s="230">
        <f t="shared" si="1"/>
        <v>-3909860</v>
      </c>
      <c r="I11" s="231">
        <f t="shared" si="0"/>
        <v>-37.1</v>
      </c>
      <c r="J11" s="244"/>
    </row>
    <row r="12" spans="1:10" ht="12.75" customHeight="1" x14ac:dyDescent="0.2">
      <c r="A12" s="221">
        <v>4</v>
      </c>
      <c r="B12" s="221" t="s">
        <v>166</v>
      </c>
      <c r="C12" s="224">
        <v>14623919</v>
      </c>
      <c r="D12" s="222">
        <v>12146932</v>
      </c>
      <c r="E12" s="222">
        <v>242202</v>
      </c>
      <c r="F12" s="222">
        <v>2433097</v>
      </c>
      <c r="G12" s="222">
        <v>9956037</v>
      </c>
      <c r="H12" s="230">
        <f t="shared" si="1"/>
        <v>-2190895</v>
      </c>
      <c r="I12" s="231">
        <f t="shared" si="0"/>
        <v>-18</v>
      </c>
      <c r="J12" s="244"/>
    </row>
    <row r="13" spans="1:10" ht="12.75" customHeight="1" x14ac:dyDescent="0.2">
      <c r="A13" s="221">
        <v>5</v>
      </c>
      <c r="B13" s="221" t="s">
        <v>18</v>
      </c>
      <c r="C13" s="224">
        <v>2114632</v>
      </c>
      <c r="D13" s="222">
        <v>1529709</v>
      </c>
      <c r="E13" s="222">
        <v>16387</v>
      </c>
      <c r="F13" s="222">
        <v>600000</v>
      </c>
      <c r="G13" s="222">
        <v>946096</v>
      </c>
      <c r="H13" s="230">
        <f t="shared" si="1"/>
        <v>-583613</v>
      </c>
      <c r="I13" s="231">
        <f t="shared" si="0"/>
        <v>-38.200000000000003</v>
      </c>
      <c r="J13" s="244"/>
    </row>
    <row r="14" spans="1:10" ht="12.75" customHeight="1" x14ac:dyDescent="0.2">
      <c r="A14" s="221">
        <v>6</v>
      </c>
      <c r="B14" s="221" t="s">
        <v>20</v>
      </c>
      <c r="C14" s="224">
        <v>2923087</v>
      </c>
      <c r="D14" s="222">
        <v>2938989</v>
      </c>
      <c r="E14" s="222">
        <v>16215</v>
      </c>
      <c r="F14" s="222">
        <v>1000000</v>
      </c>
      <c r="G14" s="222">
        <v>1955204</v>
      </c>
      <c r="H14" s="230">
        <f t="shared" si="1"/>
        <v>-983785</v>
      </c>
      <c r="I14" s="231">
        <f t="shared" si="0"/>
        <v>-33.5</v>
      </c>
      <c r="J14" s="244"/>
    </row>
    <row r="15" spans="1:10" ht="12.75" customHeight="1" x14ac:dyDescent="0.2">
      <c r="A15" s="221">
        <v>7</v>
      </c>
      <c r="B15" s="221" t="s">
        <v>22</v>
      </c>
      <c r="C15" s="224">
        <v>7382176</v>
      </c>
      <c r="D15" s="222">
        <v>8368999</v>
      </c>
      <c r="E15" s="222">
        <v>42503</v>
      </c>
      <c r="F15" s="222">
        <v>5600512</v>
      </c>
      <c r="G15" s="222">
        <v>2810990</v>
      </c>
      <c r="H15" s="230">
        <f t="shared" si="1"/>
        <v>-5558009</v>
      </c>
      <c r="I15" s="231">
        <f t="shared" si="0"/>
        <v>-66.400000000000006</v>
      </c>
      <c r="J15" s="244"/>
    </row>
    <row r="16" spans="1:10" ht="12.75" customHeight="1" x14ac:dyDescent="0.2">
      <c r="A16" s="221">
        <v>8</v>
      </c>
      <c r="B16" s="221" t="s">
        <v>24</v>
      </c>
      <c r="C16" s="224">
        <v>1250534</v>
      </c>
      <c r="D16" s="222">
        <v>1462260</v>
      </c>
      <c r="E16" s="222">
        <v>2100</v>
      </c>
      <c r="F16" s="222">
        <v>70000</v>
      </c>
      <c r="G16" s="222">
        <v>1394360</v>
      </c>
      <c r="H16" s="230">
        <f t="shared" si="1"/>
        <v>-67900</v>
      </c>
      <c r="I16" s="231">
        <f t="shared" si="0"/>
        <v>-4.5999999999999996</v>
      </c>
      <c r="J16" s="244"/>
    </row>
    <row r="17" spans="1:10" ht="12.75" customHeight="1" x14ac:dyDescent="0.2">
      <c r="A17" s="221">
        <v>9</v>
      </c>
      <c r="B17" s="221" t="s">
        <v>167</v>
      </c>
      <c r="C17" s="224">
        <v>5017121</v>
      </c>
      <c r="D17" s="222">
        <v>3308392</v>
      </c>
      <c r="E17" s="222">
        <v>19287</v>
      </c>
      <c r="F17" s="222">
        <v>1369607</v>
      </c>
      <c r="G17" s="222">
        <v>1958072</v>
      </c>
      <c r="H17" s="230">
        <f t="shared" si="1"/>
        <v>-1350320</v>
      </c>
      <c r="I17" s="231">
        <f t="shared" si="0"/>
        <v>-40.799999999999997</v>
      </c>
      <c r="J17" s="244"/>
    </row>
    <row r="18" spans="1:10" ht="12.75" customHeight="1" x14ac:dyDescent="0.2">
      <c r="A18" s="221">
        <v>10</v>
      </c>
      <c r="B18" s="221" t="s">
        <v>28</v>
      </c>
      <c r="C18" s="224">
        <v>4792649</v>
      </c>
      <c r="D18" s="222">
        <v>4793715</v>
      </c>
      <c r="E18" s="222">
        <v>7546</v>
      </c>
      <c r="F18" s="222">
        <v>321540</v>
      </c>
      <c r="G18" s="222">
        <v>4479721</v>
      </c>
      <c r="H18" s="230">
        <f t="shared" si="1"/>
        <v>-313994</v>
      </c>
      <c r="I18" s="231">
        <f t="shared" si="0"/>
        <v>-6.6000000000000005</v>
      </c>
      <c r="J18" s="244"/>
    </row>
    <row r="19" spans="1:10" ht="12.75" customHeight="1" x14ac:dyDescent="0.2">
      <c r="A19" s="221">
        <v>11</v>
      </c>
      <c r="B19" s="221" t="s">
        <v>30</v>
      </c>
      <c r="C19" s="224">
        <v>2015590</v>
      </c>
      <c r="D19" s="222">
        <v>1979505</v>
      </c>
      <c r="E19" s="222">
        <v>3897</v>
      </c>
      <c r="F19" s="222">
        <v>980000</v>
      </c>
      <c r="G19" s="222">
        <v>1003402</v>
      </c>
      <c r="H19" s="230">
        <f t="shared" si="1"/>
        <v>-976103</v>
      </c>
      <c r="I19" s="231">
        <f t="shared" si="0"/>
        <v>-49.3</v>
      </c>
      <c r="J19" s="244"/>
    </row>
    <row r="20" spans="1:10" ht="12.75" customHeight="1" x14ac:dyDescent="0.2">
      <c r="A20" s="221">
        <v>12</v>
      </c>
      <c r="B20" s="221" t="s">
        <v>32</v>
      </c>
      <c r="C20" s="224">
        <v>2678440</v>
      </c>
      <c r="D20" s="222">
        <v>3822120</v>
      </c>
      <c r="E20" s="222">
        <v>11525</v>
      </c>
      <c r="F20" s="222">
        <v>2770000</v>
      </c>
      <c r="G20" s="222">
        <v>1063645</v>
      </c>
      <c r="H20" s="230">
        <f t="shared" si="1"/>
        <v>-2758475</v>
      </c>
      <c r="I20" s="231">
        <f t="shared" si="0"/>
        <v>-72.2</v>
      </c>
      <c r="J20" s="244"/>
    </row>
    <row r="21" spans="1:10" ht="12.75" customHeight="1" x14ac:dyDescent="0.2">
      <c r="A21" s="221">
        <v>13</v>
      </c>
      <c r="B21" s="221" t="s">
        <v>34</v>
      </c>
      <c r="C21" s="224">
        <v>4583624</v>
      </c>
      <c r="D21" s="222">
        <v>4273750</v>
      </c>
      <c r="E21" s="222">
        <v>8049</v>
      </c>
      <c r="F21" s="222">
        <v>1720855</v>
      </c>
      <c r="G21" s="222">
        <v>2560944</v>
      </c>
      <c r="H21" s="230">
        <f t="shared" si="1"/>
        <v>-1712806</v>
      </c>
      <c r="I21" s="231">
        <f t="shared" si="0"/>
        <v>-40.1</v>
      </c>
      <c r="J21" s="244"/>
    </row>
    <row r="22" spans="1:10" ht="12.75" customHeight="1" x14ac:dyDescent="0.2">
      <c r="A22" s="221">
        <v>14</v>
      </c>
      <c r="B22" s="221" t="s">
        <v>36</v>
      </c>
      <c r="C22" s="224">
        <v>1642702</v>
      </c>
      <c r="D22" s="222">
        <v>1786359</v>
      </c>
      <c r="E22" s="222">
        <v>7801</v>
      </c>
      <c r="F22" s="222">
        <v>620000</v>
      </c>
      <c r="G22" s="222">
        <v>1174160</v>
      </c>
      <c r="H22" s="230">
        <f t="shared" si="1"/>
        <v>-612199</v>
      </c>
      <c r="I22" s="231">
        <f t="shared" si="0"/>
        <v>-34.300000000000004</v>
      </c>
      <c r="J22" s="244"/>
    </row>
    <row r="23" spans="1:10" ht="12.75" customHeight="1" x14ac:dyDescent="0.2">
      <c r="A23" s="221">
        <v>15</v>
      </c>
      <c r="B23" s="221" t="s">
        <v>38</v>
      </c>
      <c r="C23" s="224">
        <v>3208423</v>
      </c>
      <c r="D23" s="222">
        <v>3571956</v>
      </c>
      <c r="E23" s="222">
        <v>9135</v>
      </c>
      <c r="F23" s="222">
        <v>1180000</v>
      </c>
      <c r="G23" s="222">
        <v>2401091</v>
      </c>
      <c r="H23" s="230">
        <f t="shared" si="1"/>
        <v>-1170865</v>
      </c>
      <c r="I23" s="231">
        <f t="shared" si="0"/>
        <v>-32.800000000000004</v>
      </c>
      <c r="J23" s="244"/>
    </row>
    <row r="24" spans="1:10" ht="12.75" customHeight="1" x14ac:dyDescent="0.2">
      <c r="A24" s="221">
        <v>16</v>
      </c>
      <c r="B24" s="221" t="s">
        <v>168</v>
      </c>
      <c r="C24" s="224">
        <v>16829006</v>
      </c>
      <c r="D24" s="222">
        <v>16311667</v>
      </c>
      <c r="E24" s="222">
        <v>62072</v>
      </c>
      <c r="F24" s="222">
        <v>3990243</v>
      </c>
      <c r="G24" s="222">
        <v>12583496</v>
      </c>
      <c r="H24" s="230">
        <f t="shared" si="1"/>
        <v>-3728171</v>
      </c>
      <c r="I24" s="231">
        <f t="shared" si="0"/>
        <v>-22.900000000000002</v>
      </c>
      <c r="J24" s="244"/>
    </row>
    <row r="25" spans="1:10" ht="12.75" customHeight="1" x14ac:dyDescent="0.2">
      <c r="A25" s="221">
        <v>17</v>
      </c>
      <c r="B25" s="221" t="s">
        <v>42</v>
      </c>
      <c r="C25" s="224">
        <v>6468277</v>
      </c>
      <c r="D25" s="222">
        <v>6832123</v>
      </c>
      <c r="E25" s="222">
        <v>1</v>
      </c>
      <c r="F25" s="222">
        <v>3037888</v>
      </c>
      <c r="G25" s="222">
        <v>3794236</v>
      </c>
      <c r="H25" s="230">
        <f t="shared" si="1"/>
        <v>-3037887</v>
      </c>
      <c r="I25" s="231">
        <f t="shared" si="0"/>
        <v>-44.5</v>
      </c>
      <c r="J25" s="244"/>
    </row>
    <row r="26" spans="1:10" ht="12.75" customHeight="1" x14ac:dyDescent="0.2">
      <c r="A26" s="221">
        <v>18</v>
      </c>
      <c r="B26" s="221" t="s">
        <v>44</v>
      </c>
      <c r="C26" s="224">
        <v>5341659</v>
      </c>
      <c r="D26" s="222">
        <v>5320063</v>
      </c>
      <c r="E26" s="222">
        <v>24000</v>
      </c>
      <c r="F26" s="222">
        <v>4088203</v>
      </c>
      <c r="G26" s="222">
        <v>1255860</v>
      </c>
      <c r="H26" s="230">
        <f t="shared" si="1"/>
        <v>-4064203</v>
      </c>
      <c r="I26" s="231">
        <f t="shared" si="0"/>
        <v>-76.400000000000006</v>
      </c>
      <c r="J26" s="244"/>
    </row>
    <row r="27" spans="1:10" ht="12.75" customHeight="1" x14ac:dyDescent="0.2">
      <c r="A27" s="221">
        <v>19</v>
      </c>
      <c r="B27" s="221" t="s">
        <v>46</v>
      </c>
      <c r="C27" s="224">
        <v>10658533</v>
      </c>
      <c r="D27" s="222">
        <v>9990433</v>
      </c>
      <c r="E27" s="222">
        <v>13700</v>
      </c>
      <c r="F27" s="222">
        <v>7500000</v>
      </c>
      <c r="G27" s="222">
        <v>2504133</v>
      </c>
      <c r="H27" s="230">
        <f t="shared" si="1"/>
        <v>-7486300</v>
      </c>
      <c r="I27" s="231">
        <f t="shared" si="0"/>
        <v>-74.900000000000006</v>
      </c>
      <c r="J27" s="244"/>
    </row>
    <row r="28" spans="1:10" ht="12.75" customHeight="1" x14ac:dyDescent="0.2">
      <c r="A28" s="221">
        <v>20</v>
      </c>
      <c r="B28" s="221" t="s">
        <v>48</v>
      </c>
      <c r="C28" s="224">
        <v>3368593</v>
      </c>
      <c r="D28" s="222">
        <v>3391787</v>
      </c>
      <c r="E28" s="222">
        <v>4697</v>
      </c>
      <c r="F28" s="222">
        <v>1839480</v>
      </c>
      <c r="G28" s="222">
        <v>1557004</v>
      </c>
      <c r="H28" s="230">
        <f t="shared" si="1"/>
        <v>-1834783</v>
      </c>
      <c r="I28" s="231">
        <f t="shared" si="0"/>
        <v>-54.1</v>
      </c>
      <c r="J28" s="244"/>
    </row>
    <row r="29" spans="1:10" ht="12.75" customHeight="1" x14ac:dyDescent="0.2">
      <c r="A29" s="221">
        <v>21</v>
      </c>
      <c r="B29" s="221" t="s">
        <v>50</v>
      </c>
      <c r="C29" s="224">
        <v>8274398</v>
      </c>
      <c r="D29" s="222">
        <v>8802731</v>
      </c>
      <c r="E29" s="222">
        <v>21454</v>
      </c>
      <c r="F29" s="222">
        <v>4145153</v>
      </c>
      <c r="G29" s="222">
        <v>4679032</v>
      </c>
      <c r="H29" s="230">
        <f t="shared" si="1"/>
        <v>-4123699</v>
      </c>
      <c r="I29" s="231">
        <f t="shared" si="0"/>
        <v>-46.800000000000004</v>
      </c>
      <c r="J29" s="244"/>
    </row>
    <row r="30" spans="1:10" ht="12.75" customHeight="1" x14ac:dyDescent="0.2">
      <c r="A30" s="221">
        <v>22</v>
      </c>
      <c r="B30" s="221" t="s">
        <v>51</v>
      </c>
      <c r="C30" s="224">
        <v>3504279</v>
      </c>
      <c r="D30" s="222">
        <v>3920097</v>
      </c>
      <c r="E30" s="222">
        <v>6990</v>
      </c>
      <c r="F30" s="222">
        <v>1550000</v>
      </c>
      <c r="G30" s="222">
        <v>2377087</v>
      </c>
      <c r="H30" s="230">
        <f t="shared" si="1"/>
        <v>-1543010</v>
      </c>
      <c r="I30" s="231">
        <f t="shared" si="0"/>
        <v>-39.4</v>
      </c>
      <c r="J30" s="244"/>
    </row>
    <row r="31" spans="1:10" ht="12.75" customHeight="1" x14ac:dyDescent="0.2">
      <c r="A31" s="221">
        <v>23</v>
      </c>
      <c r="B31" s="221" t="s">
        <v>169</v>
      </c>
      <c r="C31" s="224">
        <v>2353820</v>
      </c>
      <c r="D31" s="222">
        <v>2904624</v>
      </c>
      <c r="E31" s="222">
        <v>1249</v>
      </c>
      <c r="F31" s="222">
        <v>306858</v>
      </c>
      <c r="G31" s="222">
        <v>2599015</v>
      </c>
      <c r="H31" s="230">
        <f t="shared" si="1"/>
        <v>-305609</v>
      </c>
      <c r="I31" s="231">
        <f t="shared" si="0"/>
        <v>-10.5</v>
      </c>
      <c r="J31" s="244"/>
    </row>
    <row r="32" spans="1:10" ht="12.75" customHeight="1" x14ac:dyDescent="0.2">
      <c r="A32" s="221">
        <v>24</v>
      </c>
      <c r="B32" s="221" t="s">
        <v>54</v>
      </c>
      <c r="C32" s="224">
        <v>3043284</v>
      </c>
      <c r="D32" s="222">
        <v>2827396</v>
      </c>
      <c r="E32" s="222">
        <v>1253</v>
      </c>
      <c r="F32" s="222">
        <v>1960323</v>
      </c>
      <c r="G32" s="222">
        <v>868326</v>
      </c>
      <c r="H32" s="230">
        <f t="shared" si="1"/>
        <v>-1959070</v>
      </c>
      <c r="I32" s="231">
        <f t="shared" si="0"/>
        <v>-69.3</v>
      </c>
      <c r="J32" s="244"/>
    </row>
    <row r="33" spans="1:10" ht="12.75" customHeight="1" x14ac:dyDescent="0.2">
      <c r="A33" s="221">
        <v>25</v>
      </c>
      <c r="B33" s="221" t="s">
        <v>56</v>
      </c>
      <c r="C33" s="224">
        <v>2231886</v>
      </c>
      <c r="D33" s="222">
        <v>3081740</v>
      </c>
      <c r="E33" s="222">
        <v>1188</v>
      </c>
      <c r="F33" s="222">
        <v>1941501</v>
      </c>
      <c r="G33" s="222">
        <v>1141427</v>
      </c>
      <c r="H33" s="230">
        <f t="shared" si="1"/>
        <v>-1940313</v>
      </c>
      <c r="I33" s="231">
        <f t="shared" si="0"/>
        <v>-63</v>
      </c>
      <c r="J33" s="244"/>
    </row>
    <row r="34" spans="1:10" ht="12.75" customHeight="1" x14ac:dyDescent="0.2">
      <c r="A34" s="221">
        <v>26</v>
      </c>
      <c r="B34" s="221" t="s">
        <v>57</v>
      </c>
      <c r="C34" s="224">
        <v>5530617</v>
      </c>
      <c r="D34" s="222">
        <v>6228811</v>
      </c>
      <c r="E34" s="222">
        <v>1</v>
      </c>
      <c r="F34" s="222">
        <v>2527234</v>
      </c>
      <c r="G34" s="222">
        <v>3701578</v>
      </c>
      <c r="H34" s="230">
        <f t="shared" si="1"/>
        <v>-2527233</v>
      </c>
      <c r="I34" s="231">
        <f t="shared" si="0"/>
        <v>-40.6</v>
      </c>
      <c r="J34" s="244"/>
    </row>
    <row r="35" spans="1:10" ht="12.75" customHeight="1" x14ac:dyDescent="0.2">
      <c r="A35" s="221">
        <v>27</v>
      </c>
      <c r="B35" s="221" t="s">
        <v>59</v>
      </c>
      <c r="C35" s="224">
        <v>1020302</v>
      </c>
      <c r="D35" s="222">
        <v>1209273</v>
      </c>
      <c r="E35" s="222">
        <v>7296</v>
      </c>
      <c r="F35" s="222">
        <v>794803</v>
      </c>
      <c r="G35" s="222">
        <v>571766</v>
      </c>
      <c r="H35" s="230">
        <f t="shared" si="1"/>
        <v>-637507</v>
      </c>
      <c r="I35" s="231">
        <f t="shared" si="0"/>
        <v>-52.7</v>
      </c>
      <c r="J35" s="244"/>
    </row>
    <row r="36" spans="1:10" ht="12.75" customHeight="1" x14ac:dyDescent="0.2">
      <c r="A36" s="221">
        <v>28</v>
      </c>
      <c r="B36" s="221" t="s">
        <v>170</v>
      </c>
      <c r="C36" s="224">
        <v>3986147</v>
      </c>
      <c r="D36" s="222">
        <v>4443973</v>
      </c>
      <c r="E36" s="222">
        <v>6364</v>
      </c>
      <c r="F36" s="222">
        <v>1945240</v>
      </c>
      <c r="G36" s="222">
        <v>3105097</v>
      </c>
      <c r="H36" s="230">
        <f t="shared" si="1"/>
        <v>-1338876</v>
      </c>
      <c r="I36" s="231">
        <f t="shared" si="0"/>
        <v>-30.099999999999998</v>
      </c>
      <c r="J36" s="244"/>
    </row>
    <row r="37" spans="1:10" ht="12.75" customHeight="1" x14ac:dyDescent="0.2">
      <c r="A37" s="221">
        <v>29</v>
      </c>
      <c r="B37" s="221" t="s">
        <v>61</v>
      </c>
      <c r="C37" s="224">
        <v>1798731</v>
      </c>
      <c r="D37" s="222">
        <v>1718853</v>
      </c>
      <c r="E37" s="222">
        <v>1696</v>
      </c>
      <c r="F37" s="222">
        <v>1300000</v>
      </c>
      <c r="G37" s="222">
        <v>420549</v>
      </c>
      <c r="H37" s="230">
        <f t="shared" si="1"/>
        <v>-1298304</v>
      </c>
      <c r="I37" s="231">
        <f t="shared" si="0"/>
        <v>-75.5</v>
      </c>
      <c r="J37" s="244"/>
    </row>
    <row r="38" spans="1:10" ht="12.75" customHeight="1" x14ac:dyDescent="0.2">
      <c r="A38" s="221">
        <v>30</v>
      </c>
      <c r="B38" s="221" t="s">
        <v>62</v>
      </c>
      <c r="C38" s="224">
        <v>3443528</v>
      </c>
      <c r="D38" s="222">
        <v>3613745</v>
      </c>
      <c r="E38" s="222">
        <v>10816</v>
      </c>
      <c r="F38" s="222">
        <v>1765123</v>
      </c>
      <c r="G38" s="222">
        <v>2109438</v>
      </c>
      <c r="H38" s="230">
        <f t="shared" si="1"/>
        <v>-1504307</v>
      </c>
      <c r="I38" s="231">
        <f t="shared" si="0"/>
        <v>-41.6</v>
      </c>
      <c r="J38" s="244"/>
    </row>
    <row r="39" spans="1:10" ht="12.75" customHeight="1" x14ac:dyDescent="0.2">
      <c r="A39" s="221">
        <v>31</v>
      </c>
      <c r="B39" s="221" t="s">
        <v>63</v>
      </c>
      <c r="C39" s="224">
        <v>4457054</v>
      </c>
      <c r="D39" s="222">
        <v>3611521</v>
      </c>
      <c r="E39" s="222">
        <v>10983</v>
      </c>
      <c r="F39" s="222">
        <v>1354027</v>
      </c>
      <c r="G39" s="222">
        <v>2518477</v>
      </c>
      <c r="H39" s="230">
        <f t="shared" si="1"/>
        <v>-1093044</v>
      </c>
      <c r="I39" s="231">
        <f t="shared" si="0"/>
        <v>-30.3</v>
      </c>
      <c r="J39" s="244"/>
    </row>
    <row r="40" spans="1:10" ht="12.75" customHeight="1" x14ac:dyDescent="0.2">
      <c r="A40" s="221">
        <v>32</v>
      </c>
      <c r="B40" s="221" t="s">
        <v>64</v>
      </c>
      <c r="C40" s="224">
        <v>3881322</v>
      </c>
      <c r="D40" s="222">
        <v>3411723</v>
      </c>
      <c r="E40" s="222">
        <v>7463</v>
      </c>
      <c r="F40" s="222">
        <v>3100000</v>
      </c>
      <c r="G40" s="222">
        <v>1319186</v>
      </c>
      <c r="H40" s="230">
        <f t="shared" si="1"/>
        <v>-2092537</v>
      </c>
      <c r="I40" s="231">
        <f t="shared" si="0"/>
        <v>-61.3</v>
      </c>
      <c r="J40" s="244"/>
    </row>
    <row r="41" spans="1:10" ht="12.75" customHeight="1" x14ac:dyDescent="0.2">
      <c r="A41" s="221">
        <v>33</v>
      </c>
      <c r="B41" s="221" t="s">
        <v>65</v>
      </c>
      <c r="C41" s="224">
        <v>2420584</v>
      </c>
      <c r="D41" s="222">
        <v>2034051</v>
      </c>
      <c r="E41" s="222">
        <v>1827</v>
      </c>
      <c r="F41" s="222">
        <v>1056679</v>
      </c>
      <c r="G41" s="222">
        <v>979199</v>
      </c>
      <c r="H41" s="230">
        <f t="shared" si="1"/>
        <v>-1054852</v>
      </c>
      <c r="I41" s="231">
        <f t="shared" si="0"/>
        <v>-51.9</v>
      </c>
      <c r="J41" s="244"/>
    </row>
    <row r="42" spans="1:10" ht="12.75" customHeight="1" x14ac:dyDescent="0.2">
      <c r="A42" s="221">
        <v>34</v>
      </c>
      <c r="B42" s="221" t="s">
        <v>66</v>
      </c>
      <c r="C42" s="224">
        <v>3896729</v>
      </c>
      <c r="D42" s="222">
        <v>4461143</v>
      </c>
      <c r="E42" s="222">
        <v>21308</v>
      </c>
      <c r="F42" s="222">
        <v>1800000</v>
      </c>
      <c r="G42" s="222">
        <v>2682451</v>
      </c>
      <c r="H42" s="230">
        <f t="shared" si="1"/>
        <v>-1778692</v>
      </c>
      <c r="I42" s="231">
        <f t="shared" si="0"/>
        <v>-39.900000000000006</v>
      </c>
      <c r="J42" s="244"/>
    </row>
    <row r="43" spans="1:10" ht="12.75" customHeight="1" x14ac:dyDescent="0.2">
      <c r="A43" s="221">
        <v>35</v>
      </c>
      <c r="B43" s="221" t="s">
        <v>67</v>
      </c>
      <c r="C43" s="224">
        <v>1270101</v>
      </c>
      <c r="D43" s="222">
        <v>1222122</v>
      </c>
      <c r="E43" s="222">
        <v>1</v>
      </c>
      <c r="F43" s="222">
        <v>1000000</v>
      </c>
      <c r="G43" s="222">
        <v>222123</v>
      </c>
      <c r="H43" s="230">
        <f t="shared" si="1"/>
        <v>-999999</v>
      </c>
      <c r="I43" s="231">
        <f t="shared" si="0"/>
        <v>-81.8</v>
      </c>
      <c r="J43" s="244"/>
    </row>
    <row r="44" spans="1:10" ht="12.75" customHeight="1" x14ac:dyDescent="0.2">
      <c r="A44" s="221">
        <v>36</v>
      </c>
      <c r="B44" s="221" t="s">
        <v>68</v>
      </c>
      <c r="C44" s="224">
        <v>2008670</v>
      </c>
      <c r="D44" s="222">
        <v>1934964</v>
      </c>
      <c r="E44" s="222">
        <v>12276</v>
      </c>
      <c r="F44" s="222">
        <v>679681</v>
      </c>
      <c r="G44" s="222">
        <v>1267559</v>
      </c>
      <c r="H44" s="230">
        <f t="shared" si="1"/>
        <v>-667405</v>
      </c>
      <c r="I44" s="231">
        <f t="shared" si="0"/>
        <v>-34.5</v>
      </c>
      <c r="J44" s="244"/>
    </row>
    <row r="45" spans="1:10" ht="12.75" customHeight="1" x14ac:dyDescent="0.2">
      <c r="A45" s="221">
        <v>37</v>
      </c>
      <c r="B45" s="221" t="s">
        <v>69</v>
      </c>
      <c r="C45" s="224">
        <v>2709790</v>
      </c>
      <c r="D45" s="222">
        <v>2699493</v>
      </c>
      <c r="E45" s="222">
        <v>251542</v>
      </c>
      <c r="F45" s="222">
        <v>602440</v>
      </c>
      <c r="G45" s="222">
        <v>2348595</v>
      </c>
      <c r="H45" s="230">
        <f t="shared" si="1"/>
        <v>-350898</v>
      </c>
      <c r="I45" s="231">
        <f t="shared" si="0"/>
        <v>-13</v>
      </c>
      <c r="J45" s="244"/>
    </row>
    <row r="46" spans="1:10" ht="12.75" customHeight="1" x14ac:dyDescent="0.2">
      <c r="A46" s="221">
        <v>38</v>
      </c>
      <c r="B46" s="221" t="s">
        <v>70</v>
      </c>
      <c r="C46" s="224">
        <v>1484565</v>
      </c>
      <c r="D46" s="222">
        <v>1601145</v>
      </c>
      <c r="E46" s="222">
        <v>2522</v>
      </c>
      <c r="F46" s="222">
        <v>596340</v>
      </c>
      <c r="G46" s="222">
        <v>1007327</v>
      </c>
      <c r="H46" s="230">
        <f t="shared" si="1"/>
        <v>-593818</v>
      </c>
      <c r="I46" s="231">
        <f t="shared" si="0"/>
        <v>-37.1</v>
      </c>
      <c r="J46" s="244"/>
    </row>
    <row r="47" spans="1:10" ht="12.75" customHeight="1" x14ac:dyDescent="0.2">
      <c r="A47" s="221">
        <v>39</v>
      </c>
      <c r="B47" s="221" t="s">
        <v>71</v>
      </c>
      <c r="C47" s="224">
        <v>3638823</v>
      </c>
      <c r="D47" s="222">
        <v>3658765</v>
      </c>
      <c r="E47" s="222">
        <v>20385</v>
      </c>
      <c r="F47" s="222">
        <v>1505181</v>
      </c>
      <c r="G47" s="222">
        <v>2173969</v>
      </c>
      <c r="H47" s="230">
        <f t="shared" si="1"/>
        <v>-1484796</v>
      </c>
      <c r="I47" s="231">
        <f t="shared" si="0"/>
        <v>-40.6</v>
      </c>
      <c r="J47" s="244"/>
    </row>
    <row r="48" spans="1:10" ht="12.75" customHeight="1" x14ac:dyDescent="0.2">
      <c r="A48" s="221">
        <v>40</v>
      </c>
      <c r="B48" s="221" t="s">
        <v>171</v>
      </c>
      <c r="C48" s="224">
        <v>1197408</v>
      </c>
      <c r="D48" s="222">
        <v>1195997</v>
      </c>
      <c r="E48" s="222">
        <v>1732</v>
      </c>
      <c r="F48" s="222">
        <v>541188</v>
      </c>
      <c r="G48" s="222">
        <v>656541</v>
      </c>
      <c r="H48" s="230">
        <f t="shared" si="1"/>
        <v>-539456</v>
      </c>
      <c r="I48" s="231">
        <f t="shared" si="0"/>
        <v>-45.1</v>
      </c>
      <c r="J48" s="244"/>
    </row>
    <row r="49" spans="1:10" ht="12.75" customHeight="1" x14ac:dyDescent="0.2">
      <c r="A49" s="221">
        <v>41</v>
      </c>
      <c r="B49" s="221" t="s">
        <v>11</v>
      </c>
      <c r="C49" s="224">
        <v>1183242</v>
      </c>
      <c r="D49" s="222">
        <v>1078689</v>
      </c>
      <c r="E49" s="222">
        <v>4957</v>
      </c>
      <c r="F49" s="222">
        <v>504107</v>
      </c>
      <c r="G49" s="222">
        <v>579539</v>
      </c>
      <c r="H49" s="230">
        <f t="shared" si="1"/>
        <v>-499150</v>
      </c>
      <c r="I49" s="231">
        <f t="shared" si="0"/>
        <v>-46.300000000000004</v>
      </c>
      <c r="J49" s="244"/>
    </row>
    <row r="50" spans="1:10" ht="12.75" customHeight="1" x14ac:dyDescent="0.2">
      <c r="A50" s="221">
        <v>42</v>
      </c>
      <c r="B50" s="221" t="s">
        <v>13</v>
      </c>
      <c r="C50" s="224">
        <v>1793232</v>
      </c>
      <c r="D50" s="222">
        <v>1924576</v>
      </c>
      <c r="E50" s="222">
        <v>7721</v>
      </c>
      <c r="F50" s="222">
        <v>760718</v>
      </c>
      <c r="G50" s="222">
        <v>1171579</v>
      </c>
      <c r="H50" s="230">
        <f t="shared" si="1"/>
        <v>-752997</v>
      </c>
      <c r="I50" s="231">
        <f t="shared" si="0"/>
        <v>-39.1</v>
      </c>
      <c r="J50" s="244"/>
    </row>
    <row r="51" spans="1:10" ht="12.75" customHeight="1" x14ac:dyDescent="0.2">
      <c r="A51" s="221">
        <v>43</v>
      </c>
      <c r="B51" s="221" t="s">
        <v>15</v>
      </c>
      <c r="C51" s="224">
        <v>1401426</v>
      </c>
      <c r="D51" s="222">
        <v>1531678</v>
      </c>
      <c r="E51" s="222">
        <v>226757</v>
      </c>
      <c r="F51" s="222">
        <v>516015</v>
      </c>
      <c r="G51" s="222">
        <v>1242420</v>
      </c>
      <c r="H51" s="230">
        <f t="shared" si="1"/>
        <v>-289258</v>
      </c>
      <c r="I51" s="231">
        <f t="shared" si="0"/>
        <v>-18.899999999999999</v>
      </c>
      <c r="J51" s="244"/>
    </row>
    <row r="52" spans="1:10" ht="12.75" customHeight="1" x14ac:dyDescent="0.2">
      <c r="A52" s="221">
        <v>44</v>
      </c>
      <c r="B52" s="221" t="s">
        <v>17</v>
      </c>
      <c r="C52" s="224">
        <v>1095795</v>
      </c>
      <c r="D52" s="222">
        <v>1170918</v>
      </c>
      <c r="E52" s="222">
        <v>1</v>
      </c>
      <c r="F52" s="222">
        <v>230000</v>
      </c>
      <c r="G52" s="222">
        <v>940919</v>
      </c>
      <c r="H52" s="230">
        <f t="shared" si="1"/>
        <v>-229999</v>
      </c>
      <c r="I52" s="231">
        <f t="shared" si="0"/>
        <v>-19.600000000000001</v>
      </c>
      <c r="J52" s="244"/>
    </row>
    <row r="53" spans="1:10" ht="12.75" customHeight="1" x14ac:dyDescent="0.2">
      <c r="A53" s="221">
        <v>45</v>
      </c>
      <c r="B53" s="221" t="s">
        <v>19</v>
      </c>
      <c r="C53" s="224">
        <v>1124218</v>
      </c>
      <c r="D53" s="222">
        <v>1102379</v>
      </c>
      <c r="E53" s="222">
        <v>502</v>
      </c>
      <c r="F53" s="222">
        <v>0</v>
      </c>
      <c r="G53" s="222">
        <v>1102881</v>
      </c>
      <c r="H53" s="230">
        <f t="shared" si="1"/>
        <v>502</v>
      </c>
      <c r="I53" s="231">
        <f t="shared" si="0"/>
        <v>0</v>
      </c>
      <c r="J53" s="244"/>
    </row>
    <row r="54" spans="1:10" ht="12.75" customHeight="1" x14ac:dyDescent="0.2">
      <c r="A54" s="221">
        <v>46</v>
      </c>
      <c r="B54" s="221" t="s">
        <v>21</v>
      </c>
      <c r="C54" s="224">
        <v>793462</v>
      </c>
      <c r="D54" s="222">
        <v>1064246</v>
      </c>
      <c r="E54" s="222">
        <v>2113</v>
      </c>
      <c r="F54" s="222">
        <v>210000</v>
      </c>
      <c r="G54" s="222">
        <v>856359</v>
      </c>
      <c r="H54" s="230">
        <f t="shared" si="1"/>
        <v>-207887</v>
      </c>
      <c r="I54" s="231">
        <f t="shared" si="0"/>
        <v>-19.5</v>
      </c>
      <c r="J54" s="244"/>
    </row>
    <row r="55" spans="1:10" ht="12.75" customHeight="1" x14ac:dyDescent="0.2">
      <c r="A55" s="221">
        <v>47</v>
      </c>
      <c r="B55" s="221" t="s">
        <v>23</v>
      </c>
      <c r="C55" s="224">
        <v>1286283</v>
      </c>
      <c r="D55" s="222">
        <v>1228830</v>
      </c>
      <c r="E55" s="222">
        <v>23</v>
      </c>
      <c r="F55" s="222">
        <v>685465</v>
      </c>
      <c r="G55" s="222">
        <v>543388</v>
      </c>
      <c r="H55" s="230">
        <f t="shared" si="1"/>
        <v>-685442</v>
      </c>
      <c r="I55" s="231">
        <f t="shared" si="0"/>
        <v>-55.800000000000004</v>
      </c>
      <c r="J55" s="244"/>
    </row>
    <row r="56" spans="1:10" ht="12.75" customHeight="1" x14ac:dyDescent="0.2">
      <c r="A56" s="221">
        <v>48</v>
      </c>
      <c r="B56" s="221" t="s">
        <v>25</v>
      </c>
      <c r="C56" s="224">
        <v>640116</v>
      </c>
      <c r="D56" s="222">
        <v>714576</v>
      </c>
      <c r="E56" s="222">
        <v>1752</v>
      </c>
      <c r="F56" s="222">
        <v>240587</v>
      </c>
      <c r="G56" s="222">
        <v>475741</v>
      </c>
      <c r="H56" s="230">
        <f t="shared" si="1"/>
        <v>-238835</v>
      </c>
      <c r="I56" s="231">
        <f t="shared" si="0"/>
        <v>-33.4</v>
      </c>
      <c r="J56" s="244"/>
    </row>
    <row r="57" spans="1:10" ht="12.75" customHeight="1" x14ac:dyDescent="0.2">
      <c r="A57" s="221">
        <v>49</v>
      </c>
      <c r="B57" s="221" t="s">
        <v>27</v>
      </c>
      <c r="C57" s="224">
        <v>1101040</v>
      </c>
      <c r="D57" s="222">
        <v>1051379</v>
      </c>
      <c r="E57" s="222">
        <v>3853</v>
      </c>
      <c r="F57" s="222">
        <v>400000</v>
      </c>
      <c r="G57" s="222">
        <v>655232</v>
      </c>
      <c r="H57" s="230">
        <f t="shared" si="1"/>
        <v>-396147</v>
      </c>
      <c r="I57" s="231">
        <f t="shared" si="0"/>
        <v>-37.700000000000003</v>
      </c>
      <c r="J57" s="244"/>
    </row>
    <row r="58" spans="1:10" ht="12.75" customHeight="1" x14ac:dyDescent="0.2">
      <c r="A58" s="221">
        <v>50</v>
      </c>
      <c r="B58" s="221" t="s">
        <v>29</v>
      </c>
      <c r="C58" s="224">
        <v>810051</v>
      </c>
      <c r="D58" s="222">
        <v>829591</v>
      </c>
      <c r="E58" s="222">
        <v>3195</v>
      </c>
      <c r="F58" s="222">
        <v>278143</v>
      </c>
      <c r="G58" s="222">
        <v>554643</v>
      </c>
      <c r="H58" s="230">
        <f t="shared" si="1"/>
        <v>-274948</v>
      </c>
      <c r="I58" s="231">
        <f t="shared" si="0"/>
        <v>-33.1</v>
      </c>
      <c r="J58" s="244"/>
    </row>
    <row r="59" spans="1:10" ht="12.75" customHeight="1" x14ac:dyDescent="0.2">
      <c r="A59" s="221">
        <v>51</v>
      </c>
      <c r="B59" s="221" t="s">
        <v>31</v>
      </c>
      <c r="C59" s="224">
        <v>1253389</v>
      </c>
      <c r="D59" s="222">
        <v>1000001</v>
      </c>
      <c r="E59" s="222">
        <v>1500</v>
      </c>
      <c r="F59" s="222">
        <v>230488</v>
      </c>
      <c r="G59" s="222">
        <v>771013</v>
      </c>
      <c r="H59" s="230">
        <f t="shared" si="1"/>
        <v>-228988</v>
      </c>
      <c r="I59" s="231">
        <f t="shared" si="0"/>
        <v>-22.900000000000002</v>
      </c>
      <c r="J59" s="244"/>
    </row>
    <row r="60" spans="1:10" ht="12.75" customHeight="1" x14ac:dyDescent="0.2">
      <c r="A60" s="221">
        <v>52</v>
      </c>
      <c r="B60" s="221" t="s">
        <v>33</v>
      </c>
      <c r="C60" s="224">
        <v>1102082</v>
      </c>
      <c r="D60" s="222">
        <v>1008082</v>
      </c>
      <c r="E60" s="222">
        <v>1000</v>
      </c>
      <c r="F60" s="222">
        <v>343000</v>
      </c>
      <c r="G60" s="222">
        <v>666082</v>
      </c>
      <c r="H60" s="230">
        <f t="shared" si="1"/>
        <v>-342000</v>
      </c>
      <c r="I60" s="231">
        <f t="shared" si="0"/>
        <v>-33.900000000000006</v>
      </c>
      <c r="J60" s="244"/>
    </row>
    <row r="61" spans="1:10" ht="12.75" customHeight="1" x14ac:dyDescent="0.2">
      <c r="A61" s="221">
        <v>53</v>
      </c>
      <c r="B61" s="221" t="s">
        <v>35</v>
      </c>
      <c r="C61" s="224">
        <v>1355083</v>
      </c>
      <c r="D61" s="222">
        <v>1363948</v>
      </c>
      <c r="E61" s="222">
        <v>2823</v>
      </c>
      <c r="F61" s="222">
        <v>236203</v>
      </c>
      <c r="G61" s="222">
        <v>1130568</v>
      </c>
      <c r="H61" s="230">
        <f t="shared" si="1"/>
        <v>-233380</v>
      </c>
      <c r="I61" s="231">
        <f t="shared" si="0"/>
        <v>-17.100000000000001</v>
      </c>
      <c r="J61" s="244"/>
    </row>
    <row r="62" spans="1:10" ht="12.75" customHeight="1" x14ac:dyDescent="0.2">
      <c r="A62" s="221">
        <v>54</v>
      </c>
      <c r="B62" s="221" t="s">
        <v>37</v>
      </c>
      <c r="C62" s="224">
        <v>644865</v>
      </c>
      <c r="D62" s="222">
        <v>621389</v>
      </c>
      <c r="E62" s="222">
        <v>1490</v>
      </c>
      <c r="F62" s="222">
        <v>166093</v>
      </c>
      <c r="G62" s="222">
        <v>456786</v>
      </c>
      <c r="H62" s="230">
        <f t="shared" si="1"/>
        <v>-164603</v>
      </c>
      <c r="I62" s="231">
        <f t="shared" si="0"/>
        <v>-26.5</v>
      </c>
      <c r="J62" s="244"/>
    </row>
    <row r="63" spans="1:10" ht="12.75" customHeight="1" x14ac:dyDescent="0.2">
      <c r="A63" s="221">
        <v>55</v>
      </c>
      <c r="B63" s="221" t="s">
        <v>39</v>
      </c>
      <c r="C63" s="224">
        <v>1511966</v>
      </c>
      <c r="D63" s="222">
        <v>973118</v>
      </c>
      <c r="E63" s="222">
        <v>4932</v>
      </c>
      <c r="F63" s="222">
        <v>500000</v>
      </c>
      <c r="G63" s="222">
        <v>478050</v>
      </c>
      <c r="H63" s="230">
        <f t="shared" si="1"/>
        <v>-495068</v>
      </c>
      <c r="I63" s="231">
        <f t="shared" si="0"/>
        <v>-50.9</v>
      </c>
      <c r="J63" s="244"/>
    </row>
    <row r="64" spans="1:10" ht="12.75" customHeight="1" x14ac:dyDescent="0.2">
      <c r="A64" s="221">
        <v>56</v>
      </c>
      <c r="B64" s="221" t="s">
        <v>41</v>
      </c>
      <c r="C64" s="224">
        <v>942485</v>
      </c>
      <c r="D64" s="222">
        <v>838470</v>
      </c>
      <c r="E64" s="222">
        <v>3141</v>
      </c>
      <c r="F64" s="222">
        <v>180000</v>
      </c>
      <c r="G64" s="222">
        <v>661611</v>
      </c>
      <c r="H64" s="230">
        <f t="shared" si="1"/>
        <v>-176859</v>
      </c>
      <c r="I64" s="231">
        <f t="shared" si="0"/>
        <v>-21.099999999999998</v>
      </c>
      <c r="J64" s="244"/>
    </row>
    <row r="65" spans="1:10" ht="12.75" customHeight="1" x14ac:dyDescent="0.2">
      <c r="A65" s="221">
        <v>57</v>
      </c>
      <c r="B65" s="221" t="s">
        <v>43</v>
      </c>
      <c r="C65" s="224">
        <v>1024347</v>
      </c>
      <c r="D65" s="222">
        <v>1024347</v>
      </c>
      <c r="E65" s="222">
        <v>2837</v>
      </c>
      <c r="F65" s="222">
        <v>360268</v>
      </c>
      <c r="G65" s="222">
        <v>866916</v>
      </c>
      <c r="H65" s="230">
        <f t="shared" si="1"/>
        <v>-157431</v>
      </c>
      <c r="I65" s="231">
        <f t="shared" si="0"/>
        <v>-15.4</v>
      </c>
      <c r="J65" s="244"/>
    </row>
    <row r="66" spans="1:10" ht="12.75" customHeight="1" x14ac:dyDescent="0.2">
      <c r="A66" s="221">
        <v>58</v>
      </c>
      <c r="B66" s="221" t="s">
        <v>45</v>
      </c>
      <c r="C66" s="224">
        <v>1388302</v>
      </c>
      <c r="D66" s="222">
        <v>1391348</v>
      </c>
      <c r="E66" s="222">
        <v>5000</v>
      </c>
      <c r="F66" s="222">
        <v>297008</v>
      </c>
      <c r="G66" s="222">
        <v>1099340</v>
      </c>
      <c r="H66" s="230">
        <f t="shared" si="1"/>
        <v>-292008</v>
      </c>
      <c r="I66" s="231">
        <f t="shared" si="0"/>
        <v>-21</v>
      </c>
      <c r="J66" s="244"/>
    </row>
    <row r="67" spans="1:10" ht="12.75" customHeight="1" x14ac:dyDescent="0.2">
      <c r="A67" s="221">
        <v>59</v>
      </c>
      <c r="B67" s="221" t="s">
        <v>47</v>
      </c>
      <c r="C67" s="224">
        <v>1573901</v>
      </c>
      <c r="D67" s="222">
        <v>1394854</v>
      </c>
      <c r="E67" s="222">
        <v>1337</v>
      </c>
      <c r="F67" s="222">
        <v>725393</v>
      </c>
      <c r="G67" s="222">
        <v>670798</v>
      </c>
      <c r="H67" s="230">
        <f t="shared" si="1"/>
        <v>-724056</v>
      </c>
      <c r="I67" s="231">
        <f t="shared" si="0"/>
        <v>-51.9</v>
      </c>
      <c r="J67" s="244"/>
    </row>
    <row r="68" spans="1:10" ht="12.75" customHeight="1" x14ac:dyDescent="0.2">
      <c r="A68" s="221">
        <v>60</v>
      </c>
      <c r="B68" s="221" t="s">
        <v>49</v>
      </c>
      <c r="C68" s="224">
        <v>1846134</v>
      </c>
      <c r="D68" s="222">
        <v>1704649</v>
      </c>
      <c r="E68" s="222">
        <v>7267</v>
      </c>
      <c r="F68" s="222">
        <v>1000000</v>
      </c>
      <c r="G68" s="222">
        <v>711916</v>
      </c>
      <c r="H68" s="230">
        <f t="shared" si="1"/>
        <v>-992733</v>
      </c>
      <c r="I68" s="231">
        <f t="shared" si="0"/>
        <v>-58.199999999999996</v>
      </c>
      <c r="J68" s="244"/>
    </row>
    <row r="69" spans="1:10" ht="12.75" customHeight="1" x14ac:dyDescent="0.2">
      <c r="A69" s="221">
        <v>61</v>
      </c>
      <c r="B69" s="221" t="s">
        <v>172</v>
      </c>
      <c r="C69" s="224">
        <v>1200315</v>
      </c>
      <c r="D69" s="222">
        <v>1208442</v>
      </c>
      <c r="E69" s="222">
        <v>3230</v>
      </c>
      <c r="F69" s="222">
        <v>600000</v>
      </c>
      <c r="G69" s="222">
        <v>611672</v>
      </c>
      <c r="H69" s="230">
        <f t="shared" si="1"/>
        <v>-596770</v>
      </c>
      <c r="I69" s="231">
        <f t="shared" si="0"/>
        <v>-49.4</v>
      </c>
      <c r="J69" s="244"/>
    </row>
    <row r="70" spans="1:10" ht="12.75" customHeight="1" x14ac:dyDescent="0.2">
      <c r="A70" s="221">
        <v>62</v>
      </c>
      <c r="B70" s="221" t="s">
        <v>52</v>
      </c>
      <c r="C70" s="224">
        <v>943266</v>
      </c>
      <c r="D70" s="222">
        <v>1227878</v>
      </c>
      <c r="E70" s="222">
        <v>400</v>
      </c>
      <c r="F70" s="222">
        <v>395373</v>
      </c>
      <c r="G70" s="222">
        <v>1002905</v>
      </c>
      <c r="H70" s="230">
        <f t="shared" si="1"/>
        <v>-224973</v>
      </c>
      <c r="I70" s="231">
        <f t="shared" si="0"/>
        <v>-18.3</v>
      </c>
      <c r="J70" s="244"/>
    </row>
    <row r="71" spans="1:10" ht="12.75" customHeight="1" x14ac:dyDescent="0.2">
      <c r="A71" s="221">
        <v>63</v>
      </c>
      <c r="B71" s="221" t="s">
        <v>53</v>
      </c>
      <c r="C71" s="224">
        <v>940608</v>
      </c>
      <c r="D71" s="222">
        <v>817853</v>
      </c>
      <c r="E71" s="222">
        <v>1306</v>
      </c>
      <c r="F71" s="222">
        <v>545962</v>
      </c>
      <c r="G71" s="222">
        <v>273197</v>
      </c>
      <c r="H71" s="230">
        <f t="shared" si="1"/>
        <v>-544656</v>
      </c>
      <c r="I71" s="231">
        <f>IF(AND(OR($G71=0,$G71=""),OR($D71="",$D71=0)),"-",IF(AND($D71&gt;0,OR($G71=0,$G71="")),"皆増",IF(AND($G71&gt;0,OR($D71="",$D71=0)),"皆減",ROUND($H71/$D71,3))))*100</f>
        <v>-66.600000000000009</v>
      </c>
      <c r="J71" s="244"/>
    </row>
    <row r="72" spans="1:10" ht="39.5" customHeight="1" x14ac:dyDescent="0.2">
      <c r="A72" s="283" t="s">
        <v>216</v>
      </c>
      <c r="B72" s="283"/>
      <c r="C72" s="283"/>
      <c r="D72" s="283"/>
      <c r="E72" s="283"/>
      <c r="F72" s="283"/>
      <c r="G72" s="283"/>
      <c r="H72" s="283"/>
      <c r="I72" s="283"/>
    </row>
    <row r="73" spans="1:10" x14ac:dyDescent="0.2">
      <c r="A73" s="265"/>
      <c r="B73" s="265"/>
    </row>
  </sheetData>
  <mergeCells count="11">
    <mergeCell ref="C3:C4"/>
    <mergeCell ref="D3:D4"/>
    <mergeCell ref="H3:H4"/>
    <mergeCell ref="I3:I4"/>
    <mergeCell ref="A72:I72"/>
    <mergeCell ref="E3:G3"/>
    <mergeCell ref="A6:B6"/>
    <mergeCell ref="A7:B7"/>
    <mergeCell ref="A8:B8"/>
    <mergeCell ref="A3:A4"/>
    <mergeCell ref="B3:B4"/>
  </mergeCells>
  <phoneticPr fontId="3"/>
  <pageMargins left="0.70866141732283472" right="0.70866141732283472" top="0.74803149606299213" bottom="0.74803149606299213" header="0.31496062992125984" footer="0.31496062992125984"/>
  <pageSetup paperSize="9" scale="76" fitToWidth="0" orientation="portrait" r:id="rId1"/>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○予算総額</vt:lpstr>
      <vt:lpstr>○歳入</vt:lpstr>
      <vt:lpstr>○性質別歳出</vt:lpstr>
      <vt:lpstr>○目的別歳出</vt:lpstr>
      <vt:lpstr>○基金</vt:lpstr>
      <vt:lpstr>○財政調整基金</vt:lpstr>
      <vt:lpstr>○基金!Print_Area</vt:lpstr>
      <vt:lpstr>○歳入!Print_Area</vt:lpstr>
      <vt:lpstr>○財政調整基金!Print_Area</vt:lpstr>
      <vt:lpstr>○性質別歳出!Print_Area</vt:lpstr>
      <vt:lpstr>○目的別歳出!Print_Area</vt:lpstr>
      <vt:lpstr>○予算総額!Print_Area</vt:lpstr>
      <vt:lpstr>○財政調整基金!Print_Titles</vt:lpstr>
      <vt:lpstr>○予算総額!Print_Titles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saitamaken</dc:creator>
  <cp:lastModifiedBy>岩田 直樹（市町村課）</cp:lastModifiedBy>
  <cp:lastPrinted>2026-03-15T23:37:38Z</cp:lastPrinted>
  <dcterms:created xsi:type="dcterms:W3CDTF">2013-03-21T06:27:35Z</dcterms:created>
  <dcterms:modified xsi:type="dcterms:W3CDTF">2026-04-07T00:37:01Z</dcterms:modified>
</cp:coreProperties>
</file>