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932"/>
  <workbookPr/>
  <mc:AlternateContent xmlns:mc="http://schemas.openxmlformats.org/markup-compatibility/2006">
    <mc:Choice Requires="x15">
      <x15ac:absPath xmlns:x15ac="http://schemas.microsoft.com/office/spreadsheetml/2010/11/ac" url="\\lan-file21-01.kuki.local\Public\0102総合政策部\04財政課\07財政係\05 財政庶務\10 県・国からの通知照会回答\R7\R8.3月\R8.3.3_【埼玉県市町村課】令和５年度財政状況資料集の作成及び提出について（依頼）\"/>
    </mc:Choice>
  </mc:AlternateContent>
  <xr:revisionPtr revIDLastSave="0" documentId="13_ncr:1_{25CDC4CC-A906-44CF-851F-74D8D8A826F2}" xr6:coauthVersionLast="47" xr6:coauthVersionMax="47" xr10:uidLastSave="{00000000-0000-0000-0000-000000000000}"/>
  <bookViews>
    <workbookView xWindow="-120" yWindow="-120" windowWidth="20730" windowHeight="11040" tabRatio="820" activeTab="2"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AT68" i="12" l="1"/>
  <c r="AS68" i="12"/>
  <c r="AR68" i="12"/>
  <c r="AQ68" i="12"/>
  <c r="AO68" i="12"/>
  <c r="AN68" i="12"/>
  <c r="AM68" i="12"/>
  <c r="AL68" i="12"/>
  <c r="AJ68" i="12"/>
  <c r="AI68" i="12"/>
  <c r="AH68" i="12"/>
  <c r="AG68" i="12"/>
  <c r="AE68" i="12"/>
  <c r="W68" i="12" s="1"/>
  <c r="AD68" i="12"/>
  <c r="AC68" i="12"/>
  <c r="AB68" i="12"/>
  <c r="Z68" i="12"/>
  <c r="R68" i="12" s="1"/>
  <c r="Y68" i="12"/>
  <c r="X68" i="12"/>
  <c r="U68" i="12"/>
  <c r="T68" i="12"/>
  <c r="S68" i="12"/>
  <c r="BG34"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W36" i="10"/>
  <c r="BW37" i="10" s="1"/>
  <c r="BW38" i="10" s="1"/>
  <c r="BW39" i="10" s="1"/>
  <c r="BW40" i="10" s="1"/>
  <c r="BW41" i="10" s="1"/>
  <c r="BW42" i="10" s="1"/>
  <c r="BW43" i="10" s="1"/>
  <c r="BE36" i="10"/>
  <c r="AM36" i="10"/>
  <c r="C36" i="10"/>
  <c r="CO35" i="10"/>
  <c r="BW35" i="10"/>
  <c r="BE35" i="10"/>
  <c r="BW34" i="10"/>
  <c r="C34" i="10"/>
  <c r="C35" i="10" s="1"/>
  <c r="CO34" i="10" l="1"/>
  <c r="U34" i="10"/>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E34" i="10"/>
</calcChain>
</file>

<file path=xl/sharedStrings.xml><?xml version="1.0" encoding="utf-8"?>
<sst xmlns="http://schemas.openxmlformats.org/spreadsheetml/2006/main" count="1093" uniqueCount="568">
  <si>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</si>
  <si>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</si>
  <si>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</si>
  <si>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</si>
  <si>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</si>
  <si>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</si>
  <si>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</si>
  <si>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</si>
  <si>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</si>
  <si>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</si>
  <si>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</si>
  <si>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</si>
  <si>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</si>
  <si>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</si>
  <si>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</si>
  <si>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</si>
  <si>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</si>
  <si>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</si>
  <si>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</si>
  <si>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</si>
  <si>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</si>
  <si>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</si>
  <si>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</si>
  <si>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</si>
  <si>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</si>
  <si>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</si>
  <si>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</si>
  <si>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</si>
  <si>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</si>
  <si>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</si>
  <si>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</si>
  <si>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</si>
  <si>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</si>
  <si>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</si>
  <si>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</si>
  <si>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</si>
  <si>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</si>
  <si>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</si>
  <si>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</si>
  <si>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</si>
  <si>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</si>
  <si>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</si>
  <si>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</si>
  <si>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</si>
  <si>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</si>
  <si>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</si>
  <si>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</si>
  <si>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</si>
  <si>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</si>
  <si>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</si>
  <si>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</si>
  <si>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</si>
  <si>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</si>
  <si>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</si>
  <si>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</si>
  <si>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</si>
  <si>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</si>
  <si>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</si>
  <si>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</si>
  <si>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</si>
  <si>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</si>
  <si>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</si>
  <si>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</si>
  <si>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</si>
  <si>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</si>
  <si>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</si>
  <si>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</si>
  <si>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</si>
  <si>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</si>
  <si>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</si>
  <si>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</si>
  <si>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</si>
  <si>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</si>
  <si>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</si>
  <si>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</si>
  <si>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</si>
  <si>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</si>
  <si>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</si>
  <si>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</si>
  <si>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</si>
  <si>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</si>
  <si>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Ⅳ－３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</si>
  <si>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</si>
  <si>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</si>
  <si>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</si>
  <si>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</si>
  <si>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</si>
  <si>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</si>
  <si>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</si>
  <si>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</si>
  <si>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</si>
  <si>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</si>
  <si>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</si>
  <si>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</si>
  <si>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久喜市</t>
    <phoneticPr fontId="5"/>
  </si>
  <si>
    <t>地方交付税種地</t>
    <rPh sb="0" eb="2">
      <t>チホウ</t>
    </rPh>
    <rPh sb="2" eb="5">
      <t>コウフゼイ</t>
    </rPh>
    <rPh sb="5" eb="6">
      <t>シュ</t>
    </rPh>
    <rPh sb="6" eb="7">
      <t>チ</t>
    </rPh>
    <phoneticPr fontId="5"/>
  </si>
  <si>
    <t>1-5</t>
    <phoneticPr fontId="5"/>
  </si>
  <si>
    <t>財源超過</t>
    <rPh sb="0" eb="2">
      <t>ザイゲン</t>
    </rPh>
    <rPh sb="2" eb="4">
      <t>チョウカ</t>
    </rPh>
    <phoneticPr fontId="5"/>
  </si>
  <si>
    <t>歳入歳出差引</t>
    <phoneticPr fontId="25"/>
  </si>
  <si>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</si>
  <si>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</si>
  <si>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</si>
  <si>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</si>
  <si>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</si>
  <si>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</si>
  <si>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</si>
  <si>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</si>
  <si>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</si>
  <si>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</si>
  <si>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</si>
  <si>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</si>
  <si>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</si>
  <si>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</si>
  <si>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</si>
  <si>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</si>
  <si>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</si>
  <si>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</si>
  <si>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</si>
  <si>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</si>
  <si>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</si>
  <si>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</si>
  <si>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</si>
  <si>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</si>
  <si>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</si>
  <si>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</si>
  <si>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</si>
  <si>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</si>
  <si>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</si>
  <si>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</si>
  <si>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</si>
  <si>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</si>
  <si>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</si>
  <si>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</si>
  <si>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</si>
  <si>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</si>
  <si>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</si>
  <si>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</si>
  <si>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</si>
  <si>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</si>
  <si>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</si>
  <si>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</si>
  <si>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0.0</t>
    <phoneticPr fontId="5"/>
  </si>
  <si>
    <t>基準財政需要額</t>
    <phoneticPr fontId="25"/>
  </si>
  <si>
    <t>うち日本人(％)</t>
    <phoneticPr fontId="5"/>
  </si>
  <si>
    <t>-0.3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</si>
  <si>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</si>
  <si>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</si>
  <si>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</si>
  <si>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</si>
  <si>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</si>
  <si>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</si>
  <si>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</si>
  <si>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</si>
  <si>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</si>
  <si>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</si>
  <si>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</si>
  <si>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</si>
  <si>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</si>
  <si>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</si>
  <si>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</si>
  <si>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</si>
  <si>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</si>
  <si>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</si>
  <si>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</si>
  <si>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</si>
  <si>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</si>
  <si>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</si>
  <si>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</si>
  <si>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</si>
  <si>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</si>
  <si>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</si>
  <si>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</si>
  <si>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</si>
  <si>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</si>
  <si>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</si>
  <si>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</si>
  <si>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</si>
  <si>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</si>
  <si>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</si>
  <si>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</si>
  <si>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</si>
  <si>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</si>
  <si>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</si>
  <si>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</si>
  <si>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</si>
  <si>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</si>
  <si>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</si>
  <si>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</si>
  <si>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</si>
  <si>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</si>
  <si>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</si>
  <si>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</si>
  <si>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</si>
  <si>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</si>
  <si>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</si>
  <si>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</si>
  <si>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</si>
  <si>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</si>
  <si>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</si>
  <si>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</si>
  <si>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</si>
  <si>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</si>
  <si>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</si>
  <si>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埼玉県久喜市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</si>
  <si>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</si>
  <si>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</si>
  <si>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</si>
  <si>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</si>
  <si>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</si>
  <si>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</si>
  <si>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</si>
  <si>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</si>
  <si>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</si>
  <si>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</si>
  <si>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</si>
  <si>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</si>
  <si>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</si>
  <si>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</si>
  <si>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</si>
  <si>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</si>
  <si>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</si>
  <si>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</si>
  <si>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</si>
  <si>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</si>
  <si>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</si>
  <si>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</si>
  <si>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</si>
  <si>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</si>
  <si>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</si>
  <si>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</si>
  <si>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</si>
  <si>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</si>
  <si>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</si>
  <si>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</si>
  <si>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</si>
  <si>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</si>
  <si>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</si>
  <si>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</si>
  <si>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</si>
  <si>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</si>
  <si>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</si>
  <si>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</si>
  <si>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</si>
  <si>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</si>
  <si>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</si>
  <si>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</si>
  <si>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</si>
  <si>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</si>
  <si>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</si>
  <si>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</si>
  <si>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</si>
  <si>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</si>
  <si>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</si>
  <si>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</si>
  <si>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</si>
  <si>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</si>
  <si>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</si>
  <si>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</si>
  <si>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</si>
  <si>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</si>
  <si>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</si>
  <si>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</si>
  <si>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</si>
  <si>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</si>
  <si>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</si>
  <si>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</si>
  <si>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</si>
  <si>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</si>
  <si>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</si>
  <si>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</si>
  <si>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</si>
  <si>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</si>
  <si>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</si>
  <si>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</si>
  <si>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</si>
  <si>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</si>
  <si>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</si>
  <si>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</si>
  <si>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</si>
  <si>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</si>
  <si>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</si>
  <si>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</si>
  <si>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</si>
  <si>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</si>
  <si>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</si>
  <si>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</si>
  <si>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</si>
  <si>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</si>
  <si>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</si>
  <si>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</si>
  <si>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</si>
  <si>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</si>
  <si>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</si>
  <si>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</si>
  <si>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</si>
  <si>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</si>
  <si>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</si>
  <si>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</si>
  <si>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</si>
  <si>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</si>
  <si>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</si>
  <si>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</si>
  <si>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</si>
  <si>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</si>
  <si>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</si>
  <si>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</si>
  <si>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</si>
  <si>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</si>
  <si>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</si>
  <si>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</si>
  <si>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</si>
  <si>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</si>
  <si>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</si>
  <si>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</si>
  <si>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</si>
  <si>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</si>
  <si>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</si>
  <si>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</si>
  <si>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</si>
  <si>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</si>
  <si>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</si>
  <si>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</si>
  <si>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</si>
  <si>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</si>
  <si>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</si>
  <si>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</si>
  <si>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</si>
  <si>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</si>
  <si>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</si>
  <si>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</si>
  <si>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</si>
  <si>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</si>
  <si>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</si>
  <si>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</si>
  <si>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</si>
  <si>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</si>
  <si>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</si>
  <si>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</si>
  <si>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</si>
  <si>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</si>
  <si>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</si>
  <si>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</si>
  <si>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</si>
  <si>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</si>
  <si>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</si>
  <si>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</si>
  <si>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</si>
  <si>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</si>
  <si>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</si>
  <si>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</si>
  <si>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</si>
  <si>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</si>
  <si>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</si>
  <si>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</si>
  <si>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埼玉県久喜市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</si>
  <si>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</si>
  <si>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</si>
  <si>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</si>
  <si>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</si>
  <si>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</si>
  <si>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</si>
  <si>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</si>
  <si>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</si>
  <si>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</si>
  <si>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</si>
  <si>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</si>
  <si>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</si>
  <si>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</si>
  <si>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</si>
  <si>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</si>
  <si>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</si>
  <si>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</si>
  <si>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</si>
  <si>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</si>
  <si>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</si>
  <si>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土地区画整理事業特別会計（普通会計）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</si>
  <si>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</si>
  <si>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</si>
  <si>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</si>
  <si>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</si>
  <si>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</si>
  <si>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</si>
  <si>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</si>
  <si>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</si>
  <si>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</si>
  <si>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</si>
  <si>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</si>
  <si>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</si>
  <si>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</si>
  <si>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</si>
  <si>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</si>
  <si>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</si>
  <si>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</si>
  <si>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</si>
  <si>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下水道事業会計</t>
    <phoneticPr fontId="5"/>
  </si>
  <si>
    <t>土地区画整理事業特別会計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</si>
  <si>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</si>
  <si>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</si>
  <si>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</si>
  <si>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</si>
  <si>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</si>
  <si>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</si>
  <si>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</si>
  <si>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</si>
  <si>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</si>
  <si>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</si>
  <si>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</si>
  <si>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</si>
  <si>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</si>
  <si>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</si>
  <si>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</si>
  <si>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</si>
  <si>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</si>
  <si>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</si>
  <si>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</si>
  <si>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</si>
  <si>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</si>
  <si>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</si>
  <si>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</si>
  <si>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</si>
  <si>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</si>
  <si>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</si>
  <si>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</si>
  <si>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</si>
  <si>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</si>
  <si>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</si>
  <si>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</si>
  <si>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</si>
  <si>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</si>
  <si>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</si>
  <si>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</si>
  <si>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</si>
  <si>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</si>
  <si>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</si>
  <si>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</si>
  <si>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</si>
  <si>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</si>
  <si>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</si>
  <si>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</si>
  <si>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</si>
  <si>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</si>
  <si>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</si>
  <si>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</si>
  <si>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</si>
  <si>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</si>
  <si>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</si>
  <si>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</si>
  <si>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</si>
  <si>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</si>
  <si>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</si>
  <si>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</si>
  <si>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</si>
  <si>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</si>
  <si>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</si>
  <si>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</si>
  <si>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</si>
  <si>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</si>
  <si>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</si>
  <si>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</si>
  <si>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</si>
  <si>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</si>
  <si>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</si>
  <si>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</si>
  <si>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</si>
  <si>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</si>
  <si>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</si>
  <si>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</si>
  <si>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</si>
  <si>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</si>
  <si>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</si>
  <si>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</si>
  <si>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</si>
  <si>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</si>
  <si>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</si>
  <si>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</si>
  <si>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</si>
  <si>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</si>
  <si>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</si>
  <si>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</si>
  <si>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</si>
  <si>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</si>
  <si>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</si>
  <si>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</si>
  <si>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</si>
  <si>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</si>
  <si>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</si>
  <si>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</si>
  <si>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</si>
  <si>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</si>
  <si>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</si>
  <si>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</si>
  <si>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</si>
  <si>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</si>
  <si>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</si>
  <si>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</si>
  <si>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</si>
  <si>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</si>
  <si>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</si>
  <si>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</si>
  <si>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</si>
  <si>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</si>
  <si>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</si>
  <si>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</si>
  <si>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</si>
  <si>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</si>
  <si>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</si>
  <si>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</si>
  <si>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</si>
  <si>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</si>
  <si>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</si>
  <si>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</si>
  <si>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</si>
  <si>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</si>
  <si>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</si>
  <si>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</si>
  <si>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</si>
  <si>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</si>
  <si>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</si>
  <si>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</si>
  <si>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</si>
  <si>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</si>
  <si>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</si>
  <si>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</si>
  <si>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</si>
  <si>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</si>
  <si>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</si>
  <si>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</si>
  <si>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</si>
  <si>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</si>
  <si>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</si>
  <si>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</si>
  <si>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</si>
  <si>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4.27</t>
  </si>
  <si>
    <t>▲ 2.04</t>
  </si>
  <si>
    <t>▲ 4.12</t>
  </si>
  <si>
    <t>▲ 4.77</t>
  </si>
  <si>
    <t>水道事業会計</t>
  </si>
  <si>
    <t>一般会計</t>
  </si>
  <si>
    <t>下水道事業会計</t>
  </si>
  <si>
    <t>国民健康保険特別会計</t>
  </si>
  <si>
    <t>介護保険特別会計</t>
  </si>
  <si>
    <t>後期高齢者医療特別会計</t>
  </si>
  <si>
    <t>土地区画整理事業特別会計（普通会計）</t>
  </si>
  <si>
    <t>土地区画整理事業特別会計</t>
  </si>
  <si>
    <t>その他会計（赤字）</t>
  </si>
  <si>
    <t>その他会計（黒字）</t>
  </si>
  <si>
    <t>R02</t>
    <phoneticPr fontId="5"/>
  </si>
  <si>
    <t>R03</t>
    <phoneticPr fontId="5"/>
  </si>
  <si>
    <t>R04</t>
    <phoneticPr fontId="5"/>
  </si>
  <si>
    <t>R05</t>
    <phoneticPr fontId="5"/>
  </si>
  <si>
    <t>R06</t>
    <phoneticPr fontId="5"/>
  </si>
  <si>
    <t>-</t>
    <phoneticPr fontId="2"/>
  </si>
  <si>
    <t>久喜宮代衛生組合</t>
    <phoneticPr fontId="2"/>
  </si>
  <si>
    <t>利根川栗橋流域水防事務組合</t>
    <phoneticPr fontId="2"/>
  </si>
  <si>
    <t>埼玉県市町村総合事務組合</t>
    <phoneticPr fontId="2"/>
  </si>
  <si>
    <t>広域利根斎場組合</t>
    <phoneticPr fontId="2"/>
  </si>
  <si>
    <t>彩の国さいたま人づくり広域連合</t>
    <phoneticPr fontId="2"/>
  </si>
  <si>
    <t>埼玉東部消防組合</t>
    <phoneticPr fontId="2"/>
  </si>
  <si>
    <t>埼玉県後期高齢者医療広域連合</t>
    <phoneticPr fontId="2"/>
  </si>
  <si>
    <t>一般会計</t>
    <rPh sb="0" eb="4">
      <t>イッパンカイケイ</t>
    </rPh>
    <phoneticPr fontId="2"/>
  </si>
  <si>
    <t>交通災害特別会計</t>
    <rPh sb="0" eb="2">
      <t>コウツウ</t>
    </rPh>
    <rPh sb="2" eb="4">
      <t>サイガイ</t>
    </rPh>
    <rPh sb="4" eb="6">
      <t>トクベツ</t>
    </rPh>
    <rPh sb="6" eb="8">
      <t>カイケイ</t>
    </rPh>
    <phoneticPr fontId="2"/>
  </si>
  <si>
    <t>特別会計</t>
    <rPh sb="0" eb="2">
      <t>トクベツ</t>
    </rPh>
    <rPh sb="2" eb="4">
      <t>カイケイ</t>
    </rPh>
    <phoneticPr fontId="2"/>
  </si>
  <si>
    <t>アセットマネジメント基金</t>
    <rPh sb="10" eb="12">
      <t>キキン</t>
    </rPh>
    <phoneticPr fontId="5"/>
  </si>
  <si>
    <t>ごみ処理施設整備基金</t>
    <rPh sb="2" eb="4">
      <t>ショリ</t>
    </rPh>
    <rPh sb="4" eb="6">
      <t>シセツ</t>
    </rPh>
    <rPh sb="6" eb="8">
      <t>セイビ</t>
    </rPh>
    <rPh sb="8" eb="10">
      <t>キキン</t>
    </rPh>
    <phoneticPr fontId="5"/>
  </si>
  <si>
    <t>場外発売場環境整備基金</t>
    <rPh sb="0" eb="2">
      <t>ジョウガイ</t>
    </rPh>
    <rPh sb="2" eb="4">
      <t>ハツバイ</t>
    </rPh>
    <rPh sb="4" eb="5">
      <t>ジョウ</t>
    </rPh>
    <rPh sb="5" eb="7">
      <t>カンキョウ</t>
    </rPh>
    <rPh sb="7" eb="9">
      <t>セイビ</t>
    </rPh>
    <rPh sb="9" eb="11">
      <t>キキン</t>
    </rPh>
    <phoneticPr fontId="5"/>
  </si>
  <si>
    <t>（仮称）本多静六記念　市民の森・緑の公園整備基金</t>
    <rPh sb="1" eb="2">
      <t>カリ</t>
    </rPh>
    <rPh sb="2" eb="3">
      <t>ショウ</t>
    </rPh>
    <rPh sb="4" eb="6">
      <t>ホンタ</t>
    </rPh>
    <rPh sb="6" eb="8">
      <t>セイロク</t>
    </rPh>
    <rPh sb="8" eb="10">
      <t>キネン</t>
    </rPh>
    <rPh sb="11" eb="13">
      <t>シミン</t>
    </rPh>
    <rPh sb="14" eb="15">
      <t>モリ</t>
    </rPh>
    <rPh sb="16" eb="17">
      <t>ミドリ</t>
    </rPh>
    <rPh sb="18" eb="20">
      <t>コウエン</t>
    </rPh>
    <rPh sb="20" eb="22">
      <t>セイビ</t>
    </rPh>
    <rPh sb="22" eb="24">
      <t>キキン</t>
    </rPh>
    <phoneticPr fontId="2"/>
  </si>
  <si>
    <t>福祉基金</t>
    <rPh sb="0" eb="2">
      <t>フクシ</t>
    </rPh>
    <rPh sb="2" eb="4">
      <t>キキン</t>
    </rPh>
    <phoneticPr fontId="5"/>
  </si>
  <si>
    <t>久喜新電力株式会社</t>
    <rPh sb="0" eb="2">
      <t>クキ</t>
    </rPh>
    <rPh sb="2" eb="3">
      <t>シン</t>
    </rPh>
    <rPh sb="3" eb="5">
      <t>デンリョク</t>
    </rPh>
    <rPh sb="5" eb="9">
      <t>カブシキガイシャ</t>
    </rPh>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</si>
</sst>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38" fontId="14" fillId="0" borderId="0" applyFont="0" applyFill="0" applyBorder="0" applyAlignment="0" applyProtection="0">
      <alignment vertical="center"/>
    </xf>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1">
    <cellStyle name="桁区切り 2" xfId="20" xr:uid="{9D226354-8E1D-4442-B723-54A4B264BB9E}"/>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39221</c:v>
                </c:pt>
                <c:pt idx="1">
                  <c:v>38566</c:v>
                </c:pt>
                <c:pt idx="2">
                  <c:v>35156</c:v>
                </c:pt>
                <c:pt idx="3">
                  <c:v>37029</c:v>
                </c:pt>
                <c:pt idx="4">
                  <c:v>44805</c:v>
                </c:pt>
              </c:numCache>
            </c:numRef>
          </c:val>
          <c:smooth val="0"/>
          <c:extLst>
            <c:ext xmlns:c16="http://schemas.microsoft.com/office/drawing/2014/chart" uri="{C3380CC4-5D6E-409C-BE32-E72D297353CC}">
              <c16:uniqueId val="{00000000-0ABA-4BD4-9999-C8AC6BCE468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36802</c:v>
                </c:pt>
                <c:pt idx="1">
                  <c:v>39364</c:v>
                </c:pt>
                <c:pt idx="2">
                  <c:v>17290</c:v>
                </c:pt>
                <c:pt idx="3">
                  <c:v>28282</c:v>
                </c:pt>
                <c:pt idx="4">
                  <c:v>52759</c:v>
                </c:pt>
              </c:numCache>
            </c:numRef>
          </c:val>
          <c:smooth val="0"/>
          <c:extLst>
            <c:ext xmlns:c16="http://schemas.microsoft.com/office/drawing/2014/chart" uri="{C3380CC4-5D6E-409C-BE32-E72D297353CC}">
              <c16:uniqueId val="{00000001-0ABA-4BD4-9999-C8AC6BCE468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7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5.51</c:v>
                </c:pt>
                <c:pt idx="1">
                  <c:v>6.75</c:v>
                </c:pt>
                <c:pt idx="2">
                  <c:v>5.78</c:v>
                </c:pt>
                <c:pt idx="3">
                  <c:v>6.25</c:v>
                </c:pt>
                <c:pt idx="4">
                  <c:v>8.18</c:v>
                </c:pt>
              </c:numCache>
            </c:numRef>
          </c:val>
          <c:extLst>
            <c:ext xmlns:c16="http://schemas.microsoft.com/office/drawing/2014/chart" uri="{C3380CC4-5D6E-409C-BE32-E72D297353CC}">
              <c16:uniqueId val="{00000000-01D3-43B0-8623-CDFEDF0CCD15}"/>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12.76</c:v>
                </c:pt>
                <c:pt idx="1">
                  <c:v>12.71</c:v>
                </c:pt>
                <c:pt idx="2">
                  <c:v>13.42</c:v>
                </c:pt>
                <c:pt idx="3">
                  <c:v>10.52</c:v>
                </c:pt>
                <c:pt idx="4">
                  <c:v>11.86</c:v>
                </c:pt>
              </c:numCache>
            </c:numRef>
          </c:val>
          <c:extLst>
            <c:ext xmlns:c16="http://schemas.microsoft.com/office/drawing/2014/chart" uri="{C3380CC4-5D6E-409C-BE32-E72D297353CC}">
              <c16:uniqueId val="{00000001-01D3-43B0-8623-CDFEDF0CCD15}"/>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-4.2699999999999996</c:v>
                </c:pt>
                <c:pt idx="1">
                  <c:v>-2.04</c:v>
                </c:pt>
                <c:pt idx="2">
                  <c:v>-4.12</c:v>
                </c:pt>
                <c:pt idx="3">
                  <c:v>-4.7699999999999996</c:v>
                </c:pt>
                <c:pt idx="4">
                  <c:v>0.6</c:v>
                </c:pt>
              </c:numCache>
            </c:numRef>
          </c:val>
          <c:smooth val="0"/>
          <c:extLst>
            <c:ext xmlns:c16="http://schemas.microsoft.com/office/drawing/2014/chart" uri="{C3380CC4-5D6E-409C-BE32-E72D297353CC}">
              <c16:uniqueId val="{00000002-01D3-43B0-8623-CDFEDF0CCD15}"/>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0.21</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0372-45F2-A060-8E49D8ADC63F}"/>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0372-45F2-A060-8E49D8ADC63F}"/>
            </c:ext>
          </c:extLst>
        </c:ser>
        <c:ser>
          <c:idx val="2"/>
          <c:order val="2"/>
          <c:tx>
            <c:strRef>
              <c:f>データシート!$A$29</c:f>
              <c:strCache>
                <c:ptCount val="1"/>
                <c:pt idx="0">
                  <c:v>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0.01</c:v>
                </c:pt>
                <c:pt idx="2">
                  <c:v>#N/A</c:v>
                </c:pt>
                <c:pt idx="3">
                  <c:v>0.01</c:v>
                </c:pt>
                <c:pt idx="4">
                  <c:v>#N/A</c:v>
                </c:pt>
                <c:pt idx="5">
                  <c:v>0</c:v>
                </c:pt>
                <c:pt idx="6">
                  <c:v>#N/A</c:v>
                </c:pt>
                <c:pt idx="7">
                  <c:v>0</c:v>
                </c:pt>
                <c:pt idx="8">
                  <c:v>#N/A</c:v>
                </c:pt>
                <c:pt idx="9">
                  <c:v>0</c:v>
                </c:pt>
              </c:numCache>
            </c:numRef>
          </c:val>
          <c:extLst>
            <c:ext xmlns:c16="http://schemas.microsoft.com/office/drawing/2014/chart" uri="{C3380CC4-5D6E-409C-BE32-E72D297353CC}">
              <c16:uniqueId val="{00000002-0372-45F2-A060-8E49D8ADC63F}"/>
            </c:ext>
          </c:extLst>
        </c:ser>
        <c:ser>
          <c:idx val="3"/>
          <c:order val="3"/>
          <c:tx>
            <c:strRef>
              <c:f>データシート!$A$30</c:f>
              <c:strCache>
                <c:ptCount val="1"/>
                <c:pt idx="0">
                  <c:v>土地区画整理事業特別会計（普通会計）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0.02</c:v>
                </c:pt>
                <c:pt idx="2">
                  <c:v>#N/A</c:v>
                </c:pt>
                <c:pt idx="3">
                  <c:v>0.01</c:v>
                </c:pt>
                <c:pt idx="4">
                  <c:v>#N/A</c:v>
                </c:pt>
                <c:pt idx="5">
                  <c:v>7.0000000000000007E-2</c:v>
                </c:pt>
                <c:pt idx="6">
                  <c:v>#N/A</c:v>
                </c:pt>
                <c:pt idx="7">
                  <c:v>0.01</c:v>
                </c:pt>
                <c:pt idx="8">
                  <c:v>#N/A</c:v>
                </c:pt>
                <c:pt idx="9">
                  <c:v>0</c:v>
                </c:pt>
              </c:numCache>
            </c:numRef>
          </c:val>
          <c:extLst>
            <c:ext xmlns:c16="http://schemas.microsoft.com/office/drawing/2014/chart" uri="{C3380CC4-5D6E-409C-BE32-E72D297353CC}">
              <c16:uniqueId val="{00000003-0372-45F2-A060-8E49D8ADC63F}"/>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c:v>
                </c:pt>
                <c:pt idx="2">
                  <c:v>#N/A</c:v>
                </c:pt>
                <c:pt idx="3">
                  <c:v>0.01</c:v>
                </c:pt>
                <c:pt idx="4">
                  <c:v>#N/A</c:v>
                </c:pt>
                <c:pt idx="5">
                  <c:v>0.02</c:v>
                </c:pt>
                <c:pt idx="6">
                  <c:v>#N/A</c:v>
                </c:pt>
                <c:pt idx="7">
                  <c:v>0.01</c:v>
                </c:pt>
                <c:pt idx="8">
                  <c:v>#N/A</c:v>
                </c:pt>
                <c:pt idx="9">
                  <c:v>0.01</c:v>
                </c:pt>
              </c:numCache>
            </c:numRef>
          </c:val>
          <c:extLst>
            <c:ext xmlns:c16="http://schemas.microsoft.com/office/drawing/2014/chart" uri="{C3380CC4-5D6E-409C-BE32-E72D297353CC}">
              <c16:uniqueId val="{00000004-0372-45F2-A060-8E49D8ADC63F}"/>
            </c:ext>
          </c:extLst>
        </c:ser>
        <c:ser>
          <c:idx val="5"/>
          <c:order val="5"/>
          <c:tx>
            <c:strRef>
              <c:f>データシート!$A$32</c:f>
              <c:strCache>
                <c:ptCount val="1"/>
                <c:pt idx="0">
                  <c:v>介護保険特別会計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1.48</c:v>
                </c:pt>
                <c:pt idx="2">
                  <c:v>#N/A</c:v>
                </c:pt>
                <c:pt idx="3">
                  <c:v>1.33</c:v>
                </c:pt>
                <c:pt idx="4">
                  <c:v>#N/A</c:v>
                </c:pt>
                <c:pt idx="5">
                  <c:v>1.5</c:v>
                </c:pt>
                <c:pt idx="6">
                  <c:v>#N/A</c:v>
                </c:pt>
                <c:pt idx="7">
                  <c:v>0.77</c:v>
                </c:pt>
                <c:pt idx="8">
                  <c:v>#N/A</c:v>
                </c:pt>
                <c:pt idx="9">
                  <c:v>0.62</c:v>
                </c:pt>
              </c:numCache>
            </c:numRef>
          </c:val>
          <c:extLst>
            <c:ext xmlns:c16="http://schemas.microsoft.com/office/drawing/2014/chart" uri="{C3380CC4-5D6E-409C-BE32-E72D297353CC}">
              <c16:uniqueId val="{00000005-0372-45F2-A060-8E49D8ADC63F}"/>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0.9</c:v>
                </c:pt>
                <c:pt idx="2">
                  <c:v>#N/A</c:v>
                </c:pt>
                <c:pt idx="3">
                  <c:v>1.06</c:v>
                </c:pt>
                <c:pt idx="4">
                  <c:v>#N/A</c:v>
                </c:pt>
                <c:pt idx="5">
                  <c:v>0.41</c:v>
                </c:pt>
                <c:pt idx="6">
                  <c:v>#N/A</c:v>
                </c:pt>
                <c:pt idx="7">
                  <c:v>0.28000000000000003</c:v>
                </c:pt>
                <c:pt idx="8">
                  <c:v>#N/A</c:v>
                </c:pt>
                <c:pt idx="9">
                  <c:v>0.68</c:v>
                </c:pt>
              </c:numCache>
            </c:numRef>
          </c:val>
          <c:extLst>
            <c:ext xmlns:c16="http://schemas.microsoft.com/office/drawing/2014/chart" uri="{C3380CC4-5D6E-409C-BE32-E72D297353CC}">
              <c16:uniqueId val="{00000006-0372-45F2-A060-8E49D8ADC63F}"/>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0.39</c:v>
                </c:pt>
                <c:pt idx="2">
                  <c:v>#N/A</c:v>
                </c:pt>
                <c:pt idx="3">
                  <c:v>0.49</c:v>
                </c:pt>
                <c:pt idx="4">
                  <c:v>#N/A</c:v>
                </c:pt>
                <c:pt idx="5">
                  <c:v>0.43</c:v>
                </c:pt>
                <c:pt idx="6">
                  <c:v>#N/A</c:v>
                </c:pt>
                <c:pt idx="7">
                  <c:v>0.78</c:v>
                </c:pt>
                <c:pt idx="8">
                  <c:v>#N/A</c:v>
                </c:pt>
                <c:pt idx="9">
                  <c:v>1.24</c:v>
                </c:pt>
              </c:numCache>
            </c:numRef>
          </c:val>
          <c:extLst>
            <c:ext xmlns:c16="http://schemas.microsoft.com/office/drawing/2014/chart" uri="{C3380CC4-5D6E-409C-BE32-E72D297353CC}">
              <c16:uniqueId val="{00000007-0372-45F2-A060-8E49D8ADC63F}"/>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5.48</c:v>
                </c:pt>
                <c:pt idx="2">
                  <c:v>#N/A</c:v>
                </c:pt>
                <c:pt idx="3">
                  <c:v>6.73</c:v>
                </c:pt>
                <c:pt idx="4">
                  <c:v>#N/A</c:v>
                </c:pt>
                <c:pt idx="5">
                  <c:v>5.7</c:v>
                </c:pt>
                <c:pt idx="6">
                  <c:v>#N/A</c:v>
                </c:pt>
                <c:pt idx="7">
                  <c:v>6.23</c:v>
                </c:pt>
                <c:pt idx="8">
                  <c:v>#N/A</c:v>
                </c:pt>
                <c:pt idx="9">
                  <c:v>8.17</c:v>
                </c:pt>
              </c:numCache>
            </c:numRef>
          </c:val>
          <c:extLst>
            <c:ext xmlns:c16="http://schemas.microsoft.com/office/drawing/2014/chart" uri="{C3380CC4-5D6E-409C-BE32-E72D297353CC}">
              <c16:uniqueId val="{00000008-0372-45F2-A060-8E49D8ADC63F}"/>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8.17</c:v>
                </c:pt>
                <c:pt idx="2">
                  <c:v>#N/A</c:v>
                </c:pt>
                <c:pt idx="3">
                  <c:v>8.18</c:v>
                </c:pt>
                <c:pt idx="4">
                  <c:v>#N/A</c:v>
                </c:pt>
                <c:pt idx="5">
                  <c:v>9.14</c:v>
                </c:pt>
                <c:pt idx="6">
                  <c:v>#N/A</c:v>
                </c:pt>
                <c:pt idx="7">
                  <c:v>9.31</c:v>
                </c:pt>
                <c:pt idx="8">
                  <c:v>#N/A</c:v>
                </c:pt>
                <c:pt idx="9">
                  <c:v>8.19</c:v>
                </c:pt>
              </c:numCache>
            </c:numRef>
          </c:val>
          <c:extLst>
            <c:ext xmlns:c16="http://schemas.microsoft.com/office/drawing/2014/chart" uri="{C3380CC4-5D6E-409C-BE32-E72D297353CC}">
              <c16:uniqueId val="{00000009-0372-45F2-A060-8E49D8ADC63F}"/>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4186</c:v>
                </c:pt>
                <c:pt idx="5">
                  <c:v>4175</c:v>
                </c:pt>
                <c:pt idx="8">
                  <c:v>4140</c:v>
                </c:pt>
                <c:pt idx="11">
                  <c:v>4105</c:v>
                </c:pt>
                <c:pt idx="14">
                  <c:v>4009</c:v>
                </c:pt>
              </c:numCache>
            </c:numRef>
          </c:val>
          <c:extLst>
            <c:ext xmlns:c16="http://schemas.microsoft.com/office/drawing/2014/chart" uri="{C3380CC4-5D6E-409C-BE32-E72D297353CC}">
              <c16:uniqueId val="{00000000-B0F0-4A75-BB1A-D197D53F76A6}"/>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0F0-4A75-BB1A-D197D53F76A6}"/>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B0F0-4A75-BB1A-D197D53F76A6}"/>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235</c:v>
                </c:pt>
                <c:pt idx="3">
                  <c:v>276</c:v>
                </c:pt>
                <c:pt idx="6">
                  <c:v>267</c:v>
                </c:pt>
                <c:pt idx="9">
                  <c:v>413</c:v>
                </c:pt>
                <c:pt idx="12">
                  <c:v>447</c:v>
                </c:pt>
              </c:numCache>
            </c:numRef>
          </c:val>
          <c:extLst>
            <c:ext xmlns:c16="http://schemas.microsoft.com/office/drawing/2014/chart" uri="{C3380CC4-5D6E-409C-BE32-E72D297353CC}">
              <c16:uniqueId val="{00000003-B0F0-4A75-BB1A-D197D53F76A6}"/>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1299</c:v>
                </c:pt>
                <c:pt idx="3">
                  <c:v>1195</c:v>
                </c:pt>
                <c:pt idx="6">
                  <c:v>1206</c:v>
                </c:pt>
                <c:pt idx="9">
                  <c:v>1312</c:v>
                </c:pt>
                <c:pt idx="12">
                  <c:v>1152</c:v>
                </c:pt>
              </c:numCache>
            </c:numRef>
          </c:val>
          <c:extLst>
            <c:ext xmlns:c16="http://schemas.microsoft.com/office/drawing/2014/chart" uri="{C3380CC4-5D6E-409C-BE32-E72D297353CC}">
              <c16:uniqueId val="{00000004-B0F0-4A75-BB1A-D197D53F76A6}"/>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0F0-4A75-BB1A-D197D53F76A6}"/>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0F0-4A75-BB1A-D197D53F76A6}"/>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4082</c:v>
                </c:pt>
                <c:pt idx="3">
                  <c:v>3924</c:v>
                </c:pt>
                <c:pt idx="6">
                  <c:v>3739</c:v>
                </c:pt>
                <c:pt idx="9">
                  <c:v>3832</c:v>
                </c:pt>
                <c:pt idx="12">
                  <c:v>3931</c:v>
                </c:pt>
              </c:numCache>
            </c:numRef>
          </c:val>
          <c:extLst>
            <c:ext xmlns:c16="http://schemas.microsoft.com/office/drawing/2014/chart" uri="{C3380CC4-5D6E-409C-BE32-E72D297353CC}">
              <c16:uniqueId val="{00000007-B0F0-4A75-BB1A-D197D53F76A6}"/>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1430</c:v>
                </c:pt>
                <c:pt idx="2">
                  <c:v>#N/A</c:v>
                </c:pt>
                <c:pt idx="3">
                  <c:v>#N/A</c:v>
                </c:pt>
                <c:pt idx="4">
                  <c:v>1220</c:v>
                </c:pt>
                <c:pt idx="5">
                  <c:v>#N/A</c:v>
                </c:pt>
                <c:pt idx="6">
                  <c:v>#N/A</c:v>
                </c:pt>
                <c:pt idx="7">
                  <c:v>1072</c:v>
                </c:pt>
                <c:pt idx="8">
                  <c:v>#N/A</c:v>
                </c:pt>
                <c:pt idx="9">
                  <c:v>#N/A</c:v>
                </c:pt>
                <c:pt idx="10">
                  <c:v>1452</c:v>
                </c:pt>
                <c:pt idx="11">
                  <c:v>#N/A</c:v>
                </c:pt>
                <c:pt idx="12">
                  <c:v>#N/A</c:v>
                </c:pt>
                <c:pt idx="13">
                  <c:v>1521</c:v>
                </c:pt>
                <c:pt idx="14">
                  <c:v>#N/A</c:v>
                </c:pt>
              </c:numCache>
            </c:numRef>
          </c:val>
          <c:smooth val="0"/>
          <c:extLst>
            <c:ext xmlns:c16="http://schemas.microsoft.com/office/drawing/2014/chart" uri="{C3380CC4-5D6E-409C-BE32-E72D297353CC}">
              <c16:uniqueId val="{00000008-B0F0-4A75-BB1A-D197D53F76A6}"/>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42511</c:v>
                </c:pt>
                <c:pt idx="5">
                  <c:v>43361</c:v>
                </c:pt>
                <c:pt idx="8">
                  <c:v>41619</c:v>
                </c:pt>
                <c:pt idx="11">
                  <c:v>41329</c:v>
                </c:pt>
                <c:pt idx="14">
                  <c:v>40510</c:v>
                </c:pt>
              </c:numCache>
            </c:numRef>
          </c:val>
          <c:extLst>
            <c:ext xmlns:c16="http://schemas.microsoft.com/office/drawing/2014/chart" uri="{C3380CC4-5D6E-409C-BE32-E72D297353CC}">
              <c16:uniqueId val="{00000000-0E56-437A-8BF6-51F119D4DEEF}"/>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1817</c:v>
                </c:pt>
                <c:pt idx="5">
                  <c:v>1723</c:v>
                </c:pt>
                <c:pt idx="8">
                  <c:v>2124</c:v>
                </c:pt>
                <c:pt idx="11">
                  <c:v>2442</c:v>
                </c:pt>
                <c:pt idx="14">
                  <c:v>2246</c:v>
                </c:pt>
              </c:numCache>
            </c:numRef>
          </c:val>
          <c:extLst>
            <c:ext xmlns:c16="http://schemas.microsoft.com/office/drawing/2014/chart" uri="{C3380CC4-5D6E-409C-BE32-E72D297353CC}">
              <c16:uniqueId val="{00000001-0E56-437A-8BF6-51F119D4DEEF}"/>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8721</c:v>
                </c:pt>
                <c:pt idx="5">
                  <c:v>9800</c:v>
                </c:pt>
                <c:pt idx="8">
                  <c:v>10356</c:v>
                </c:pt>
                <c:pt idx="11">
                  <c:v>9221</c:v>
                </c:pt>
                <c:pt idx="14">
                  <c:v>7832</c:v>
                </c:pt>
              </c:numCache>
            </c:numRef>
          </c:val>
          <c:extLst>
            <c:ext xmlns:c16="http://schemas.microsoft.com/office/drawing/2014/chart" uri="{C3380CC4-5D6E-409C-BE32-E72D297353CC}">
              <c16:uniqueId val="{00000002-0E56-437A-8BF6-51F119D4DEEF}"/>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0E56-437A-8BF6-51F119D4DEEF}"/>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0E56-437A-8BF6-51F119D4DEEF}"/>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0E56-437A-8BF6-51F119D4DEEF}"/>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3646</c:v>
                </c:pt>
                <c:pt idx="3">
                  <c:v>3644</c:v>
                </c:pt>
                <c:pt idx="6">
                  <c:v>3303</c:v>
                </c:pt>
                <c:pt idx="9">
                  <c:v>3593</c:v>
                </c:pt>
                <c:pt idx="12">
                  <c:v>3220</c:v>
                </c:pt>
              </c:numCache>
            </c:numRef>
          </c:val>
          <c:extLst>
            <c:ext xmlns:c16="http://schemas.microsoft.com/office/drawing/2014/chart" uri="{C3380CC4-5D6E-409C-BE32-E72D297353CC}">
              <c16:uniqueId val="{00000006-0E56-437A-8BF6-51F119D4DEEF}"/>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1107</c:v>
                </c:pt>
                <c:pt idx="3">
                  <c:v>1147</c:v>
                </c:pt>
                <c:pt idx="6">
                  <c:v>1173</c:v>
                </c:pt>
                <c:pt idx="9">
                  <c:v>1159</c:v>
                </c:pt>
                <c:pt idx="12">
                  <c:v>1177</c:v>
                </c:pt>
              </c:numCache>
            </c:numRef>
          </c:val>
          <c:extLst>
            <c:ext xmlns:c16="http://schemas.microsoft.com/office/drawing/2014/chart" uri="{C3380CC4-5D6E-409C-BE32-E72D297353CC}">
              <c16:uniqueId val="{00000007-0E56-437A-8BF6-51F119D4DEEF}"/>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6588</c:v>
                </c:pt>
                <c:pt idx="3">
                  <c:v>5495</c:v>
                </c:pt>
                <c:pt idx="6">
                  <c:v>5113</c:v>
                </c:pt>
                <c:pt idx="9">
                  <c:v>4772</c:v>
                </c:pt>
                <c:pt idx="12">
                  <c:v>3703</c:v>
                </c:pt>
              </c:numCache>
            </c:numRef>
          </c:val>
          <c:extLst>
            <c:ext xmlns:c16="http://schemas.microsoft.com/office/drawing/2014/chart" uri="{C3380CC4-5D6E-409C-BE32-E72D297353CC}">
              <c16:uniqueId val="{00000008-0E56-437A-8BF6-51F119D4DEEF}"/>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0E56-437A-8BF6-51F119D4DEEF}"/>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43249</c:v>
                </c:pt>
                <c:pt idx="3">
                  <c:v>45593</c:v>
                </c:pt>
                <c:pt idx="6">
                  <c:v>43447</c:v>
                </c:pt>
                <c:pt idx="9">
                  <c:v>41665</c:v>
                </c:pt>
                <c:pt idx="12">
                  <c:v>40782</c:v>
                </c:pt>
              </c:numCache>
            </c:numRef>
          </c:val>
          <c:extLst>
            <c:ext xmlns:c16="http://schemas.microsoft.com/office/drawing/2014/chart" uri="{C3380CC4-5D6E-409C-BE32-E72D297353CC}">
              <c16:uniqueId val="{0000000A-0E56-437A-8BF6-51F119D4DEEF}"/>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1540</c:v>
                </c:pt>
                <c:pt idx="2">
                  <c:v>#N/A</c:v>
                </c:pt>
                <c:pt idx="3">
                  <c:v>#N/A</c:v>
                </c:pt>
                <c:pt idx="4">
                  <c:v>996</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0E56-437A-8BF6-51F119D4DEEF}"/>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4309</c:v>
                </c:pt>
                <c:pt idx="1">
                  <c:v>3456</c:v>
                </c:pt>
                <c:pt idx="2">
                  <c:v>3986</c:v>
                </c:pt>
              </c:numCache>
            </c:numRef>
          </c:val>
          <c:extLst>
            <c:ext xmlns:c16="http://schemas.microsoft.com/office/drawing/2014/chart" uri="{C3380CC4-5D6E-409C-BE32-E72D297353CC}">
              <c16:uniqueId val="{00000000-5A19-49E8-A396-225E584CD32C}"/>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912</c:v>
                </c:pt>
                <c:pt idx="1">
                  <c:v>815</c:v>
                </c:pt>
                <c:pt idx="2">
                  <c:v>216</c:v>
                </c:pt>
              </c:numCache>
            </c:numRef>
          </c:val>
          <c:extLst>
            <c:ext xmlns:c16="http://schemas.microsoft.com/office/drawing/2014/chart" uri="{C3380CC4-5D6E-409C-BE32-E72D297353CC}">
              <c16:uniqueId val="{00000001-5A19-49E8-A396-225E584CD32C}"/>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3931</c:v>
                </c:pt>
                <c:pt idx="1">
                  <c:v>3820</c:v>
                </c:pt>
                <c:pt idx="2">
                  <c:v>2679</c:v>
                </c:pt>
              </c:numCache>
            </c:numRef>
          </c:val>
          <c:extLst>
            <c:ext xmlns:c16="http://schemas.microsoft.com/office/drawing/2014/chart" uri="{C3380CC4-5D6E-409C-BE32-E72D297353CC}">
              <c16:uniqueId val="{00000002-5A19-49E8-A396-225E584CD32C}"/>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埼玉県久喜市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実質公債費比率の分子は、平成</a:t>
          </a:r>
          <a:r>
            <a:rPr kumimoji="1" lang="en-US" altLang="ja-JP" sz="1300">
              <a:latin typeface="ＭＳ ゴシック" pitchFamily="49" charset="-128"/>
              <a:ea typeface="ＭＳ ゴシック" pitchFamily="49" charset="-128"/>
            </a:rPr>
            <a:t>26</a:t>
          </a:r>
          <a:r>
            <a:rPr kumimoji="1" lang="ja-JP" altLang="en-US" sz="1300">
              <a:latin typeface="ＭＳ ゴシック" pitchFamily="49" charset="-128"/>
              <a:ea typeface="ＭＳ ゴシック" pitchFamily="49" charset="-128"/>
            </a:rPr>
            <a:t>年度以降減少傾向となっていたが、令和</a:t>
          </a:r>
          <a:r>
            <a:rPr kumimoji="1" lang="en-US" altLang="ja-JP" sz="1300">
              <a:latin typeface="ＭＳ ゴシック" pitchFamily="49" charset="-128"/>
              <a:ea typeface="ＭＳ ゴシック" pitchFamily="49" charset="-128"/>
            </a:rPr>
            <a:t>5</a:t>
          </a:r>
          <a:r>
            <a:rPr kumimoji="1" lang="ja-JP" altLang="en-US" sz="1300">
              <a:latin typeface="ＭＳ ゴシック" pitchFamily="49" charset="-128"/>
              <a:ea typeface="ＭＳ ゴシック" pitchFamily="49" charset="-128"/>
            </a:rPr>
            <a:t>年度から増加傾向に転じ、令和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年度は前年度と比較して</a:t>
          </a:r>
          <a:r>
            <a:rPr kumimoji="1" lang="en-US" altLang="ja-JP" sz="1300">
              <a:latin typeface="ＭＳ ゴシック" pitchFamily="49" charset="-128"/>
              <a:ea typeface="ＭＳ ゴシック" pitchFamily="49" charset="-128"/>
            </a:rPr>
            <a:t>69</a:t>
          </a:r>
          <a:r>
            <a:rPr kumimoji="1" lang="ja-JP" altLang="en-US" sz="1300">
              <a:latin typeface="ＭＳ ゴシック" pitchFamily="49" charset="-128"/>
              <a:ea typeface="ＭＳ ゴシック" pitchFamily="49" charset="-128"/>
            </a:rPr>
            <a:t>百万円の増となった。</a:t>
          </a:r>
        </a:p>
        <a:p>
          <a:r>
            <a:rPr kumimoji="1" lang="ja-JP" altLang="en-US" sz="1300">
              <a:latin typeface="ＭＳ ゴシック" pitchFamily="49" charset="-128"/>
              <a:ea typeface="ＭＳ ゴシック" pitchFamily="49" charset="-128"/>
            </a:rPr>
            <a:t>　これは、学校給食センターの整備に係る市債の償還が始まったことや久喜宮代衛生組合発行の地方債に対する負担金の増等が要因と考えられる。</a:t>
          </a:r>
        </a:p>
        <a:p>
          <a:r>
            <a:rPr kumimoji="1" lang="ja-JP" altLang="en-US" sz="1300">
              <a:latin typeface="ＭＳ ゴシック" pitchFamily="49" charset="-128"/>
              <a:ea typeface="ＭＳ ゴシック" pitchFamily="49" charset="-128"/>
            </a:rPr>
            <a:t>　今後、大規模な施設の建設を控えているため、引き続き、市債の新規発行の抑制及び普通交付税の基準財政需要額に算入される地方債の活用並びに補償金等の生じない借換債の繰上償還を推進し、後年度の財政負担の減少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満期一括償還市債の発行は行っておらず、今後も新規発行の予定はない。</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埼玉県久喜市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一般会計等に係る地方債現在高は、令和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年度については、義務教育学校の整備や小・中学校外壁改修に係る市債、中学校屋内運動場空調設備の整備に係る市債を発行したものの、臨時財政対策債の現在高が</a:t>
          </a:r>
          <a:r>
            <a:rPr kumimoji="1" lang="en-US" altLang="ja-JP" sz="1400">
              <a:latin typeface="ＭＳ ゴシック" pitchFamily="49" charset="-128"/>
              <a:ea typeface="ＭＳ ゴシック" pitchFamily="49" charset="-128"/>
            </a:rPr>
            <a:t>1,927</a:t>
          </a:r>
          <a:r>
            <a:rPr kumimoji="1" lang="ja-JP" altLang="en-US" sz="1400">
              <a:latin typeface="ＭＳ ゴシック" pitchFamily="49" charset="-128"/>
              <a:ea typeface="ＭＳ ゴシック" pitchFamily="49" charset="-128"/>
            </a:rPr>
            <a:t>百万円減したこと等により、前年度と比較して</a:t>
          </a:r>
          <a:r>
            <a:rPr kumimoji="1" lang="en-US" altLang="ja-JP" sz="1400">
              <a:latin typeface="ＭＳ ゴシック" pitchFamily="49" charset="-128"/>
              <a:ea typeface="ＭＳ ゴシック" pitchFamily="49" charset="-128"/>
            </a:rPr>
            <a:t>883</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充当可能基金については、公共建築物の維持更新や大規模施設の改修費用等に充てるため、アセットマネジメント基金を</a:t>
          </a:r>
          <a:r>
            <a:rPr kumimoji="1" lang="en-US" altLang="ja-JP" sz="1400">
              <a:latin typeface="ＭＳ ゴシック" pitchFamily="49" charset="-128"/>
              <a:ea typeface="ＭＳ ゴシック" pitchFamily="49" charset="-128"/>
            </a:rPr>
            <a:t>921</a:t>
          </a:r>
          <a:r>
            <a:rPr kumimoji="1" lang="ja-JP" altLang="en-US" sz="1400">
              <a:latin typeface="ＭＳ ゴシック" pitchFamily="49" charset="-128"/>
              <a:ea typeface="ＭＳ ゴシック" pitchFamily="49" charset="-128"/>
            </a:rPr>
            <a:t>百万円、場外発売場環境整備基金を</a:t>
          </a:r>
          <a:r>
            <a:rPr kumimoji="1" lang="en-US" altLang="ja-JP" sz="1400">
              <a:latin typeface="ＭＳ ゴシック" pitchFamily="49" charset="-128"/>
              <a:ea typeface="ＭＳ ゴシック" pitchFamily="49" charset="-128"/>
            </a:rPr>
            <a:t>316</a:t>
          </a:r>
          <a:r>
            <a:rPr kumimoji="1" lang="ja-JP" altLang="en-US" sz="1400">
              <a:latin typeface="ＭＳ ゴシック" pitchFamily="49" charset="-128"/>
              <a:ea typeface="ＭＳ ゴシック" pitchFamily="49" charset="-128"/>
            </a:rPr>
            <a:t>百万円を取り崩したこと等により、前年度と比較して</a:t>
          </a:r>
          <a:r>
            <a:rPr kumimoji="1" lang="en-US" altLang="ja-JP" sz="1400">
              <a:latin typeface="ＭＳ ゴシック" pitchFamily="49" charset="-128"/>
              <a:ea typeface="ＭＳ ゴシック" pitchFamily="49" charset="-128"/>
            </a:rPr>
            <a:t>1,389</a:t>
          </a:r>
          <a:r>
            <a:rPr kumimoji="1" lang="ja-JP" altLang="en-US" sz="1400">
              <a:latin typeface="ＭＳ ゴシック" pitchFamily="49" charset="-128"/>
              <a:ea typeface="ＭＳ ゴシック" pitchFamily="49" charset="-128"/>
            </a:rPr>
            <a:t>百万円の減となった。</a:t>
          </a:r>
        </a:p>
        <a:p>
          <a:r>
            <a:rPr kumimoji="1" lang="ja-JP" altLang="en-US" sz="1400">
              <a:latin typeface="ＭＳ ゴシック" pitchFamily="49" charset="-128"/>
              <a:ea typeface="ＭＳ ゴシック" pitchFamily="49" charset="-128"/>
            </a:rPr>
            <a:t>　将来負担比率は現在のところ算出ゼロで、早期健全化基準未満の数値で推移しているものの、大規模施設の建設が後年度に控えており、引き続き事業の必要性の検証による地方債の新規発行抑制に努め、比率の改善を図っ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埼玉県久喜市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lang="ja-JP" altLang="en-US" sz="1100">
              <a:solidFill>
                <a:schemeClr val="dk1"/>
              </a:solidFill>
              <a:effectLst/>
              <a:latin typeface="ＭＳ ゴシック" panose="020B0609070205080204" pitchFamily="49" charset="-128"/>
              <a:ea typeface="ＭＳ ゴシック" panose="020B0609070205080204" pitchFamily="49" charset="-128"/>
              <a:cs typeface="+mn-cs"/>
            </a:rPr>
            <a:t>　</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財政調整基金は、実質収支を黒字にするため</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年度決算において発生した実質収支額の二分の一の額として</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1,024</a:t>
          </a:r>
          <a:r>
            <a:rPr lang="ja-JP" altLang="ja-JP"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こと等により</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530</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百万円の増となった。また、公共建築物の維持更新や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大規模施設の改修費用等に充てるため、アセットマネジメント基金</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921</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百万円、場外発売場環境整備基金を</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百万円を取り崩したこと等により、基金全体としては、</a:t>
          </a:r>
          <a:r>
            <a:rPr lang="en-US" altLang="ja-JP" sz="1300">
              <a:solidFill>
                <a:schemeClr val="dk1"/>
              </a:solidFill>
              <a:effectLst/>
              <a:latin typeface="ＭＳ ゴシック" panose="020B0609070205080204" pitchFamily="49" charset="-128"/>
              <a:ea typeface="ＭＳ ゴシック" panose="020B0609070205080204" pitchFamily="49" charset="-128"/>
              <a:cs typeface="+mn-cs"/>
            </a:rPr>
            <a:t>1,209</a:t>
          </a:r>
          <a:r>
            <a:rPr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ごみ処理施設等の大規模施設の建設による普通建設事業費の増により、財政調整基金やごみ処理施設整備基金等の取り崩しが見込まれるため、基金全体としては中長期的に減少傾向になると考えられる。</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アセットマネジメント基金：公共建築物の維持更新及び統廃合</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ごみ処理施設整備基金：市のごみ処理施設等の整備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場外発売場環境整備基金：モーターボート競走法第</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条の規定に基づき設置された場外発売場における勝舟投票券の売上に関し、市に交付される環境整備協力費の有効活用</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（仮称）本多静六記念　市民の森・緑の公園整備基金：（仮称）本多静六記念　市民の森・緑の公園の整備</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福祉基金：地域の保健福祉活動の充実を目的とした公共施設等の整備</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公共建築物の維持更新や大規模施設の改修費用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等に充てるため、</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アセットマネジメント基金を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921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百万円、場外発売場環境整備基金を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316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百万円を取り崩し、ごみ処理施設の建設に係る経費に充てるため、ごみ処理施設整備基金を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百万円取り崩したこと等により、全体として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1,141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百万円の減となった。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今後もごみ処理施設等の大規模施設の建設による普通建設事業費の増により、ごみ処理施設整備基金等の取り崩しが見込まれるため、その他特定目的基金は中長期的に減少傾向になると考えられる。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財政調整基金は、実質収支を黒字にするため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百万円を取り崩した一方、令和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年度決算において発生した実質収支額の二分の一の額として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1,024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百万円を積み立てたこと等により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530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今後もごみ処理施設等の大規模施設の建設に係る普通建設事業費の増による歳出の増額に伴い、財政調整基金繰入金の増額が見込まれることから、財政調整基金の適正管理に努めていく。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減債基金は、</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取り崩した額が普通交付税のうち臨時財政対策債償還基金費分として交付された積立額を上回ったため、</a:t>
          </a:r>
          <a:r>
            <a:rPr kumimoji="0" lang="en-US"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599</a:t>
          </a:r>
          <a:r>
            <a:rPr kumimoji="0" lang="ja-JP" altLang="en-US"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百万円の減</a:t>
          </a:r>
          <a:r>
            <a:rPr kumimoji="0" lang="ja-JP" altLang="ja-JP" sz="1300" b="0" i="0" u="none" strike="noStrike" kern="0" cap="none" spc="0" normalizeH="0" baseline="0" noProof="0">
              <a:ln>
                <a:noFill/>
              </a:ln>
              <a:solidFill>
                <a:sysClr val="windowText" lastClr="000000"/>
              </a:solidFill>
              <a:effectLst/>
              <a:uLnTx/>
              <a:uFillTx/>
              <a:latin typeface="ＭＳ ゴシック" panose="020B0609070205080204" pitchFamily="49" charset="-128"/>
              <a:ea typeface="ＭＳ ゴシック" panose="020B0609070205080204" pitchFamily="49" charset="-128"/>
              <a:cs typeface="+mn-cs"/>
            </a:rPr>
            <a:t>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の新規発行抑制に努めているものの、今後もごみ処理施設等の大規模施設の建設等、一般会計等に係る地方債現在高の増加要因が見込まれる状況であることから、計画的な償還を推進するため、減債基金の適正管理に努め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150,976
146,570
82.41
64,766,234
61,448,408
2,750,342
33,619,029
40,782,219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町村民税（法人分）の増や定額減税減収補填特例交付金の皆増により、基準財政収入額が増加した一方、社会福祉費や教育費などの増加に伴い、基準財政需要額も増加したことから、前年度と比較すると低下した。</a:t>
          </a:r>
        </a:p>
        <a:p>
          <a:r>
            <a:rPr kumimoji="1" lang="ja-JP" altLang="en-US" sz="1300">
              <a:latin typeface="ＭＳ Ｐゴシック" panose="020B0600070205080204" pitchFamily="50" charset="-128"/>
              <a:ea typeface="ＭＳ Ｐゴシック" panose="020B0600070205080204" pitchFamily="50" charset="-128"/>
            </a:rPr>
            <a:t>　埼玉県平均や全国平均を上回ったものの、類似団体平均を下回っているため、今後も引き続き自主財源である市税の徴収率向上を図り、更なる財源確保に努めていく。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86078</xdr:rowOff>
    </xdr:from>
    <xdr:to>
      <xdr:col>23</xdr:col>
      <xdr:colOff>133350</xdr:colOff>
      <xdr:row>44</xdr:row>
      <xdr:rowOff>44450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86828"/>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16527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560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44450</xdr:rowOff>
    </xdr:from>
    <xdr:to>
      <xdr:col>24</xdr:col>
      <xdr:colOff>12700</xdr:colOff>
      <xdr:row>44</xdr:row>
      <xdr:rowOff>44450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588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1005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30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86078</xdr:rowOff>
    </xdr:from>
    <xdr:to>
      <xdr:col>24</xdr:col>
      <xdr:colOff>12700</xdr:colOff>
      <xdr:row>35</xdr:row>
      <xdr:rowOff>86078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86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76200</xdr:rowOff>
    </xdr:from>
    <xdr:to>
      <xdr:col>23</xdr:col>
      <xdr:colOff>133350</xdr:colOff>
      <xdr:row>41</xdr:row>
      <xdr:rowOff>89605</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105650"/>
          <a:ext cx="8382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39</xdr:row>
      <xdr:rowOff>79322</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76587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62795</xdr:rowOff>
    </xdr:from>
    <xdr:to>
      <xdr:col>23</xdr:col>
      <xdr:colOff>184150</xdr:colOff>
      <xdr:row>40</xdr:row>
      <xdr:rowOff>164395</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49389</xdr:rowOff>
    </xdr:from>
    <xdr:to>
      <xdr:col>19</xdr:col>
      <xdr:colOff>133350</xdr:colOff>
      <xdr:row>41</xdr:row>
      <xdr:rowOff>76200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78839"/>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76200</xdr:rowOff>
    </xdr:from>
    <xdr:to>
      <xdr:col>19</xdr:col>
      <xdr:colOff>184150</xdr:colOff>
      <xdr:row>41</xdr:row>
      <xdr:rowOff>6350</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35983</xdr:rowOff>
    </xdr:from>
    <xdr:to>
      <xdr:col>15</xdr:col>
      <xdr:colOff>82550</xdr:colOff>
      <xdr:row>41</xdr:row>
      <xdr:rowOff>49389</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065433"/>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62795</xdr:rowOff>
    </xdr:from>
    <xdr:to>
      <xdr:col>15</xdr:col>
      <xdr:colOff>133350</xdr:colOff>
      <xdr:row>40</xdr:row>
      <xdr:rowOff>164395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3122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9172</xdr:rowOff>
    </xdr:from>
    <xdr:to>
      <xdr:col>11</xdr:col>
      <xdr:colOff>31750</xdr:colOff>
      <xdr:row>41</xdr:row>
      <xdr:rowOff>35983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038622"/>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49389</xdr:rowOff>
    </xdr:from>
    <xdr:to>
      <xdr:col>11</xdr:col>
      <xdr:colOff>82550</xdr:colOff>
      <xdr:row>40</xdr:row>
      <xdr:rowOff>150989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90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161166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76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62795</xdr:rowOff>
    </xdr:from>
    <xdr:to>
      <xdr:col>7</xdr:col>
      <xdr:colOff>31750</xdr:colOff>
      <xdr:row>40</xdr:row>
      <xdr:rowOff>164395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920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39</xdr:row>
      <xdr:rowOff>3122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89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38805</xdr:rowOff>
    </xdr:from>
    <xdr:to>
      <xdr:col>23</xdr:col>
      <xdr:colOff>184150</xdr:colOff>
      <xdr:row>41</xdr:row>
      <xdr:rowOff>140405</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68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10882</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40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25400</xdr:rowOff>
    </xdr:from>
    <xdr:to>
      <xdr:col>19</xdr:col>
      <xdr:colOff>184150</xdr:colOff>
      <xdr:row>41</xdr:row>
      <xdr:rowOff>127000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54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111777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141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170039</xdr:rowOff>
    </xdr:from>
    <xdr:to>
      <xdr:col>15</xdr:col>
      <xdr:colOff>133350</xdr:colOff>
      <xdr:row>41</xdr:row>
      <xdr:rowOff>100189</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02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84966</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114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156633</xdr:rowOff>
    </xdr:from>
    <xdr:to>
      <xdr:col>11</xdr:col>
      <xdr:colOff>82550</xdr:colOff>
      <xdr:row>41</xdr:row>
      <xdr:rowOff>86783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71560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101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129822</xdr:rowOff>
    </xdr:from>
    <xdr:to>
      <xdr:col>7</xdr:col>
      <xdr:colOff>31750</xdr:colOff>
      <xdr:row>41</xdr:row>
      <xdr:rowOff>59972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87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44749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74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[90.4%]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a:t>
          </a:r>
          <a:r>
            <a:rPr kumimoji="1" lang="en-US" altLang="ja-JP" sz="1300">
              <a:latin typeface="ＭＳ Ｐゴシック" panose="020B0600070205080204" pitchFamily="50" charset="-128"/>
              <a:ea typeface="ＭＳ Ｐゴシック" panose="020B0600070205080204" pitchFamily="50" charset="-128"/>
            </a:rPr>
            <a:t>1.0</a:t>
          </a:r>
          <a:r>
            <a:rPr kumimoji="1" lang="ja-JP" altLang="en-US" sz="1300">
              <a:latin typeface="ＭＳ Ｐゴシック" panose="020B0600070205080204" pitchFamily="50" charset="-128"/>
              <a:ea typeface="ＭＳ Ｐゴシック" panose="020B0600070205080204" pitchFamily="50" charset="-128"/>
            </a:rPr>
            <a:t>ポイントの減となり、類似団体平均、埼玉県平均及び全国平均のいずれの指標よりも下回っている。ごみ処理収集業務を久喜宮代衛生組合から移管を受けたことによる組合負担金の減少により経常一般財源等が減となったことが、ポイント減少の要因と考えられる。</a:t>
          </a:r>
        </a:p>
        <a:p>
          <a:r>
            <a:rPr kumimoji="1" lang="ja-JP" altLang="en-US" sz="1300">
              <a:latin typeface="ＭＳ Ｐゴシック" panose="020B0600070205080204" pitchFamily="50" charset="-128"/>
              <a:ea typeface="ＭＳ Ｐゴシック" panose="020B0600070205080204" pitchFamily="50" charset="-128"/>
            </a:rPr>
            <a:t>　今後も自主財源の確保や事務事業の見直しによる経常経費の削減に取り組んでいく。</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60</xdr:row>
      <xdr:rowOff>1270</xdr:rowOff>
    </xdr:from>
    <xdr:to>
      <xdr:col>23</xdr:col>
      <xdr:colOff>133350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88270"/>
          <a:ext cx="0" cy="11678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140462</xdr:rowOff>
    </xdr:from>
    <xdr:to>
      <xdr:col>24</xdr:col>
      <xdr:colOff>12700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87647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31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60</xdr:row>
      <xdr:rowOff>1270</xdr:rowOff>
    </xdr:from>
    <xdr:to>
      <xdr:col>24</xdr:col>
      <xdr:colOff>12700</xdr:colOff>
      <xdr:row>60</xdr:row>
      <xdr:rowOff>1270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88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64</xdr:row>
      <xdr:rowOff>82804</xdr:rowOff>
    </xdr:from>
    <xdr:to>
      <xdr:col>23</xdr:col>
      <xdr:colOff>133350</xdr:colOff>
      <xdr:row>64</xdr:row>
      <xdr:rowOff>131064</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1055604"/>
          <a:ext cx="8382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119905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10927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147828</xdr:rowOff>
    </xdr:from>
    <xdr:to>
      <xdr:col>23</xdr:col>
      <xdr:colOff>184150</xdr:colOff>
      <xdr:row>65</xdr:row>
      <xdr:rowOff>77978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112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102108</xdr:rowOff>
    </xdr:from>
    <xdr:to>
      <xdr:col>19</xdr:col>
      <xdr:colOff>133350</xdr:colOff>
      <xdr:row>64</xdr:row>
      <xdr:rowOff>131064</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107490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133350</xdr:rowOff>
    </xdr:from>
    <xdr:to>
      <xdr:col>19</xdr:col>
      <xdr:colOff>184150</xdr:colOff>
      <xdr:row>65</xdr:row>
      <xdr:rowOff>63500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10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48277</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119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62</xdr:row>
      <xdr:rowOff>97536</xdr:rowOff>
    </xdr:from>
    <xdr:to>
      <xdr:col>15</xdr:col>
      <xdr:colOff>82550</xdr:colOff>
      <xdr:row>64</xdr:row>
      <xdr:rowOff>102108</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727436"/>
          <a:ext cx="889000" cy="347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99568</xdr:rowOff>
    </xdr:from>
    <xdr:to>
      <xdr:col>15</xdr:col>
      <xdr:colOff>133350</xdr:colOff>
      <xdr:row>65</xdr:row>
      <xdr:rowOff>29718</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7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14495</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115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62</xdr:row>
      <xdr:rowOff>97536</xdr:rowOff>
    </xdr:from>
    <xdr:to>
      <xdr:col>11</xdr:col>
      <xdr:colOff>31750</xdr:colOff>
      <xdr:row>64</xdr:row>
      <xdr:rowOff>39370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flipV="1">
          <a:off x="1447800" y="10727436"/>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155194</xdr:rowOff>
    </xdr:from>
    <xdr:to>
      <xdr:col>11</xdr:col>
      <xdr:colOff>82550</xdr:colOff>
      <xdr:row>64</xdr:row>
      <xdr:rowOff>85344</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956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70121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10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508</xdr:rowOff>
    </xdr:from>
    <xdr:to>
      <xdr:col>7</xdr:col>
      <xdr:colOff>31750</xdr:colOff>
      <xdr:row>65</xdr:row>
      <xdr:rowOff>102108</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1447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86885</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32004</xdr:rowOff>
    </xdr:from>
    <xdr:to>
      <xdr:col>23</xdr:col>
      <xdr:colOff>184150</xdr:colOff>
      <xdr:row>64</xdr:row>
      <xdr:rowOff>133604</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10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48531</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849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80264</xdr:rowOff>
    </xdr:from>
    <xdr:to>
      <xdr:col>19</xdr:col>
      <xdr:colOff>184150</xdr:colOff>
      <xdr:row>65</xdr:row>
      <xdr:rowOff>10414</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05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20591</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8219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51308</xdr:rowOff>
    </xdr:from>
    <xdr:to>
      <xdr:col>15</xdr:col>
      <xdr:colOff>133350</xdr:colOff>
      <xdr:row>64</xdr:row>
      <xdr:rowOff>152908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024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163085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792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62</xdr:row>
      <xdr:rowOff>46736</xdr:rowOff>
    </xdr:from>
    <xdr:to>
      <xdr:col>11</xdr:col>
      <xdr:colOff>82550</xdr:colOff>
      <xdr:row>62</xdr:row>
      <xdr:rowOff>148336</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6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158513</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445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160020</xdr:rowOff>
    </xdr:from>
    <xdr:to>
      <xdr:col>7</xdr:col>
      <xdr:colOff>31750</xdr:colOff>
      <xdr:row>64</xdr:row>
      <xdr:rowOff>90170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96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100347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7302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[117,745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latin typeface="ＭＳ Ｐゴシック" panose="020B0600070205080204" pitchFamily="50" charset="-128"/>
              <a:ea typeface="ＭＳ Ｐゴシック" panose="020B0600070205080204" pitchFamily="50" charset="-128"/>
            </a:rPr>
            <a:t>　任期の定めのない常勤職員に係る給料等の増やごみ処理収集業務を久喜宮代衛生組合から移管を受けたことによるごみ収集業務委託料の増や住民記録システム等標準化・共通化業務委託料の皆増等により、前年度と比較して</a:t>
          </a:r>
          <a:r>
            <a:rPr kumimoji="1" lang="en-US" altLang="ja-JP" sz="1300">
              <a:latin typeface="ＭＳ Ｐゴシック" panose="020B0600070205080204" pitchFamily="50" charset="-128"/>
              <a:ea typeface="ＭＳ Ｐゴシック" panose="020B0600070205080204" pitchFamily="50" charset="-128"/>
            </a:rPr>
            <a:t>14,499</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類似団体平均、埼玉県平均及び全国平均よりも低い状況であるが、今後も、より一層のコスト意識を高め、行政のスリム化・効率化に努めていく。</a:t>
          </a: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47031</xdr:rowOff>
    </xdr:from>
    <xdr:to>
      <xdr:col>23</xdr:col>
      <xdr:colOff>133350</xdr:colOff>
      <xdr:row>89</xdr:row>
      <xdr:rowOff>84489</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934481"/>
          <a:ext cx="0" cy="140905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56566</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15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205,092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84489</xdr:rowOff>
    </xdr:from>
    <xdr:to>
      <xdr:col>24</xdr:col>
      <xdr:colOff>12700</xdr:colOff>
      <xdr:row>89</xdr:row>
      <xdr:rowOff>84489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4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133408</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677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47031</xdr:rowOff>
    </xdr:from>
    <xdr:to>
      <xdr:col>24</xdr:col>
      <xdr:colOff>12700</xdr:colOff>
      <xdr:row>81</xdr:row>
      <xdr:rowOff>47031</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934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90787</xdr:rowOff>
    </xdr:from>
    <xdr:to>
      <xdr:col>23</xdr:col>
      <xdr:colOff>133350</xdr:colOff>
      <xdr:row>82</xdr:row>
      <xdr:rowOff>113703</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978237"/>
          <a:ext cx="838200" cy="1943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129269</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359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137,568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157192</xdr:rowOff>
    </xdr:from>
    <xdr:to>
      <xdr:col>23</xdr:col>
      <xdr:colOff>184150</xdr:colOff>
      <xdr:row>84</xdr:row>
      <xdr:rowOff>87342</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387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90787</xdr:rowOff>
    </xdr:from>
    <xdr:to>
      <xdr:col>19</xdr:col>
      <xdr:colOff>133350</xdr:colOff>
      <xdr:row>81</xdr:row>
      <xdr:rowOff>136030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flipV="1">
          <a:off x="3225800" y="13978237"/>
          <a:ext cx="889000" cy="45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60537</xdr:rowOff>
    </xdr:from>
    <xdr:to>
      <xdr:col>19</xdr:col>
      <xdr:colOff>184150</xdr:colOff>
      <xdr:row>83</xdr:row>
      <xdr:rowOff>162137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290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146914</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3772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111727</xdr:rowOff>
    </xdr:from>
    <xdr:to>
      <xdr:col>15</xdr:col>
      <xdr:colOff>82550</xdr:colOff>
      <xdr:row>81</xdr:row>
      <xdr:rowOff>136030</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999177"/>
          <a:ext cx="889000" cy="24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81209</xdr:rowOff>
    </xdr:from>
    <xdr:to>
      <xdr:col>15</xdr:col>
      <xdr:colOff>133350</xdr:colOff>
      <xdr:row>84</xdr:row>
      <xdr:rowOff>11359</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31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167586</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979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131,900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73560</xdr:rowOff>
    </xdr:from>
    <xdr:to>
      <xdr:col>11</xdr:col>
      <xdr:colOff>31750</xdr:colOff>
      <xdr:row>81</xdr:row>
      <xdr:rowOff>111727</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961010"/>
          <a:ext cx="889000" cy="381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26073</xdr:rowOff>
    </xdr:from>
    <xdr:to>
      <xdr:col>11</xdr:col>
      <xdr:colOff>82550</xdr:colOff>
      <xdr:row>83</xdr:row>
      <xdr:rowOff>127673</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5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112450</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42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68669</xdr:rowOff>
    </xdr:from>
    <xdr:to>
      <xdr:col>7</xdr:col>
      <xdr:colOff>31750</xdr:colOff>
      <xdr:row>82</xdr:row>
      <xdr:rowOff>170269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127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155046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213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62903</xdr:rowOff>
    </xdr:from>
    <xdr:to>
      <xdr:col>23</xdr:col>
      <xdr:colOff>184150</xdr:colOff>
      <xdr:row>82</xdr:row>
      <xdr:rowOff>164503</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121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79430</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6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39987</xdr:rowOff>
    </xdr:from>
    <xdr:to>
      <xdr:col>19</xdr:col>
      <xdr:colOff>184150</xdr:colOff>
      <xdr:row>81</xdr:row>
      <xdr:rowOff>141587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92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151764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6963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85230</xdr:rowOff>
    </xdr:from>
    <xdr:to>
      <xdr:col>15</xdr:col>
      <xdr:colOff>133350</xdr:colOff>
      <xdr:row>82</xdr:row>
      <xdr:rowOff>15380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97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25557</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4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60927</xdr:rowOff>
    </xdr:from>
    <xdr:to>
      <xdr:col>11</xdr:col>
      <xdr:colOff>82550</xdr:colOff>
      <xdr:row>81</xdr:row>
      <xdr:rowOff>162527</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48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1254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172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22760</xdr:rowOff>
    </xdr:from>
    <xdr:to>
      <xdr:col>7</xdr:col>
      <xdr:colOff>31750</xdr:colOff>
      <xdr:row>81</xdr:row>
      <xdr:rowOff>124360</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10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134537</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6790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4</a:t>
          </a:r>
          <a:r>
            <a:rPr kumimoji="1" lang="ja-JP" altLang="en-US" sz="1300">
              <a:latin typeface="ＭＳ Ｐゴシック" panose="020B0600070205080204" pitchFamily="50" charset="-128"/>
              <a:ea typeface="ＭＳ Ｐゴシック" panose="020B0600070205080204" pitchFamily="50" charset="-128"/>
            </a:rPr>
            <a:t>月</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日現在の数値と比較しても増減はなく、依然として類似団体平均及び全国市平均よりも低い状況であることから、今後も適正な給与水準になるよう努めていく。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53975</xdr:rowOff>
    </xdr:from>
    <xdr:to>
      <xdr:col>81</xdr:col>
      <xdr:colOff>44450</xdr:colOff>
      <xdr:row>88</xdr:row>
      <xdr:rowOff>80434</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41425"/>
          <a:ext cx="0" cy="12266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52511</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5140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80434</xdr:rowOff>
    </xdr:from>
    <xdr:to>
      <xdr:col>81</xdr:col>
      <xdr:colOff>133350</xdr:colOff>
      <xdr:row>88</xdr:row>
      <xdr:rowOff>80434</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516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140352</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8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53975</xdr:rowOff>
    </xdr:from>
    <xdr:to>
      <xdr:col>81</xdr:col>
      <xdr:colOff>133350</xdr:colOff>
      <xdr:row>81</xdr:row>
      <xdr:rowOff>53975</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4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81</xdr:row>
      <xdr:rowOff>53975</xdr:rowOff>
    </xdr:from>
    <xdr:to>
      <xdr:col>81</xdr:col>
      <xdr:colOff>44450</xdr:colOff>
      <xdr:row>81</xdr:row>
      <xdr:rowOff>53975</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394142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64152</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4659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92075</xdr:rowOff>
    </xdr:from>
    <xdr:to>
      <xdr:col>81</xdr:col>
      <xdr:colOff>95250</xdr:colOff>
      <xdr:row>85</xdr:row>
      <xdr:rowOff>22225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9672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81</xdr:row>
      <xdr:rowOff>53975</xdr:rowOff>
    </xdr:from>
    <xdr:to>
      <xdr:col>77</xdr:col>
      <xdr:colOff>44450</xdr:colOff>
      <xdr:row>81</xdr:row>
      <xdr:rowOff>114300</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5290800" y="13941425"/>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92075</xdr:rowOff>
    </xdr:from>
    <xdr:to>
      <xdr:col>77</xdr:col>
      <xdr:colOff>95250</xdr:colOff>
      <xdr:row>85</xdr:row>
      <xdr:rowOff>22225</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129000" y="1449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7002</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5802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81</xdr:row>
      <xdr:rowOff>94191</xdr:rowOff>
    </xdr:from>
    <xdr:to>
      <xdr:col>72</xdr:col>
      <xdr:colOff>203200</xdr:colOff>
      <xdr:row>81</xdr:row>
      <xdr:rowOff>114300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a:off x="14401800" y="13981641"/>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112184</xdr:rowOff>
    </xdr:from>
    <xdr:to>
      <xdr:col>73</xdr:col>
      <xdr:colOff>44450</xdr:colOff>
      <xdr:row>85</xdr:row>
      <xdr:rowOff>42334</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5240000" y="14513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27111</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6003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81</xdr:row>
      <xdr:rowOff>94191</xdr:rowOff>
    </xdr:from>
    <xdr:to>
      <xdr:col>68</xdr:col>
      <xdr:colOff>152400</xdr:colOff>
      <xdr:row>82</xdr:row>
      <xdr:rowOff>3175</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3981641"/>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132291</xdr:rowOff>
    </xdr:from>
    <xdr:to>
      <xdr:col>68</xdr:col>
      <xdr:colOff>203200</xdr:colOff>
      <xdr:row>85</xdr:row>
      <xdr:rowOff>62441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4351000" y="14534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47218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6204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3462000" y="1455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67327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4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81</xdr:row>
      <xdr:rowOff>3175</xdr:rowOff>
    </xdr:from>
    <xdr:to>
      <xdr:col>81</xdr:col>
      <xdr:colOff>95250</xdr:colOff>
      <xdr:row>81</xdr:row>
      <xdr:rowOff>104775</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9672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80</xdr:row>
      <xdr:rowOff>95902</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3811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81</xdr:row>
      <xdr:rowOff>3175</xdr:rowOff>
    </xdr:from>
    <xdr:to>
      <xdr:col>77</xdr:col>
      <xdr:colOff>95250</xdr:colOff>
      <xdr:row>81</xdr:row>
      <xdr:rowOff>104775</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129000" y="138906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79</xdr:row>
      <xdr:rowOff>114952</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3659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81</xdr:row>
      <xdr:rowOff>63500</xdr:rowOff>
    </xdr:from>
    <xdr:to>
      <xdr:col>73</xdr:col>
      <xdr:colOff>44450</xdr:colOff>
      <xdr:row>81</xdr:row>
      <xdr:rowOff>165100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5240000" y="1395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80</xdr:row>
      <xdr:rowOff>3827</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3719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81</xdr:row>
      <xdr:rowOff>43391</xdr:rowOff>
    </xdr:from>
    <xdr:to>
      <xdr:col>68</xdr:col>
      <xdr:colOff>203200</xdr:colOff>
      <xdr:row>81</xdr:row>
      <xdr:rowOff>144991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4351000" y="139308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79</xdr:row>
      <xdr:rowOff>155168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36997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81</xdr:row>
      <xdr:rowOff>123825</xdr:rowOff>
    </xdr:from>
    <xdr:to>
      <xdr:col>64</xdr:col>
      <xdr:colOff>152400</xdr:colOff>
      <xdr:row>82</xdr:row>
      <xdr:rowOff>53975</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3462000" y="14011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80</xdr:row>
      <xdr:rowOff>64152</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3780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前年度と比較して横ばいとなっており、依然として類似団体平均、埼玉県平均及び全国平均よりも低い状況となっている。</a:t>
          </a:r>
        </a:p>
        <a:p>
          <a:r>
            <a:rPr kumimoji="1" lang="ja-JP" altLang="en-US" sz="1300">
              <a:latin typeface="ＭＳ Ｐゴシック" panose="020B0600070205080204" pitchFamily="50" charset="-128"/>
              <a:ea typeface="ＭＳ Ｐゴシック" panose="020B0600070205080204" pitchFamily="50" charset="-128"/>
            </a:rPr>
            <a:t>　今後も、継続的に良好な市民サービスを提供していくため、職員数の適正管理を実施しながら、行政のスリム化・効率化に努めていく。</a:t>
          </a: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68</xdr:row>
      <xdr:rowOff>41275</xdr:rowOff>
    </xdr:from>
    <xdr:to>
      <xdr:col>85</xdr:col>
      <xdr:colOff>95250</xdr:colOff>
      <xdr:row>68</xdr:row>
      <xdr:rowOff>41275</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6998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70502</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557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123825</xdr:rowOff>
    </xdr:from>
    <xdr:to>
      <xdr:col>85</xdr:col>
      <xdr:colOff>95250</xdr:colOff>
      <xdr:row>64</xdr:row>
      <xdr:rowOff>123825</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0966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153052</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954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34925</xdr:rowOff>
    </xdr:from>
    <xdr:to>
      <xdr:col>85</xdr:col>
      <xdr:colOff>95250</xdr:colOff>
      <xdr:row>61</xdr:row>
      <xdr:rowOff>34925</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49337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64152</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3511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117475</xdr:rowOff>
    </xdr:from>
    <xdr:to>
      <xdr:col>85</xdr:col>
      <xdr:colOff>95250</xdr:colOff>
      <xdr:row>57</xdr:row>
      <xdr:rowOff>117475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89012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56</xdr:row>
      <xdr:rowOff>146702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4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127000</xdr:rowOff>
    </xdr:from>
    <xdr:to>
      <xdr:col>81</xdr:col>
      <xdr:colOff>44450</xdr:colOff>
      <xdr:row>67</xdr:row>
      <xdr:rowOff>22701</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10071100"/>
          <a:ext cx="0" cy="143875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166228</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81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22701</xdr:rowOff>
    </xdr:from>
    <xdr:to>
      <xdr:col>81</xdr:col>
      <xdr:colOff>133350</xdr:colOff>
      <xdr:row>67</xdr:row>
      <xdr:rowOff>22701</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09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41927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81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127000</xdr:rowOff>
    </xdr:from>
    <xdr:to>
      <xdr:col>81</xdr:col>
      <xdr:colOff>133350</xdr:colOff>
      <xdr:row>58</xdr:row>
      <xdr:rowOff>127000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1007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121920</xdr:rowOff>
    </xdr:from>
    <xdr:to>
      <xdr:col>81</xdr:col>
      <xdr:colOff>44450</xdr:colOff>
      <xdr:row>60</xdr:row>
      <xdr:rowOff>124937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flipV="1">
          <a:off x="16179800" y="10408920"/>
          <a:ext cx="838200" cy="30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169880</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456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103822</xdr:rowOff>
    </xdr:from>
    <xdr:to>
      <xdr:col>77</xdr:col>
      <xdr:colOff>44450</xdr:colOff>
      <xdr:row>60</xdr:row>
      <xdr:rowOff>124937</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390822"/>
          <a:ext cx="889000" cy="2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11271</xdr:rowOff>
    </xdr:from>
    <xdr:to>
      <xdr:col>77</xdr:col>
      <xdr:colOff>95250</xdr:colOff>
      <xdr:row>61</xdr:row>
      <xdr:rowOff>112871</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469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97648</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5560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88741</xdr:rowOff>
    </xdr:from>
    <xdr:to>
      <xdr:col>72</xdr:col>
      <xdr:colOff>203200</xdr:colOff>
      <xdr:row>60</xdr:row>
      <xdr:rowOff>103822</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375741"/>
          <a:ext cx="889000" cy="150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2222</xdr:rowOff>
    </xdr:from>
    <xdr:to>
      <xdr:col>73</xdr:col>
      <xdr:colOff>44450</xdr:colOff>
      <xdr:row>61</xdr:row>
      <xdr:rowOff>103822</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6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88599</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79693</xdr:rowOff>
    </xdr:from>
    <xdr:to>
      <xdr:col>68</xdr:col>
      <xdr:colOff>152400</xdr:colOff>
      <xdr:row>60</xdr:row>
      <xdr:rowOff>88741</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366693"/>
          <a:ext cx="889000" cy="9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164624</xdr:rowOff>
    </xdr:from>
    <xdr:to>
      <xdr:col>68</xdr:col>
      <xdr:colOff>203200</xdr:colOff>
      <xdr:row>61</xdr:row>
      <xdr:rowOff>94774</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51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79551</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538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82567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54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71120</xdr:rowOff>
    </xdr:from>
    <xdr:to>
      <xdr:col>81</xdr:col>
      <xdr:colOff>95250</xdr:colOff>
      <xdr:row>61</xdr:row>
      <xdr:rowOff>1270</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358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87647</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020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74137</xdr:rowOff>
    </xdr:from>
    <xdr:to>
      <xdr:col>77</xdr:col>
      <xdr:colOff>95250</xdr:colOff>
      <xdr:row>61</xdr:row>
      <xdr:rowOff>4287</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0361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14464</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01300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53022</xdr:rowOff>
    </xdr:from>
    <xdr:to>
      <xdr:col>73</xdr:col>
      <xdr:colOff>44450</xdr:colOff>
      <xdr:row>60</xdr:row>
      <xdr:rowOff>154622</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0340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164799</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01088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37941</xdr:rowOff>
    </xdr:from>
    <xdr:to>
      <xdr:col>68</xdr:col>
      <xdr:colOff>203200</xdr:colOff>
      <xdr:row>60</xdr:row>
      <xdr:rowOff>139541</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03249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149718</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0093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28893</xdr:rowOff>
    </xdr:from>
    <xdr:to>
      <xdr:col>64</xdr:col>
      <xdr:colOff>152400</xdr:colOff>
      <xdr:row>60</xdr:row>
      <xdr:rowOff>130493</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0315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140670</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0084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年度において、学校給食センターの整備に係る市債の償還が始まったことや久喜宮代衛生組合発行の地方債に対する負担金の増等が要因となり、前年度と比較して</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ポイント増加した。埼玉県平均及び全国平均を下回ったものの、類似団体平均よりも高い状況である。</a:t>
          </a:r>
        </a:p>
        <a:p>
          <a:r>
            <a:rPr kumimoji="1" lang="ja-JP" altLang="en-US" sz="1300">
              <a:latin typeface="ＭＳ Ｐゴシック" panose="020B0600070205080204" pitchFamily="50" charset="-128"/>
              <a:ea typeface="ＭＳ Ｐゴシック" panose="020B0600070205080204" pitchFamily="50" charset="-128"/>
            </a:rPr>
            <a:t>　今後、義務教育学校や中学校屋内運動場空調設備の整備に係る市債の償還開始に加え、ごみ処理施設等の大規模施設の整備を控えていることから、地方債の新規発行を十分に検討の上、抑制に努めていく。</a:t>
          </a: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157843</xdr:rowOff>
    </xdr:from>
    <xdr:to>
      <xdr:col>81</xdr:col>
      <xdr:colOff>44450</xdr:colOff>
      <xdr:row>45</xdr:row>
      <xdr:rowOff>120045</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330043"/>
          <a:ext cx="0" cy="150525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92122</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807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120045</xdr:rowOff>
    </xdr:from>
    <xdr:to>
      <xdr:col>81</xdr:col>
      <xdr:colOff>133350</xdr:colOff>
      <xdr:row>45</xdr:row>
      <xdr:rowOff>120045</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835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72770</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73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157843</xdr:rowOff>
    </xdr:from>
    <xdr:to>
      <xdr:col>81</xdr:col>
      <xdr:colOff>133350</xdr:colOff>
      <xdr:row>36</xdr:row>
      <xdr:rowOff>157843</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330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92528</xdr:rowOff>
    </xdr:from>
    <xdr:to>
      <xdr:col>81</xdr:col>
      <xdr:colOff>44450</xdr:colOff>
      <xdr:row>40</xdr:row>
      <xdr:rowOff>127000</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50528"/>
          <a:ext cx="838200" cy="34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12294</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88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167217</xdr:rowOff>
    </xdr:from>
    <xdr:to>
      <xdr:col>81</xdr:col>
      <xdr:colOff>95250</xdr:colOff>
      <xdr:row>40</xdr:row>
      <xdr:rowOff>97367</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3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92528</xdr:rowOff>
    </xdr:from>
    <xdr:to>
      <xdr:col>77</xdr:col>
      <xdr:colOff>44450</xdr:colOff>
      <xdr:row>40</xdr:row>
      <xdr:rowOff>104019</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50528"/>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155726</xdr:rowOff>
    </xdr:from>
    <xdr:to>
      <xdr:col>77</xdr:col>
      <xdr:colOff>95250</xdr:colOff>
      <xdr:row>40</xdr:row>
      <xdr:rowOff>85876</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42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96053</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11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104019</xdr:rowOff>
    </xdr:from>
    <xdr:to>
      <xdr:col>72</xdr:col>
      <xdr:colOff>203200</xdr:colOff>
      <xdr:row>41</xdr:row>
      <xdr:rowOff>24493</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flipV="1">
          <a:off x="14401800" y="6962019"/>
          <a:ext cx="889000" cy="91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144235</xdr:rowOff>
    </xdr:from>
    <xdr:to>
      <xdr:col>73</xdr:col>
      <xdr:colOff>44450</xdr:colOff>
      <xdr:row>40</xdr:row>
      <xdr:rowOff>74385</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84562</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24493</xdr:rowOff>
    </xdr:from>
    <xdr:to>
      <xdr:col>68</xdr:col>
      <xdr:colOff>152400</xdr:colOff>
      <xdr:row>41</xdr:row>
      <xdr:rowOff>93435</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flipV="1">
          <a:off x="13512800" y="7053943"/>
          <a:ext cx="889000" cy="68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144235</xdr:rowOff>
    </xdr:from>
    <xdr:to>
      <xdr:col>68</xdr:col>
      <xdr:colOff>203200</xdr:colOff>
      <xdr:row>40</xdr:row>
      <xdr:rowOff>74385</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30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84562</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599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121255</xdr:rowOff>
    </xdr:from>
    <xdr:to>
      <xdr:col>64</xdr:col>
      <xdr:colOff>152400</xdr:colOff>
      <xdr:row>40</xdr:row>
      <xdr:rowOff>51405</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07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61582</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576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76200</xdr:rowOff>
    </xdr:from>
    <xdr:to>
      <xdr:col>81</xdr:col>
      <xdr:colOff>95250</xdr:colOff>
      <xdr:row>41</xdr:row>
      <xdr:rowOff>6350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48277</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90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41728</xdr:rowOff>
    </xdr:from>
    <xdr:to>
      <xdr:col>77</xdr:col>
      <xdr:colOff>95250</xdr:colOff>
      <xdr:row>40</xdr:row>
      <xdr:rowOff>143328</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899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128105</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6986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53219</xdr:rowOff>
    </xdr:from>
    <xdr:to>
      <xdr:col>73</xdr:col>
      <xdr:colOff>44450</xdr:colOff>
      <xdr:row>40</xdr:row>
      <xdr:rowOff>154819</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139596</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69975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145143</xdr:rowOff>
    </xdr:from>
    <xdr:to>
      <xdr:col>68</xdr:col>
      <xdr:colOff>203200</xdr:colOff>
      <xdr:row>41</xdr:row>
      <xdr:rowOff>75293</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700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60070</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70895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42635</xdr:rowOff>
    </xdr:from>
    <xdr:to>
      <xdr:col>64</xdr:col>
      <xdr:colOff>152400</xdr:colOff>
      <xdr:row>41</xdr:row>
      <xdr:rowOff>144235</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7072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41</xdr:row>
      <xdr:rowOff>129012</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前年度に引き続き将来負担額を充当可能財源等が上回ったことから、類似団体平均、埼玉県平均及び全国平均よりも低い状況となっている。</a:t>
          </a:r>
        </a:p>
        <a:p>
          <a:r>
            <a:rPr kumimoji="1" lang="ja-JP" altLang="en-US" sz="1300">
              <a:latin typeface="ＭＳ Ｐゴシック" panose="020B0600070205080204" pitchFamily="50" charset="-128"/>
              <a:ea typeface="ＭＳ Ｐゴシック" panose="020B0600070205080204" pitchFamily="50" charset="-128"/>
            </a:rPr>
            <a:t>　今後も充当可能財源である基金残高の確保及び地方債発行額の抑制と並行し、普通交付税の基準財政需要額に算入される地方債の活用を念頭に置き、指標の更なる改善に取り組んでいく。</a:t>
          </a: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41" name="テキスト ボックス 440">
          <a:extLst>
            <a:ext uri="{FF2B5EF4-FFF2-40B4-BE49-F238E27FC236}">
              <a16:creationId xmlns:a16="http://schemas.microsoft.com/office/drawing/2014/main" id="{00000000-0008-0000-0300-0000B9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3" name="将来負担の状況グラフ枠">
          <a:extLst>
            <a:ext uri="{FF2B5EF4-FFF2-40B4-BE49-F238E27FC236}">
              <a16:creationId xmlns:a16="http://schemas.microsoft.com/office/drawing/2014/main" id="{00000000-0008-0000-0300-0000BB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80464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7018000" y="2313214"/>
          <a:ext cx="0" cy="1539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52541</xdr:rowOff>
    </xdr:from>
    <xdr:ext cx="762000" cy="259045"/>
    <xdr:sp macro="" textlink="">
      <xdr:nvSpPr>
        <xdr:cNvPr id="445" name="将来負担の状況最小値テキスト">
          <a:extLst>
            <a:ext uri="{FF2B5EF4-FFF2-40B4-BE49-F238E27FC236}">
              <a16:creationId xmlns:a16="http://schemas.microsoft.com/office/drawing/2014/main" id="{00000000-0008-0000-0300-0000BD010000}"/>
            </a:ext>
          </a:extLst>
        </xdr:cNvPr>
        <xdr:cNvSpPr txBox="1"/>
      </xdr:nvSpPr>
      <xdr:spPr>
        <a:xfrm>
          <a:off x="17106900" y="3824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80464</xdr:rowOff>
    </xdr:from>
    <xdr:to>
      <xdr:col>81</xdr:col>
      <xdr:colOff>133350</xdr:colOff>
      <xdr:row>22</xdr:row>
      <xdr:rowOff>80464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38523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7" name="将来負担の状況最大値テキスト">
          <a:extLst>
            <a:ext uri="{FF2B5EF4-FFF2-40B4-BE49-F238E27FC236}">
              <a16:creationId xmlns:a16="http://schemas.microsoft.com/office/drawing/2014/main" id="{00000000-0008-0000-0300-0000BF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101600</xdr:colOff>
      <xdr:row>13</xdr:row>
      <xdr:rowOff>142966</xdr:rowOff>
    </xdr:from>
    <xdr:to>
      <xdr:col>68</xdr:col>
      <xdr:colOff>152400</xdr:colOff>
      <xdr:row>14</xdr:row>
      <xdr:rowOff>7711</xdr:rowOff>
    </xdr:to>
    <xdr:cxnSp macro="">
      <xdr:nvCxnSpPr>
        <xdr:cNvPr id="449" name="直線コネクタ 448">
          <a:extLst>
            <a:ext uri="{FF2B5EF4-FFF2-40B4-BE49-F238E27FC236}">
              <a16:creationId xmlns:a16="http://schemas.microsoft.com/office/drawing/2014/main" id="{00000000-0008-0000-0300-0000C1010000}"/>
            </a:ext>
          </a:extLst>
        </xdr:cNvPr>
        <xdr:cNvCxnSpPr/>
      </xdr:nvCxnSpPr>
      <xdr:spPr>
        <a:xfrm flipV="1">
          <a:off x="13512800" y="2371816"/>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36665</xdr:rowOff>
    </xdr:from>
    <xdr:ext cx="762000" cy="259045"/>
    <xdr:sp macro="" textlink="">
      <xdr:nvSpPr>
        <xdr:cNvPr id="450" name="将来負担の状況平均値テキスト">
          <a:extLst>
            <a:ext uri="{FF2B5EF4-FFF2-40B4-BE49-F238E27FC236}">
              <a16:creationId xmlns:a16="http://schemas.microsoft.com/office/drawing/2014/main" id="{00000000-0008-0000-0300-0000C2010000}"/>
            </a:ext>
          </a:extLst>
        </xdr:cNvPr>
        <xdr:cNvSpPr txBox="1"/>
      </xdr:nvSpPr>
      <xdr:spPr>
        <a:xfrm>
          <a:off x="17106900" y="22655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64588</xdr:rowOff>
    </xdr:from>
    <xdr:to>
      <xdr:col>81</xdr:col>
      <xdr:colOff>95250</xdr:colOff>
      <xdr:row>13</xdr:row>
      <xdr:rowOff>166188</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967200" y="2293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35288</xdr:rowOff>
    </xdr:from>
    <xdr:to>
      <xdr:col>73</xdr:col>
      <xdr:colOff>44450</xdr:colOff>
      <xdr:row>13</xdr:row>
      <xdr:rowOff>136888</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5240000" y="2264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147065</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4909800" y="2033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119743</xdr:rowOff>
    </xdr:from>
    <xdr:to>
      <xdr:col>68</xdr:col>
      <xdr:colOff>203200</xdr:colOff>
      <xdr:row>14</xdr:row>
      <xdr:rowOff>49893</xdr:rowOff>
    </xdr:to>
    <xdr:sp macro="" textlink="">
      <xdr:nvSpPr>
        <xdr:cNvPr id="456" name="フローチャート: 判断 455">
          <a:extLst>
            <a:ext uri="{FF2B5EF4-FFF2-40B4-BE49-F238E27FC236}">
              <a16:creationId xmlns:a16="http://schemas.microsoft.com/office/drawing/2014/main" id="{00000000-0008-0000-0300-0000C8010000}"/>
            </a:ext>
          </a:extLst>
        </xdr:cNvPr>
        <xdr:cNvSpPr/>
      </xdr:nvSpPr>
      <xdr:spPr>
        <a:xfrm>
          <a:off x="14351000" y="2348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14</xdr:row>
      <xdr:rowOff>34670</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4020800" y="24349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155938</xdr:rowOff>
    </xdr:from>
    <xdr:to>
      <xdr:col>64</xdr:col>
      <xdr:colOff>152400</xdr:colOff>
      <xdr:row>14</xdr:row>
      <xdr:rowOff>86088</xdr:rowOff>
    </xdr:to>
    <xdr:sp macro="" textlink="">
      <xdr:nvSpPr>
        <xdr:cNvPr id="458" name="フローチャート: 判断 457">
          <a:extLst>
            <a:ext uri="{FF2B5EF4-FFF2-40B4-BE49-F238E27FC236}">
              <a16:creationId xmlns:a16="http://schemas.microsoft.com/office/drawing/2014/main" id="{00000000-0008-0000-0300-0000CA010000}"/>
            </a:ext>
          </a:extLst>
        </xdr:cNvPr>
        <xdr:cNvSpPr/>
      </xdr:nvSpPr>
      <xdr:spPr>
        <a:xfrm>
          <a:off x="13462000" y="2384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14</xdr:row>
      <xdr:rowOff>70865</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131800" y="2471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4" name="テキスト ボックス 463">
          <a:extLst>
            <a:ext uri="{FF2B5EF4-FFF2-40B4-BE49-F238E27FC236}">
              <a16:creationId xmlns:a16="http://schemas.microsoft.com/office/drawing/2014/main" id="{00000000-0008-0000-0300-0000D0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92166</xdr:rowOff>
    </xdr:from>
    <xdr:to>
      <xdr:col>68</xdr:col>
      <xdr:colOff>203200</xdr:colOff>
      <xdr:row>14</xdr:row>
      <xdr:rowOff>22316</xdr:rowOff>
    </xdr:to>
    <xdr:sp macro="" textlink="">
      <xdr:nvSpPr>
        <xdr:cNvPr id="465" name="楕円 464">
          <a:extLst>
            <a:ext uri="{FF2B5EF4-FFF2-40B4-BE49-F238E27FC236}">
              <a16:creationId xmlns:a16="http://schemas.microsoft.com/office/drawing/2014/main" id="{00000000-0008-0000-0300-0000D1010000}"/>
            </a:ext>
          </a:extLst>
        </xdr:cNvPr>
        <xdr:cNvSpPr/>
      </xdr:nvSpPr>
      <xdr:spPr>
        <a:xfrm>
          <a:off x="14351000" y="2321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32493</xdr:rowOff>
    </xdr:from>
    <xdr:ext cx="762000" cy="259045"/>
    <xdr:sp macro="" textlink="">
      <xdr:nvSpPr>
        <xdr:cNvPr id="466" name="テキスト ボックス 465">
          <a:extLst>
            <a:ext uri="{FF2B5EF4-FFF2-40B4-BE49-F238E27FC236}">
              <a16:creationId xmlns:a16="http://schemas.microsoft.com/office/drawing/2014/main" id="{00000000-0008-0000-0300-0000D2010000}"/>
            </a:ext>
          </a:extLst>
        </xdr:cNvPr>
        <xdr:cNvSpPr txBox="1"/>
      </xdr:nvSpPr>
      <xdr:spPr>
        <a:xfrm>
          <a:off x="14020800" y="208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128361</xdr:rowOff>
    </xdr:from>
    <xdr:to>
      <xdr:col>64</xdr:col>
      <xdr:colOff>152400</xdr:colOff>
      <xdr:row>14</xdr:row>
      <xdr:rowOff>58511</xdr:rowOff>
    </xdr:to>
    <xdr:sp macro="" textlink="">
      <xdr:nvSpPr>
        <xdr:cNvPr id="467" name="楕円 466">
          <a:extLst>
            <a:ext uri="{FF2B5EF4-FFF2-40B4-BE49-F238E27FC236}">
              <a16:creationId xmlns:a16="http://schemas.microsoft.com/office/drawing/2014/main" id="{00000000-0008-0000-0300-0000D3010000}"/>
            </a:ext>
          </a:extLst>
        </xdr:cNvPr>
        <xdr:cNvSpPr/>
      </xdr:nvSpPr>
      <xdr:spPr>
        <a:xfrm>
          <a:off x="13462000" y="2357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68688</xdr:rowOff>
    </xdr:from>
    <xdr:ext cx="762000" cy="259045"/>
    <xdr:sp macro="" textlink="">
      <xdr:nvSpPr>
        <xdr:cNvPr id="468" name="テキスト ボックス 467">
          <a:extLst>
            <a:ext uri="{FF2B5EF4-FFF2-40B4-BE49-F238E27FC236}">
              <a16:creationId xmlns:a16="http://schemas.microsoft.com/office/drawing/2014/main" id="{00000000-0008-0000-0300-0000D4010000}"/>
            </a:ext>
          </a:extLst>
        </xdr:cNvPr>
        <xdr:cNvSpPr txBox="1"/>
      </xdr:nvSpPr>
      <xdr:spPr>
        <a:xfrm>
          <a:off x="13131800" y="2126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150,976
146,570
82.41
64,766,234
61,448,408
2,750,342
33,619,029
40,782,219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算出の分母となる経常一般財源等が増加したことに加えて、特別負担金が発生する退職者等が減少し、前年度から</a:t>
          </a:r>
          <a:r>
            <a:rPr kumimoji="1" lang="en-US" altLang="ja-JP" sz="1300">
              <a:latin typeface="ＭＳ Ｐゴシック" panose="020B0600070205080204" pitchFamily="50" charset="-128"/>
              <a:ea typeface="ＭＳ Ｐゴシック" panose="020B0600070205080204" pitchFamily="50" charset="-128"/>
            </a:rPr>
            <a:t>0.3</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依然として、類似団体平均、埼玉県平均及び全国平均よりも低い状況となっており、今後も継続的に良好な市民サービスを提供していくため、職員数の適正管理を実施しながら、行政のスリム化・効率化に努めていく。</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12700</xdr:rowOff>
    </xdr:from>
    <xdr:to>
      <xdr:col>24</xdr:col>
      <xdr:colOff>25400</xdr:colOff>
      <xdr:row>41</xdr:row>
      <xdr:rowOff>37193</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499100"/>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9270</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7038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37193</xdr:rowOff>
    </xdr:from>
    <xdr:to>
      <xdr:col>24</xdr:col>
      <xdr:colOff>114300</xdr:colOff>
      <xdr:row>41</xdr:row>
      <xdr:rowOff>37193</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6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99077</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242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12700</xdr:rowOff>
    </xdr:from>
    <xdr:to>
      <xdr:col>24</xdr:col>
      <xdr:colOff>114300</xdr:colOff>
      <xdr:row>32</xdr:row>
      <xdr:rowOff>12700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49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33</xdr:row>
      <xdr:rowOff>4536</xdr:rowOff>
    </xdr:from>
    <xdr:to>
      <xdr:col>24</xdr:col>
      <xdr:colOff>25400</xdr:colOff>
      <xdr:row>33</xdr:row>
      <xdr:rowOff>37193</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flipV="1">
          <a:off x="3987800" y="5662386"/>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140805</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3130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168728</xdr:rowOff>
    </xdr:from>
    <xdr:to>
      <xdr:col>24</xdr:col>
      <xdr:colOff>76200</xdr:colOff>
      <xdr:row>37</xdr:row>
      <xdr:rowOff>98878</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340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33</xdr:row>
      <xdr:rowOff>37193</xdr:rowOff>
    </xdr:from>
    <xdr:to>
      <xdr:col>19</xdr:col>
      <xdr:colOff>187325</xdr:colOff>
      <xdr:row>33</xdr:row>
      <xdr:rowOff>58964</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flipV="1">
          <a:off x="3098800" y="5695043"/>
          <a:ext cx="889000" cy="21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70757</xdr:rowOff>
    </xdr:from>
    <xdr:to>
      <xdr:col>20</xdr:col>
      <xdr:colOff>38100</xdr:colOff>
      <xdr:row>37</xdr:row>
      <xdr:rowOff>907</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157134</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329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32</xdr:row>
      <xdr:rowOff>121557</xdr:rowOff>
    </xdr:from>
    <xdr:to>
      <xdr:col>15</xdr:col>
      <xdr:colOff>98425</xdr:colOff>
      <xdr:row>33</xdr:row>
      <xdr:rowOff>58964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a:off x="2209800" y="5607957"/>
          <a:ext cx="889000" cy="108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146957</xdr:rowOff>
    </xdr:from>
    <xdr:to>
      <xdr:col>15</xdr:col>
      <xdr:colOff>149225</xdr:colOff>
      <xdr:row>37</xdr:row>
      <xdr:rowOff>77107</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319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61884</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405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32</xdr:row>
      <xdr:rowOff>121557</xdr:rowOff>
    </xdr:from>
    <xdr:to>
      <xdr:col>11</xdr:col>
      <xdr:colOff>9525</xdr:colOff>
      <xdr:row>33</xdr:row>
      <xdr:rowOff>69850</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flipV="1">
          <a:off x="1320800" y="5607957"/>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114300</xdr:rowOff>
    </xdr:from>
    <xdr:to>
      <xdr:col>11</xdr:col>
      <xdr:colOff>60325</xdr:colOff>
      <xdr:row>37</xdr:row>
      <xdr:rowOff>44450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286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29227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37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84364</xdr:rowOff>
    </xdr:from>
    <xdr:to>
      <xdr:col>6</xdr:col>
      <xdr:colOff>171450</xdr:colOff>
      <xdr:row>38</xdr:row>
      <xdr:rowOff>14514</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428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170742</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514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32</xdr:row>
      <xdr:rowOff>125186</xdr:rowOff>
    </xdr:from>
    <xdr:to>
      <xdr:col>24</xdr:col>
      <xdr:colOff>76200</xdr:colOff>
      <xdr:row>33</xdr:row>
      <xdr:rowOff>55336</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5611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31</xdr:row>
      <xdr:rowOff>141713</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456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32</xdr:row>
      <xdr:rowOff>157843</xdr:rowOff>
    </xdr:from>
    <xdr:to>
      <xdr:col>20</xdr:col>
      <xdr:colOff>38100</xdr:colOff>
      <xdr:row>33</xdr:row>
      <xdr:rowOff>87993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5644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31</xdr:row>
      <xdr:rowOff>98170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413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33</xdr:row>
      <xdr:rowOff>8164</xdr:rowOff>
    </xdr:from>
    <xdr:to>
      <xdr:col>15</xdr:col>
      <xdr:colOff>149225</xdr:colOff>
      <xdr:row>33</xdr:row>
      <xdr:rowOff>109764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66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31</xdr:row>
      <xdr:rowOff>119941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434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32</xdr:row>
      <xdr:rowOff>70757</xdr:rowOff>
    </xdr:from>
    <xdr:to>
      <xdr:col>11</xdr:col>
      <xdr:colOff>60325</xdr:colOff>
      <xdr:row>33</xdr:row>
      <xdr:rowOff>907</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5557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31</xdr:row>
      <xdr:rowOff>11084</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326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33</xdr:row>
      <xdr:rowOff>19050</xdr:rowOff>
    </xdr:from>
    <xdr:to>
      <xdr:col>6</xdr:col>
      <xdr:colOff>171450</xdr:colOff>
      <xdr:row>33</xdr:row>
      <xdr:rowOff>120650</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567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31</xdr:row>
      <xdr:rowOff>130827</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44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ごみ処理収集業務を久喜宮代衛生組合から移管を受けたことによるごみ収集業務委託料の増や住民記録システム等標準化・共通化業務委託料の皆増等により、前年度と比較して</a:t>
          </a:r>
          <a:r>
            <a:rPr kumimoji="1" lang="en-US" altLang="ja-JP" sz="1300">
              <a:latin typeface="ＭＳ Ｐゴシック" panose="020B0600070205080204" pitchFamily="50" charset="-128"/>
              <a:ea typeface="ＭＳ Ｐゴシック" panose="020B0600070205080204" pitchFamily="50" charset="-128"/>
            </a:rPr>
            <a:t>3.1</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類似団体平均、埼玉県平均を下回っている状況ではあるが、より一層、コストを意識した行政運営に努めていく。</a:t>
          </a: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62230</xdr:rowOff>
    </xdr:from>
    <xdr:to>
      <xdr:col>82</xdr:col>
      <xdr:colOff>107950</xdr:colOff>
      <xdr:row>20</xdr:row>
      <xdr:rowOff>88900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9108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60977</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48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88900</xdr:rowOff>
    </xdr:from>
    <xdr:to>
      <xdr:col>82</xdr:col>
      <xdr:colOff>196850</xdr:colOff>
      <xdr:row>20</xdr:row>
      <xdr:rowOff>88900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517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148607</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2034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62230</xdr:rowOff>
    </xdr:from>
    <xdr:to>
      <xdr:col>82</xdr:col>
      <xdr:colOff>196850</xdr:colOff>
      <xdr:row>13</xdr:row>
      <xdr:rowOff>62230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9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17</xdr:row>
      <xdr:rowOff>8890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687320"/>
          <a:ext cx="838200" cy="23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124477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676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152400</xdr:rowOff>
    </xdr:from>
    <xdr:to>
      <xdr:col>82</xdr:col>
      <xdr:colOff>158750</xdr:colOff>
      <xdr:row>17</xdr:row>
      <xdr:rowOff>82550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9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115570</xdr:rowOff>
    </xdr:from>
    <xdr:to>
      <xdr:col>78</xdr:col>
      <xdr:colOff>69850</xdr:colOff>
      <xdr:row>15</xdr:row>
      <xdr:rowOff>138430</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4782800" y="26873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129540</xdr:rowOff>
    </xdr:from>
    <xdr:to>
      <xdr:col>78</xdr:col>
      <xdr:colOff>120650</xdr:colOff>
      <xdr:row>17</xdr:row>
      <xdr:rowOff>59690</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72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44467</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59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111760</xdr:rowOff>
    </xdr:from>
    <xdr:to>
      <xdr:col>73</xdr:col>
      <xdr:colOff>180975</xdr:colOff>
      <xdr:row>15</xdr:row>
      <xdr:rowOff>138430</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512060"/>
          <a:ext cx="889000" cy="198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91440</xdr:rowOff>
    </xdr:from>
    <xdr:to>
      <xdr:col>74</xdr:col>
      <xdr:colOff>31750</xdr:colOff>
      <xdr:row>17</xdr:row>
      <xdr:rowOff>21590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83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6367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92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111760</xdr:rowOff>
    </xdr:from>
    <xdr:to>
      <xdr:col>69</xdr:col>
      <xdr:colOff>92075</xdr:colOff>
      <xdr:row>15</xdr:row>
      <xdr:rowOff>100330</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12060"/>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0</xdr:rowOff>
    </xdr:from>
    <xdr:to>
      <xdr:col>69</xdr:col>
      <xdr:colOff>142875</xdr:colOff>
      <xdr:row>16</xdr:row>
      <xdr:rowOff>101600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86377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82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7620</xdr:rowOff>
    </xdr:from>
    <xdr:to>
      <xdr:col>65</xdr:col>
      <xdr:colOff>53975</xdr:colOff>
      <xdr:row>16</xdr:row>
      <xdr:rowOff>109220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93997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129540</xdr:rowOff>
    </xdr:from>
    <xdr:to>
      <xdr:col>82</xdr:col>
      <xdr:colOff>158750</xdr:colOff>
      <xdr:row>17</xdr:row>
      <xdr:rowOff>59690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146067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717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64770</xdr:rowOff>
    </xdr:from>
    <xdr:to>
      <xdr:col>78</xdr:col>
      <xdr:colOff>120650</xdr:colOff>
      <xdr:row>15</xdr:row>
      <xdr:rowOff>166370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5097</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405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87630</xdr:rowOff>
    </xdr:from>
    <xdr:to>
      <xdr:col>74</xdr:col>
      <xdr:colOff>31750</xdr:colOff>
      <xdr:row>16</xdr:row>
      <xdr:rowOff>17780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65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27957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428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60960</xdr:rowOff>
    </xdr:from>
    <xdr:to>
      <xdr:col>69</xdr:col>
      <xdr:colOff>142875</xdr:colOff>
      <xdr:row>14</xdr:row>
      <xdr:rowOff>162560</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46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1287</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3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49530</xdr:rowOff>
    </xdr:from>
    <xdr:to>
      <xdr:col>65</xdr:col>
      <xdr:colOff>53975</xdr:colOff>
      <xdr:row>15</xdr:row>
      <xdr:rowOff>151130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621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161307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90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生活保護法扶助費や児童手当等が増加し、前年度と比較して</a:t>
          </a:r>
          <a:r>
            <a:rPr kumimoji="1" lang="en-US" altLang="ja-JP" sz="1300">
              <a:latin typeface="ＭＳ Ｐゴシック" panose="020B0600070205080204" pitchFamily="50" charset="-128"/>
              <a:ea typeface="ＭＳ Ｐゴシック" panose="020B0600070205080204" pitchFamily="50" charset="-128"/>
            </a:rPr>
            <a:t>0.4</a:t>
          </a:r>
          <a:r>
            <a:rPr kumimoji="1" lang="ja-JP" altLang="en-US" sz="1300">
              <a:latin typeface="ＭＳ Ｐゴシック" panose="020B0600070205080204" pitchFamily="50" charset="-128"/>
              <a:ea typeface="ＭＳ Ｐゴシック" panose="020B0600070205080204" pitchFamily="50" charset="-128"/>
            </a:rPr>
            <a:t>ポイントの増となった。</a:t>
          </a:r>
        </a:p>
        <a:p>
          <a:r>
            <a:rPr kumimoji="1" lang="ja-JP" altLang="en-US" sz="1300">
              <a:latin typeface="ＭＳ Ｐゴシック" panose="020B0600070205080204" pitchFamily="50" charset="-128"/>
              <a:ea typeface="ＭＳ Ｐゴシック" panose="020B0600070205080204" pitchFamily="50" charset="-128"/>
            </a:rPr>
            <a:t>　類似団体平均及び埼玉県平均を下回っている状況ではあるが、少子高齢化の影響などで今後も増加が見込まれる。</a:t>
          </a: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6" name="扶助費グラフ枠">
          <a:extLst>
            <a:ext uri="{FF2B5EF4-FFF2-40B4-BE49-F238E27FC236}">
              <a16:creationId xmlns:a16="http://schemas.microsoft.com/office/drawing/2014/main" id="{00000000-0008-0000-0400-0000BA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12700</xdr:rowOff>
    </xdr:from>
    <xdr:to>
      <xdr:col>24</xdr:col>
      <xdr:colOff>25400</xdr:colOff>
      <xdr:row>60</xdr:row>
      <xdr:rowOff>159657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flipV="1">
          <a:off x="4826000" y="8928100"/>
          <a:ext cx="0" cy="15185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131734</xdr:rowOff>
    </xdr:from>
    <xdr:ext cx="762000" cy="259045"/>
    <xdr:sp macro="" textlink="">
      <xdr:nvSpPr>
        <xdr:cNvPr id="188" name="扶助費最小値テキスト">
          <a:extLst>
            <a:ext uri="{FF2B5EF4-FFF2-40B4-BE49-F238E27FC236}">
              <a16:creationId xmlns:a16="http://schemas.microsoft.com/office/drawing/2014/main" id="{00000000-0008-0000-0400-0000BC000000}"/>
            </a:ext>
          </a:extLst>
        </xdr:cNvPr>
        <xdr:cNvSpPr txBox="1"/>
      </xdr:nvSpPr>
      <xdr:spPr>
        <a:xfrm>
          <a:off x="4914900" y="10418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159657</xdr:rowOff>
    </xdr:from>
    <xdr:to>
      <xdr:col>24</xdr:col>
      <xdr:colOff>114300</xdr:colOff>
      <xdr:row>60</xdr:row>
      <xdr:rowOff>159657</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1044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99077</xdr:rowOff>
    </xdr:from>
    <xdr:ext cx="762000" cy="259045"/>
    <xdr:sp macro="" textlink="">
      <xdr:nvSpPr>
        <xdr:cNvPr id="190" name="扶助費最大値テキスト">
          <a:extLst>
            <a:ext uri="{FF2B5EF4-FFF2-40B4-BE49-F238E27FC236}">
              <a16:creationId xmlns:a16="http://schemas.microsoft.com/office/drawing/2014/main" id="{00000000-0008-0000-0400-0000BE000000}"/>
            </a:ext>
          </a:extLst>
        </xdr:cNvPr>
        <xdr:cNvSpPr txBox="1"/>
      </xdr:nvSpPr>
      <xdr:spPr>
        <a:xfrm>
          <a:off x="4914900" y="8671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12700</xdr:rowOff>
    </xdr:from>
    <xdr:to>
      <xdr:col>24</xdr:col>
      <xdr:colOff>114300</xdr:colOff>
      <xdr:row>52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8928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102507</xdr:rowOff>
    </xdr:from>
    <xdr:to>
      <xdr:col>24</xdr:col>
      <xdr:colOff>25400</xdr:colOff>
      <xdr:row>55</xdr:row>
      <xdr:rowOff>167822</xdr:rowOff>
    </xdr:to>
    <xdr:cxnSp macro="">
      <xdr:nvCxnSpPr>
        <xdr:cNvPr id="192" name="直線コネクタ 191">
          <a:extLst>
            <a:ext uri="{FF2B5EF4-FFF2-40B4-BE49-F238E27FC236}">
              <a16:creationId xmlns:a16="http://schemas.microsoft.com/office/drawing/2014/main" id="{00000000-0008-0000-0400-0000C0000000}"/>
            </a:ext>
          </a:extLst>
        </xdr:cNvPr>
        <xdr:cNvCxnSpPr/>
      </xdr:nvCxnSpPr>
      <xdr:spPr>
        <a:xfrm>
          <a:off x="3987800" y="9532257"/>
          <a:ext cx="8382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162577</xdr:rowOff>
    </xdr:from>
    <xdr:ext cx="762000" cy="259045"/>
    <xdr:sp macro="" textlink="">
      <xdr:nvSpPr>
        <xdr:cNvPr id="193" name="扶助費平均値テキスト">
          <a:extLst>
            <a:ext uri="{FF2B5EF4-FFF2-40B4-BE49-F238E27FC236}">
              <a16:creationId xmlns:a16="http://schemas.microsoft.com/office/drawing/2014/main" id="{00000000-0008-0000-0400-0000C1000000}"/>
            </a:ext>
          </a:extLst>
        </xdr:cNvPr>
        <xdr:cNvSpPr txBox="1"/>
      </xdr:nvSpPr>
      <xdr:spPr>
        <a:xfrm>
          <a:off x="4914900" y="9763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19050</xdr:rowOff>
    </xdr:from>
    <xdr:to>
      <xdr:col>24</xdr:col>
      <xdr:colOff>76200</xdr:colOff>
      <xdr:row>57</xdr:row>
      <xdr:rowOff>120650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4775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55</xdr:row>
      <xdr:rowOff>20865</xdr:rowOff>
    </xdr:from>
    <xdr:to>
      <xdr:col>19</xdr:col>
      <xdr:colOff>187325</xdr:colOff>
      <xdr:row>55</xdr:row>
      <xdr:rowOff>102507</xdr:rowOff>
    </xdr:to>
    <xdr:cxnSp macro="">
      <xdr:nvCxnSpPr>
        <xdr:cNvPr id="195" name="直線コネクタ 194">
          <a:extLst>
            <a:ext uri="{FF2B5EF4-FFF2-40B4-BE49-F238E27FC236}">
              <a16:creationId xmlns:a16="http://schemas.microsoft.com/office/drawing/2014/main" id="{00000000-0008-0000-0400-0000C3000000}"/>
            </a:ext>
          </a:extLst>
        </xdr:cNvPr>
        <xdr:cNvCxnSpPr/>
      </xdr:nvCxnSpPr>
      <xdr:spPr>
        <a:xfrm>
          <a:off x="3098800" y="9450615"/>
          <a:ext cx="889000" cy="81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35378</xdr:rowOff>
    </xdr:from>
    <xdr:to>
      <xdr:col>20</xdr:col>
      <xdr:colOff>38100</xdr:colOff>
      <xdr:row>57</xdr:row>
      <xdr:rowOff>136978</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3937000" y="980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121755</xdr:rowOff>
    </xdr:from>
    <xdr:ext cx="7366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3606800" y="98944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45357</xdr:rowOff>
    </xdr:from>
    <xdr:to>
      <xdr:col>15</xdr:col>
      <xdr:colOff>98425</xdr:colOff>
      <xdr:row>55</xdr:row>
      <xdr:rowOff>20865</xdr:rowOff>
    </xdr:to>
    <xdr:cxnSp macro="">
      <xdr:nvCxnSpPr>
        <xdr:cNvPr id="198" name="直線コネクタ 197">
          <a:extLst>
            <a:ext uri="{FF2B5EF4-FFF2-40B4-BE49-F238E27FC236}">
              <a16:creationId xmlns:a16="http://schemas.microsoft.com/office/drawing/2014/main" id="{00000000-0008-0000-0400-0000C6000000}"/>
            </a:ext>
          </a:extLst>
        </xdr:cNvPr>
        <xdr:cNvCxnSpPr/>
      </xdr:nvCxnSpPr>
      <xdr:spPr>
        <a:xfrm>
          <a:off x="2209800" y="9303657"/>
          <a:ext cx="889000" cy="146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56</xdr:row>
      <xdr:rowOff>76200</xdr:rowOff>
    </xdr:from>
    <xdr:to>
      <xdr:col>15</xdr:col>
      <xdr:colOff>149225</xdr:colOff>
      <xdr:row>57</xdr:row>
      <xdr:rowOff>6350</xdr:rowOff>
    </xdr:to>
    <xdr:sp macro="" textlink="">
      <xdr:nvSpPr>
        <xdr:cNvPr id="199" name="フローチャート: 判断 198">
          <a:extLst>
            <a:ext uri="{FF2B5EF4-FFF2-40B4-BE49-F238E27FC236}">
              <a16:creationId xmlns:a16="http://schemas.microsoft.com/office/drawing/2014/main" id="{00000000-0008-0000-0400-0000C7000000}"/>
            </a:ext>
          </a:extLst>
        </xdr:cNvPr>
        <xdr:cNvSpPr/>
      </xdr:nvSpPr>
      <xdr:spPr>
        <a:xfrm>
          <a:off x="30480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162577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717800" y="976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45357</xdr:rowOff>
    </xdr:from>
    <xdr:to>
      <xdr:col>11</xdr:col>
      <xdr:colOff>9525</xdr:colOff>
      <xdr:row>54</xdr:row>
      <xdr:rowOff>127000</xdr:rowOff>
    </xdr:to>
    <xdr:cxnSp macro="">
      <xdr:nvCxnSpPr>
        <xdr:cNvPr id="201" name="直線コネクタ 200">
          <a:extLst>
            <a:ext uri="{FF2B5EF4-FFF2-40B4-BE49-F238E27FC236}">
              <a16:creationId xmlns:a16="http://schemas.microsoft.com/office/drawing/2014/main" id="{00000000-0008-0000-0400-0000C9000000}"/>
            </a:ext>
          </a:extLst>
        </xdr:cNvPr>
        <xdr:cNvCxnSpPr/>
      </xdr:nvCxnSpPr>
      <xdr:spPr>
        <a:xfrm flipV="1">
          <a:off x="1320800" y="9303657"/>
          <a:ext cx="889000" cy="81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10885</xdr:rowOff>
    </xdr:from>
    <xdr:to>
      <xdr:col>11</xdr:col>
      <xdr:colOff>60325</xdr:colOff>
      <xdr:row>56</xdr:row>
      <xdr:rowOff>112485</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2159000" y="9612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97262</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18288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108857</xdr:rowOff>
    </xdr:from>
    <xdr:to>
      <xdr:col>6</xdr:col>
      <xdr:colOff>171450</xdr:colOff>
      <xdr:row>57</xdr:row>
      <xdr:rowOff>39007</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1270000" y="97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23784</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939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117022</xdr:rowOff>
    </xdr:from>
    <xdr:to>
      <xdr:col>24</xdr:col>
      <xdr:colOff>76200</xdr:colOff>
      <xdr:row>56</xdr:row>
      <xdr:rowOff>47172</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4775200" y="9546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133549</xdr:rowOff>
    </xdr:from>
    <xdr:ext cx="762000" cy="259045"/>
    <xdr:sp macro="" textlink="">
      <xdr:nvSpPr>
        <xdr:cNvPr id="212" name="扶助費該当値テキスト">
          <a:extLst>
            <a:ext uri="{FF2B5EF4-FFF2-40B4-BE49-F238E27FC236}">
              <a16:creationId xmlns:a16="http://schemas.microsoft.com/office/drawing/2014/main" id="{00000000-0008-0000-0400-0000D4000000}"/>
            </a:ext>
          </a:extLst>
        </xdr:cNvPr>
        <xdr:cNvSpPr txBox="1"/>
      </xdr:nvSpPr>
      <xdr:spPr>
        <a:xfrm>
          <a:off x="4914900" y="939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55</xdr:row>
      <xdr:rowOff>51707</xdr:rowOff>
    </xdr:from>
    <xdr:to>
      <xdr:col>20</xdr:col>
      <xdr:colOff>38100</xdr:colOff>
      <xdr:row>55</xdr:row>
      <xdr:rowOff>153307</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937000" y="948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163484</xdr:rowOff>
    </xdr:from>
    <xdr:ext cx="7366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3606800" y="92503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141515</xdr:rowOff>
    </xdr:from>
    <xdr:to>
      <xdr:col>15</xdr:col>
      <xdr:colOff>149225</xdr:colOff>
      <xdr:row>55</xdr:row>
      <xdr:rowOff>71665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048000" y="939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81842</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2717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166007</xdr:rowOff>
    </xdr:from>
    <xdr:to>
      <xdr:col>11</xdr:col>
      <xdr:colOff>60325</xdr:colOff>
      <xdr:row>54</xdr:row>
      <xdr:rowOff>96157</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2159000" y="92528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106334</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1828800" y="90217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1270000" y="933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1" name="テキスト ボックス 230">
          <a:extLst>
            <a:ext uri="{FF2B5EF4-FFF2-40B4-BE49-F238E27FC236}">
              <a16:creationId xmlns:a16="http://schemas.microsoft.com/office/drawing/2014/main" id="{00000000-0008-0000-0400-0000E7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介護保険特別会計や後期高齢者医療特別会計への繰出金は増加したものの、算出の分母となる経常一般財源等が増加したこと等により、前年度と比較して</a:t>
          </a:r>
          <a:r>
            <a:rPr kumimoji="1" lang="en-US" altLang="ja-JP" sz="1300">
              <a:latin typeface="ＭＳ Ｐゴシック" panose="020B0600070205080204" pitchFamily="50" charset="-128"/>
              <a:ea typeface="ＭＳ Ｐゴシック" panose="020B0600070205080204" pitchFamily="50" charset="-128"/>
            </a:rPr>
            <a:t>0.5</a:t>
          </a:r>
          <a:r>
            <a:rPr kumimoji="1" lang="ja-JP" altLang="en-US" sz="1300">
              <a:latin typeface="ＭＳ Ｐゴシック" panose="020B0600070205080204" pitchFamily="50" charset="-128"/>
              <a:ea typeface="ＭＳ Ｐゴシック" panose="020B0600070205080204" pitchFamily="50" charset="-128"/>
            </a:rPr>
            <a:t>ポイントの減となった。</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類似団体平均、埼玉県平均及び全国平均のいずれの数値も上回っているため、引き続き特別会計への繰出金等の削減に努めていく。</a:t>
          </a:r>
        </a:p>
      </xdr:txBody>
    </xdr:sp>
    <xdr:clientData/>
  </xdr:twoCellAnchor>
  <xdr:oneCellAnchor>
    <xdr:from>
      <xdr:col>62</xdr:col>
      <xdr:colOff>6350</xdr:colOff>
      <xdr:row>49</xdr:row>
      <xdr:rowOff>107950</xdr:rowOff>
    </xdr:from>
    <xdr:ext cx="298543" cy="225703"/>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8" name="テキスト ボックス 247">
          <a:extLst>
            <a:ext uri="{FF2B5EF4-FFF2-40B4-BE49-F238E27FC236}">
              <a16:creationId xmlns:a16="http://schemas.microsoft.com/office/drawing/2014/main" id="{00000000-0008-0000-0400-0000F8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9" name="その他グラフ枠">
          <a:extLst>
            <a:ext uri="{FF2B5EF4-FFF2-40B4-BE49-F238E27FC236}">
              <a16:creationId xmlns:a16="http://schemas.microsoft.com/office/drawing/2014/main" id="{00000000-0008-0000-0400-0000F9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156935</xdr:rowOff>
    </xdr:from>
    <xdr:to>
      <xdr:col>82</xdr:col>
      <xdr:colOff>107950</xdr:colOff>
      <xdr:row>61</xdr:row>
      <xdr:rowOff>15422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flipV="1">
          <a:off x="16510000" y="92437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158949</xdr:rowOff>
    </xdr:from>
    <xdr:ext cx="762000" cy="259045"/>
    <xdr:sp macro="" textlink="">
      <xdr:nvSpPr>
        <xdr:cNvPr id="251" name="その他最小値テキスト">
          <a:extLst>
            <a:ext uri="{FF2B5EF4-FFF2-40B4-BE49-F238E27FC236}">
              <a16:creationId xmlns:a16="http://schemas.microsoft.com/office/drawing/2014/main" id="{00000000-0008-0000-0400-0000FB000000}"/>
            </a:ext>
          </a:extLst>
        </xdr:cNvPr>
        <xdr:cNvSpPr txBox="1"/>
      </xdr:nvSpPr>
      <xdr:spPr>
        <a:xfrm>
          <a:off x="16598900" y="1044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15422</xdr:rowOff>
    </xdr:from>
    <xdr:to>
      <xdr:col>82</xdr:col>
      <xdr:colOff>196850</xdr:colOff>
      <xdr:row>61</xdr:row>
      <xdr:rowOff>15422</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1047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71862</xdr:rowOff>
    </xdr:from>
    <xdr:ext cx="762000" cy="259045"/>
    <xdr:sp macro="" textlink="">
      <xdr:nvSpPr>
        <xdr:cNvPr id="253" name="その他最大値テキスト">
          <a:extLst>
            <a:ext uri="{FF2B5EF4-FFF2-40B4-BE49-F238E27FC236}">
              <a16:creationId xmlns:a16="http://schemas.microsoft.com/office/drawing/2014/main" id="{00000000-0008-0000-0400-0000FD000000}"/>
            </a:ext>
          </a:extLst>
        </xdr:cNvPr>
        <xdr:cNvSpPr txBox="1"/>
      </xdr:nvSpPr>
      <xdr:spPr>
        <a:xfrm>
          <a:off x="16598900" y="8987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156935</xdr:rowOff>
    </xdr:from>
    <xdr:to>
      <xdr:col>82</xdr:col>
      <xdr:colOff>196850</xdr:colOff>
      <xdr:row>53</xdr:row>
      <xdr:rowOff>156935</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6421100" y="92437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20865</xdr:rowOff>
    </xdr:from>
    <xdr:to>
      <xdr:col>82</xdr:col>
      <xdr:colOff>107950</xdr:colOff>
      <xdr:row>59</xdr:row>
      <xdr:rowOff>75293</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flipV="1">
          <a:off x="15671800" y="10136415"/>
          <a:ext cx="8382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57</xdr:row>
      <xdr:rowOff>92727</xdr:rowOff>
    </xdr:from>
    <xdr:ext cx="762000" cy="259045"/>
    <xdr:sp macro="" textlink="">
      <xdr:nvSpPr>
        <xdr:cNvPr id="256" name="その他平均値テキスト">
          <a:extLst>
            <a:ext uri="{FF2B5EF4-FFF2-40B4-BE49-F238E27FC236}">
              <a16:creationId xmlns:a16="http://schemas.microsoft.com/office/drawing/2014/main" id="{00000000-0008-0000-0400-000000010000}"/>
            </a:ext>
          </a:extLst>
        </xdr:cNvPr>
        <xdr:cNvSpPr txBox="1"/>
      </xdr:nvSpPr>
      <xdr:spPr>
        <a:xfrm>
          <a:off x="16598900" y="9865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76200</xdr:rowOff>
    </xdr:from>
    <xdr:to>
      <xdr:col>82</xdr:col>
      <xdr:colOff>158750</xdr:colOff>
      <xdr:row>59</xdr:row>
      <xdr:rowOff>6350</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64592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9978</xdr:rowOff>
    </xdr:from>
    <xdr:to>
      <xdr:col>78</xdr:col>
      <xdr:colOff>69850</xdr:colOff>
      <xdr:row>59</xdr:row>
      <xdr:rowOff>75293</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a:off x="14782800" y="101255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87085</xdr:rowOff>
    </xdr:from>
    <xdr:to>
      <xdr:col>78</xdr:col>
      <xdr:colOff>120650</xdr:colOff>
      <xdr:row>59</xdr:row>
      <xdr:rowOff>17235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5621000" y="10031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27412</xdr:rowOff>
    </xdr:from>
    <xdr:ext cx="7366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5290800" y="9800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61685</xdr:rowOff>
    </xdr:from>
    <xdr:to>
      <xdr:col>73</xdr:col>
      <xdr:colOff>180975</xdr:colOff>
      <xdr:row>59</xdr:row>
      <xdr:rowOff>9978</xdr:rowOff>
    </xdr:to>
    <xdr:cxnSp macro="">
      <xdr:nvCxnSpPr>
        <xdr:cNvPr id="261" name="直線コネクタ 260">
          <a:extLst>
            <a:ext uri="{FF2B5EF4-FFF2-40B4-BE49-F238E27FC236}">
              <a16:creationId xmlns:a16="http://schemas.microsoft.com/office/drawing/2014/main" id="{00000000-0008-0000-0400-000005010000}"/>
            </a:ext>
          </a:extLst>
        </xdr:cNvPr>
        <xdr:cNvCxnSpPr/>
      </xdr:nvCxnSpPr>
      <xdr:spPr>
        <a:xfrm>
          <a:off x="13893800" y="10005785"/>
          <a:ext cx="889000" cy="119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65315</xdr:rowOff>
    </xdr:from>
    <xdr:to>
      <xdr:col>74</xdr:col>
      <xdr:colOff>31750</xdr:colOff>
      <xdr:row>58</xdr:row>
      <xdr:rowOff>166915</xdr:rowOff>
    </xdr:to>
    <xdr:sp macro="" textlink="">
      <xdr:nvSpPr>
        <xdr:cNvPr id="262" name="フローチャート: 判断 261">
          <a:extLst>
            <a:ext uri="{FF2B5EF4-FFF2-40B4-BE49-F238E27FC236}">
              <a16:creationId xmlns:a16="http://schemas.microsoft.com/office/drawing/2014/main" id="{00000000-0008-0000-0400-000006010000}"/>
            </a:ext>
          </a:extLst>
        </xdr:cNvPr>
        <xdr:cNvSpPr/>
      </xdr:nvSpPr>
      <xdr:spPr>
        <a:xfrm>
          <a:off x="14732000" y="10009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5642</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401800" y="9778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61685</xdr:rowOff>
    </xdr:from>
    <xdr:to>
      <xdr:col>69</xdr:col>
      <xdr:colOff>92075</xdr:colOff>
      <xdr:row>58</xdr:row>
      <xdr:rowOff>105228</xdr:rowOff>
    </xdr:to>
    <xdr:cxnSp macro="">
      <xdr:nvCxnSpPr>
        <xdr:cNvPr id="264" name="直線コネクタ 263">
          <a:extLst>
            <a:ext uri="{FF2B5EF4-FFF2-40B4-BE49-F238E27FC236}">
              <a16:creationId xmlns:a16="http://schemas.microsoft.com/office/drawing/2014/main" id="{00000000-0008-0000-0400-000008010000}"/>
            </a:ext>
          </a:extLst>
        </xdr:cNvPr>
        <xdr:cNvCxnSpPr/>
      </xdr:nvCxnSpPr>
      <xdr:spPr>
        <a:xfrm flipV="1">
          <a:off x="13004800" y="10005785"/>
          <a:ext cx="8890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21772</xdr:rowOff>
    </xdr:from>
    <xdr:to>
      <xdr:col>69</xdr:col>
      <xdr:colOff>142875</xdr:colOff>
      <xdr:row>58</xdr:row>
      <xdr:rowOff>123372</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3843000" y="996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108149</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512800" y="10052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130628</xdr:rowOff>
    </xdr:from>
    <xdr:to>
      <xdr:col>65</xdr:col>
      <xdr:colOff>53975</xdr:colOff>
      <xdr:row>59</xdr:row>
      <xdr:rowOff>60778</xdr:rowOff>
    </xdr:to>
    <xdr:sp macro="" textlink="">
      <xdr:nvSpPr>
        <xdr:cNvPr id="267" name="フローチャート: 判断 266">
          <a:extLst>
            <a:ext uri="{FF2B5EF4-FFF2-40B4-BE49-F238E27FC236}">
              <a16:creationId xmlns:a16="http://schemas.microsoft.com/office/drawing/2014/main" id="{00000000-0008-0000-0400-00000B010000}"/>
            </a:ext>
          </a:extLst>
        </xdr:cNvPr>
        <xdr:cNvSpPr/>
      </xdr:nvSpPr>
      <xdr:spPr>
        <a:xfrm>
          <a:off x="12954000" y="10074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45555</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2623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141515</xdr:rowOff>
    </xdr:from>
    <xdr:to>
      <xdr:col>82</xdr:col>
      <xdr:colOff>158750</xdr:colOff>
      <xdr:row>59</xdr:row>
      <xdr:rowOff>71665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64592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113592</xdr:rowOff>
    </xdr:from>
    <xdr:ext cx="762000" cy="259045"/>
    <xdr:sp macro="" textlink="">
      <xdr:nvSpPr>
        <xdr:cNvPr id="275" name="その他該当値テキスト">
          <a:extLst>
            <a:ext uri="{FF2B5EF4-FFF2-40B4-BE49-F238E27FC236}">
              <a16:creationId xmlns:a16="http://schemas.microsoft.com/office/drawing/2014/main" id="{00000000-0008-0000-0400-000013010000}"/>
            </a:ext>
          </a:extLst>
        </xdr:cNvPr>
        <xdr:cNvSpPr txBox="1"/>
      </xdr:nvSpPr>
      <xdr:spPr>
        <a:xfrm>
          <a:off x="16598900" y="10057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24493</xdr:rowOff>
    </xdr:from>
    <xdr:to>
      <xdr:col>78</xdr:col>
      <xdr:colOff>120650</xdr:colOff>
      <xdr:row>59</xdr:row>
      <xdr:rowOff>126093</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5621000" y="10140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110870</xdr:rowOff>
    </xdr:from>
    <xdr:ext cx="7366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5290800" y="1022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130628</xdr:rowOff>
    </xdr:from>
    <xdr:to>
      <xdr:col>74</xdr:col>
      <xdr:colOff>31750</xdr:colOff>
      <xdr:row>59</xdr:row>
      <xdr:rowOff>60778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4732000" y="1007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45555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4401800" y="10161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10885</xdr:rowOff>
    </xdr:from>
    <xdr:to>
      <xdr:col>69</xdr:col>
      <xdr:colOff>142875</xdr:colOff>
      <xdr:row>58</xdr:row>
      <xdr:rowOff>112485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3843000" y="9954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122662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3512800" y="972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54428</xdr:rowOff>
    </xdr:from>
    <xdr:to>
      <xdr:col>65</xdr:col>
      <xdr:colOff>53975</xdr:colOff>
      <xdr:row>58</xdr:row>
      <xdr:rowOff>156028</xdr:rowOff>
    </xdr:to>
    <xdr:sp macro="" textlink="">
      <xdr:nvSpPr>
        <xdr:cNvPr id="282" name="楕円 281">
          <a:extLst>
            <a:ext uri="{FF2B5EF4-FFF2-40B4-BE49-F238E27FC236}">
              <a16:creationId xmlns:a16="http://schemas.microsoft.com/office/drawing/2014/main" id="{00000000-0008-0000-0400-00001A010000}"/>
            </a:ext>
          </a:extLst>
        </xdr:cNvPr>
        <xdr:cNvSpPr/>
      </xdr:nvSpPr>
      <xdr:spPr>
        <a:xfrm>
          <a:off x="12954000" y="999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166205</xdr:rowOff>
    </xdr:from>
    <xdr:ext cx="762000" cy="259045"/>
    <xdr:sp macro="" textlink="">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2623800" y="9767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2" name="正方形/長方形 291">
          <a:extLst>
            <a:ext uri="{FF2B5EF4-FFF2-40B4-BE49-F238E27FC236}">
              <a16:creationId xmlns:a16="http://schemas.microsoft.com/office/drawing/2014/main" id="{00000000-0008-0000-0400-000024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3" name="正方形/長方形 292">
          <a:extLst>
            <a:ext uri="{FF2B5EF4-FFF2-40B4-BE49-F238E27FC236}">
              <a16:creationId xmlns:a16="http://schemas.microsoft.com/office/drawing/2014/main" id="{00000000-0008-0000-0400-000025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ごみ処理収集業務を久喜宮代衛生組合から移管を受けたことによる組合負担金等の減少により前年度と比較して</a:t>
          </a:r>
          <a:r>
            <a:rPr kumimoji="1" lang="en-US" altLang="ja-JP" sz="1300">
              <a:latin typeface="ＭＳ Ｐゴシック" panose="020B0600070205080204" pitchFamily="50" charset="-128"/>
              <a:ea typeface="ＭＳ Ｐゴシック" panose="020B0600070205080204" pitchFamily="50" charset="-128"/>
            </a:rPr>
            <a:t>3.5</a:t>
          </a:r>
          <a:r>
            <a:rPr kumimoji="1" lang="ja-JP" altLang="en-US" sz="1300">
              <a:latin typeface="ＭＳ Ｐゴシック" panose="020B0600070205080204" pitchFamily="50" charset="-128"/>
              <a:ea typeface="ＭＳ Ｐゴシック" panose="020B0600070205080204" pitchFamily="50" charset="-128"/>
            </a:rPr>
            <a:t>ポイントの減となったものの、類似団体平均、埼玉県平均及び全国平均のいずれの数値よりも割合が大きくなっている。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引き続き一部事務組合等への負担金や団体への補助金の見直し及び精査を進めることで、補助費等の削減に努めていく。</a:t>
          </a:r>
        </a:p>
      </xdr:txBody>
    </xdr:sp>
    <xdr:clientData/>
  </xdr:twoCellAnchor>
  <xdr:oneCellAnchor>
    <xdr:from>
      <xdr:col>62</xdr:col>
      <xdr:colOff>6350</xdr:colOff>
      <xdr:row>29</xdr:row>
      <xdr:rowOff>107950</xdr:rowOff>
    </xdr:from>
    <xdr:ext cx="298543" cy="225703"/>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42</xdr:row>
      <xdr:rowOff>29028</xdr:rowOff>
    </xdr:from>
    <xdr:to>
      <xdr:col>85</xdr:col>
      <xdr:colOff>66675</xdr:colOff>
      <xdr:row>42</xdr:row>
      <xdr:rowOff>29028</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58255</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40</xdr:row>
      <xdr:rowOff>45357</xdr:rowOff>
    </xdr:from>
    <xdr:to>
      <xdr:col>85</xdr:col>
      <xdr:colOff>66675</xdr:colOff>
      <xdr:row>40</xdr:row>
      <xdr:rowOff>45357</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39</xdr:row>
      <xdr:rowOff>74584</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61685</xdr:rowOff>
    </xdr:from>
    <xdr:to>
      <xdr:col>85</xdr:col>
      <xdr:colOff>66675</xdr:colOff>
      <xdr:row>38</xdr:row>
      <xdr:rowOff>61685</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90913</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78014</xdr:rowOff>
    </xdr:from>
    <xdr:to>
      <xdr:col>85</xdr:col>
      <xdr:colOff>66675</xdr:colOff>
      <xdr:row>36</xdr:row>
      <xdr:rowOff>78014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107241</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34</xdr:row>
      <xdr:rowOff>94343</xdr:rowOff>
    </xdr:from>
    <xdr:to>
      <xdr:col>85</xdr:col>
      <xdr:colOff>66675</xdr:colOff>
      <xdr:row>34</xdr:row>
      <xdr:rowOff>94343</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33</xdr:row>
      <xdr:rowOff>123570</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110672</xdr:rowOff>
    </xdr:from>
    <xdr:to>
      <xdr:col>85</xdr:col>
      <xdr:colOff>66675</xdr:colOff>
      <xdr:row>32</xdr:row>
      <xdr:rowOff>110672</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2446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31</xdr:row>
      <xdr:rowOff>139899</xdr:rowOff>
    </xdr:from>
    <xdr:ext cx="508000" cy="259045"/>
    <xdr:sp macro="" textlink="">
      <xdr:nvSpPr>
        <xdr:cNvPr id="309" name="テキスト ボックス 308">
          <a:extLst>
            <a:ext uri="{FF2B5EF4-FFF2-40B4-BE49-F238E27FC236}">
              <a16:creationId xmlns:a16="http://schemas.microsoft.com/office/drawing/2014/main" id="{00000000-0008-0000-0400-000035010000}"/>
            </a:ext>
          </a:extLst>
        </xdr:cNvPr>
        <xdr:cNvSpPr txBox="1"/>
      </xdr:nvSpPr>
      <xdr:spPr>
        <a:xfrm>
          <a:off x="11938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11" name="テキスト ボックス 310">
          <a:extLst>
            <a:ext uri="{FF2B5EF4-FFF2-40B4-BE49-F238E27FC236}">
              <a16:creationId xmlns:a16="http://schemas.microsoft.com/office/drawing/2014/main" id="{00000000-0008-0000-0400-000037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12" name="補助費等グラフ枠">
          <a:extLst>
            <a:ext uri="{FF2B5EF4-FFF2-40B4-BE49-F238E27FC236}">
              <a16:creationId xmlns:a16="http://schemas.microsoft.com/office/drawing/2014/main" id="{00000000-0008-0000-0400-00003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26307</xdr:rowOff>
    </xdr:from>
    <xdr:to>
      <xdr:col>82</xdr:col>
      <xdr:colOff>107950</xdr:colOff>
      <xdr:row>41</xdr:row>
      <xdr:rowOff>156935</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flipV="1">
          <a:off x="16510000" y="5684157"/>
          <a:ext cx="0" cy="1502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129012</xdr:rowOff>
    </xdr:from>
    <xdr:ext cx="762000" cy="259045"/>
    <xdr:sp macro="" textlink="">
      <xdr:nvSpPr>
        <xdr:cNvPr id="314" name="補助費等最小値テキスト">
          <a:extLst>
            <a:ext uri="{FF2B5EF4-FFF2-40B4-BE49-F238E27FC236}">
              <a16:creationId xmlns:a16="http://schemas.microsoft.com/office/drawing/2014/main" id="{00000000-0008-0000-0400-00003A010000}"/>
            </a:ext>
          </a:extLst>
        </xdr:cNvPr>
        <xdr:cNvSpPr txBox="1"/>
      </xdr:nvSpPr>
      <xdr:spPr>
        <a:xfrm>
          <a:off x="16598900" y="715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156935</xdr:rowOff>
    </xdr:from>
    <xdr:to>
      <xdr:col>82</xdr:col>
      <xdr:colOff>196850</xdr:colOff>
      <xdr:row>41</xdr:row>
      <xdr:rowOff>156935</xdr:rowOff>
    </xdr:to>
    <xdr:cxnSp macro="">
      <xdr:nvCxnSpPr>
        <xdr:cNvPr id="315" name="直線コネクタ 314">
          <a:extLst>
            <a:ext uri="{FF2B5EF4-FFF2-40B4-BE49-F238E27FC236}">
              <a16:creationId xmlns:a16="http://schemas.microsoft.com/office/drawing/2014/main" id="{00000000-0008-0000-0400-00003B010000}"/>
            </a:ext>
          </a:extLst>
        </xdr:cNvPr>
        <xdr:cNvCxnSpPr/>
      </xdr:nvCxnSpPr>
      <xdr:spPr>
        <a:xfrm>
          <a:off x="16421100" y="7186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112684</xdr:rowOff>
    </xdr:from>
    <xdr:ext cx="762000" cy="259045"/>
    <xdr:sp macro="" textlink="">
      <xdr:nvSpPr>
        <xdr:cNvPr id="316" name="補助費等最大値テキスト">
          <a:extLst>
            <a:ext uri="{FF2B5EF4-FFF2-40B4-BE49-F238E27FC236}">
              <a16:creationId xmlns:a16="http://schemas.microsoft.com/office/drawing/2014/main" id="{00000000-0008-0000-0400-00003C010000}"/>
            </a:ext>
          </a:extLst>
        </xdr:cNvPr>
        <xdr:cNvSpPr txBox="1"/>
      </xdr:nvSpPr>
      <xdr:spPr>
        <a:xfrm>
          <a:off x="16598900" y="5427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26307</xdr:rowOff>
    </xdr:from>
    <xdr:to>
      <xdr:col>82</xdr:col>
      <xdr:colOff>196850</xdr:colOff>
      <xdr:row>33</xdr:row>
      <xdr:rowOff>26307</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6421100" y="56841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40</xdr:row>
      <xdr:rowOff>1815</xdr:rowOff>
    </xdr:from>
    <xdr:to>
      <xdr:col>82</xdr:col>
      <xdr:colOff>107950</xdr:colOff>
      <xdr:row>42</xdr:row>
      <xdr:rowOff>39915</xdr:rowOff>
    </xdr:to>
    <xdr:cxnSp macro="">
      <xdr:nvCxnSpPr>
        <xdr:cNvPr id="318" name="直線コネクタ 317">
          <a:extLst>
            <a:ext uri="{FF2B5EF4-FFF2-40B4-BE49-F238E27FC236}">
              <a16:creationId xmlns:a16="http://schemas.microsoft.com/office/drawing/2014/main" id="{00000000-0008-0000-0400-00003E010000}"/>
            </a:ext>
          </a:extLst>
        </xdr:cNvPr>
        <xdr:cNvCxnSpPr/>
      </xdr:nvCxnSpPr>
      <xdr:spPr>
        <a:xfrm flipV="1">
          <a:off x="15671800" y="6859815"/>
          <a:ext cx="838200" cy="3810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76399</xdr:rowOff>
    </xdr:from>
    <xdr:ext cx="762000" cy="259045"/>
    <xdr:sp macro="" textlink="">
      <xdr:nvSpPr>
        <xdr:cNvPr id="319" name="補助費等平均値テキスト">
          <a:extLst>
            <a:ext uri="{FF2B5EF4-FFF2-40B4-BE49-F238E27FC236}">
              <a16:creationId xmlns:a16="http://schemas.microsoft.com/office/drawing/2014/main" id="{00000000-0008-0000-0400-00003F010000}"/>
            </a:ext>
          </a:extLst>
        </xdr:cNvPr>
        <xdr:cNvSpPr txBox="1"/>
      </xdr:nvSpPr>
      <xdr:spPr>
        <a:xfrm>
          <a:off x="16598900" y="6077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59872</xdr:rowOff>
    </xdr:from>
    <xdr:to>
      <xdr:col>82</xdr:col>
      <xdr:colOff>158750</xdr:colOff>
      <xdr:row>36</xdr:row>
      <xdr:rowOff>161472</xdr:rowOff>
    </xdr:to>
    <xdr:sp macro="" textlink="">
      <xdr:nvSpPr>
        <xdr:cNvPr id="320" name="フローチャート: 判断 319">
          <a:extLst>
            <a:ext uri="{FF2B5EF4-FFF2-40B4-BE49-F238E27FC236}">
              <a16:creationId xmlns:a16="http://schemas.microsoft.com/office/drawing/2014/main" id="{00000000-0008-0000-0400-000040010000}"/>
            </a:ext>
          </a:extLst>
        </xdr:cNvPr>
        <xdr:cNvSpPr/>
      </xdr:nvSpPr>
      <xdr:spPr>
        <a:xfrm>
          <a:off x="164592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41</xdr:row>
      <xdr:rowOff>135165</xdr:rowOff>
    </xdr:from>
    <xdr:to>
      <xdr:col>78</xdr:col>
      <xdr:colOff>69850</xdr:colOff>
      <xdr:row>42</xdr:row>
      <xdr:rowOff>39915</xdr:rowOff>
    </xdr:to>
    <xdr:cxnSp macro="">
      <xdr:nvCxnSpPr>
        <xdr:cNvPr id="321" name="直線コネクタ 320">
          <a:extLst>
            <a:ext uri="{FF2B5EF4-FFF2-40B4-BE49-F238E27FC236}">
              <a16:creationId xmlns:a16="http://schemas.microsoft.com/office/drawing/2014/main" id="{00000000-0008-0000-0400-000041010000}"/>
            </a:ext>
          </a:extLst>
        </xdr:cNvPr>
        <xdr:cNvCxnSpPr/>
      </xdr:nvCxnSpPr>
      <xdr:spPr>
        <a:xfrm>
          <a:off x="14782800" y="71646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70757</xdr:rowOff>
    </xdr:from>
    <xdr:to>
      <xdr:col>78</xdr:col>
      <xdr:colOff>120650</xdr:colOff>
      <xdr:row>37</xdr:row>
      <xdr:rowOff>907</xdr:rowOff>
    </xdr:to>
    <xdr:sp macro="" textlink="">
      <xdr:nvSpPr>
        <xdr:cNvPr id="322" name="フローチャート: 判断 321">
          <a:extLst>
            <a:ext uri="{FF2B5EF4-FFF2-40B4-BE49-F238E27FC236}">
              <a16:creationId xmlns:a16="http://schemas.microsoft.com/office/drawing/2014/main" id="{00000000-0008-0000-0400-000042010000}"/>
            </a:ext>
          </a:extLst>
        </xdr:cNvPr>
        <xdr:cNvSpPr/>
      </xdr:nvSpPr>
      <xdr:spPr>
        <a:xfrm>
          <a:off x="15621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11084</xdr:rowOff>
    </xdr:from>
    <xdr:ext cx="7366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5290800" y="6011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41</xdr:row>
      <xdr:rowOff>4535</xdr:rowOff>
    </xdr:from>
    <xdr:to>
      <xdr:col>73</xdr:col>
      <xdr:colOff>180975</xdr:colOff>
      <xdr:row>41</xdr:row>
      <xdr:rowOff>135165</xdr:rowOff>
    </xdr:to>
    <xdr:cxnSp macro="">
      <xdr:nvCxnSpPr>
        <xdr:cNvPr id="324" name="直線コネクタ 323">
          <a:extLst>
            <a:ext uri="{FF2B5EF4-FFF2-40B4-BE49-F238E27FC236}">
              <a16:creationId xmlns:a16="http://schemas.microsoft.com/office/drawing/2014/main" id="{00000000-0008-0000-0400-000044010000}"/>
            </a:ext>
          </a:extLst>
        </xdr:cNvPr>
        <xdr:cNvCxnSpPr/>
      </xdr:nvCxnSpPr>
      <xdr:spPr>
        <a:xfrm>
          <a:off x="13893800" y="7033985"/>
          <a:ext cx="889000" cy="130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70757</xdr:rowOff>
    </xdr:from>
    <xdr:to>
      <xdr:col>74</xdr:col>
      <xdr:colOff>31750</xdr:colOff>
      <xdr:row>37</xdr:row>
      <xdr:rowOff>907</xdr:rowOff>
    </xdr:to>
    <xdr:sp macro="" textlink="">
      <xdr:nvSpPr>
        <xdr:cNvPr id="325" name="フローチャート: 判断 324">
          <a:extLst>
            <a:ext uri="{FF2B5EF4-FFF2-40B4-BE49-F238E27FC236}">
              <a16:creationId xmlns:a16="http://schemas.microsoft.com/office/drawing/2014/main" id="{00000000-0008-0000-0400-000045010000}"/>
            </a:ext>
          </a:extLst>
        </xdr:cNvPr>
        <xdr:cNvSpPr/>
      </xdr:nvSpPr>
      <xdr:spPr>
        <a:xfrm>
          <a:off x="14732000" y="624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11084</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6011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41</xdr:row>
      <xdr:rowOff>4535</xdr:rowOff>
    </xdr:from>
    <xdr:to>
      <xdr:col>69</xdr:col>
      <xdr:colOff>92075</xdr:colOff>
      <xdr:row>41</xdr:row>
      <xdr:rowOff>58965</xdr:rowOff>
    </xdr:to>
    <xdr:cxnSp macro="">
      <xdr:nvCxnSpPr>
        <xdr:cNvPr id="327" name="直線コネクタ 326">
          <a:extLst>
            <a:ext uri="{FF2B5EF4-FFF2-40B4-BE49-F238E27FC236}">
              <a16:creationId xmlns:a16="http://schemas.microsoft.com/office/drawing/2014/main" id="{00000000-0008-0000-0400-000047010000}"/>
            </a:ext>
          </a:extLst>
        </xdr:cNvPr>
        <xdr:cNvCxnSpPr/>
      </xdr:nvCxnSpPr>
      <xdr:spPr>
        <a:xfrm flipV="1">
          <a:off x="13004800" y="70339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59872</xdr:rowOff>
    </xdr:from>
    <xdr:to>
      <xdr:col>69</xdr:col>
      <xdr:colOff>142875</xdr:colOff>
      <xdr:row>36</xdr:row>
      <xdr:rowOff>161472</xdr:rowOff>
    </xdr:to>
    <xdr:sp macro="" textlink="">
      <xdr:nvSpPr>
        <xdr:cNvPr id="328" name="フローチャート: 判断 327">
          <a:extLst>
            <a:ext uri="{FF2B5EF4-FFF2-40B4-BE49-F238E27FC236}">
              <a16:creationId xmlns:a16="http://schemas.microsoft.com/office/drawing/2014/main" id="{00000000-0008-0000-0400-000048010000}"/>
            </a:ext>
          </a:extLst>
        </xdr:cNvPr>
        <xdr:cNvSpPr/>
      </xdr:nvSpPr>
      <xdr:spPr>
        <a:xfrm>
          <a:off x="13843000" y="6232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199</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3512800" y="6000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81643</xdr:rowOff>
    </xdr:from>
    <xdr:to>
      <xdr:col>65</xdr:col>
      <xdr:colOff>53975</xdr:colOff>
      <xdr:row>37</xdr:row>
      <xdr:rowOff>11793</xdr:rowOff>
    </xdr:to>
    <xdr:sp macro="" textlink="">
      <xdr:nvSpPr>
        <xdr:cNvPr id="330" name="フローチャート: 判断 329">
          <a:extLst>
            <a:ext uri="{FF2B5EF4-FFF2-40B4-BE49-F238E27FC236}">
              <a16:creationId xmlns:a16="http://schemas.microsoft.com/office/drawing/2014/main" id="{00000000-0008-0000-0400-00004A010000}"/>
            </a:ext>
          </a:extLst>
        </xdr:cNvPr>
        <xdr:cNvSpPr/>
      </xdr:nvSpPr>
      <xdr:spPr>
        <a:xfrm>
          <a:off x="12954000" y="6253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21970</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2623800" y="60227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4" name="テキスト ボックス 333">
          <a:extLst>
            <a:ext uri="{FF2B5EF4-FFF2-40B4-BE49-F238E27FC236}">
              <a16:creationId xmlns:a16="http://schemas.microsoft.com/office/drawing/2014/main" id="{00000000-0008-0000-0400-00004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122465</xdr:rowOff>
    </xdr:from>
    <xdr:to>
      <xdr:col>82</xdr:col>
      <xdr:colOff>158750</xdr:colOff>
      <xdr:row>40</xdr:row>
      <xdr:rowOff>52615</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6459200" y="6809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94542</xdr:rowOff>
    </xdr:from>
    <xdr:ext cx="762000" cy="259045"/>
    <xdr:sp macro="" textlink="">
      <xdr:nvSpPr>
        <xdr:cNvPr id="338" name="補助費等該当値テキスト">
          <a:extLst>
            <a:ext uri="{FF2B5EF4-FFF2-40B4-BE49-F238E27FC236}">
              <a16:creationId xmlns:a16="http://schemas.microsoft.com/office/drawing/2014/main" id="{00000000-0008-0000-0400-000052010000}"/>
            </a:ext>
          </a:extLst>
        </xdr:cNvPr>
        <xdr:cNvSpPr txBox="1"/>
      </xdr:nvSpPr>
      <xdr:spPr>
        <a:xfrm>
          <a:off x="16598900" y="6781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41</xdr:row>
      <xdr:rowOff>160565</xdr:rowOff>
    </xdr:from>
    <xdr:to>
      <xdr:col>78</xdr:col>
      <xdr:colOff>120650</xdr:colOff>
      <xdr:row>42</xdr:row>
      <xdr:rowOff>90715</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5621000" y="7190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42</xdr:row>
      <xdr:rowOff>75492</xdr:rowOff>
    </xdr:from>
    <xdr:ext cx="7366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5290800" y="72763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41</xdr:row>
      <xdr:rowOff>84365</xdr:rowOff>
    </xdr:from>
    <xdr:to>
      <xdr:col>74</xdr:col>
      <xdr:colOff>31750</xdr:colOff>
      <xdr:row>42</xdr:row>
      <xdr:rowOff>14515</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4732000" y="7113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41</xdr:row>
      <xdr:rowOff>170742</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4401800" y="7200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40</xdr:row>
      <xdr:rowOff>125185</xdr:rowOff>
    </xdr:from>
    <xdr:to>
      <xdr:col>69</xdr:col>
      <xdr:colOff>142875</xdr:colOff>
      <xdr:row>41</xdr:row>
      <xdr:rowOff>55335</xdr:rowOff>
    </xdr:to>
    <xdr:sp macro="" textlink="">
      <xdr:nvSpPr>
        <xdr:cNvPr id="343" name="楕円 342">
          <a:extLst>
            <a:ext uri="{FF2B5EF4-FFF2-40B4-BE49-F238E27FC236}">
              <a16:creationId xmlns:a16="http://schemas.microsoft.com/office/drawing/2014/main" id="{00000000-0008-0000-0400-000057010000}"/>
            </a:ext>
          </a:extLst>
        </xdr:cNvPr>
        <xdr:cNvSpPr/>
      </xdr:nvSpPr>
      <xdr:spPr>
        <a:xfrm>
          <a:off x="13843000" y="698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41</xdr:row>
      <xdr:rowOff>40112</xdr:rowOff>
    </xdr:from>
    <xdr:ext cx="762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13512800" y="7069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41</xdr:row>
      <xdr:rowOff>8165</xdr:rowOff>
    </xdr:from>
    <xdr:to>
      <xdr:col>65</xdr:col>
      <xdr:colOff>53975</xdr:colOff>
      <xdr:row>41</xdr:row>
      <xdr:rowOff>109765</xdr:rowOff>
    </xdr:to>
    <xdr:sp macro="" textlink="">
      <xdr:nvSpPr>
        <xdr:cNvPr id="345" name="楕円 344">
          <a:extLst>
            <a:ext uri="{FF2B5EF4-FFF2-40B4-BE49-F238E27FC236}">
              <a16:creationId xmlns:a16="http://schemas.microsoft.com/office/drawing/2014/main" id="{00000000-0008-0000-0400-000059010000}"/>
            </a:ext>
          </a:extLst>
        </xdr:cNvPr>
        <xdr:cNvSpPr/>
      </xdr:nvSpPr>
      <xdr:spPr>
        <a:xfrm>
          <a:off x="12954000" y="7037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41</xdr:row>
      <xdr:rowOff>94542</xdr:rowOff>
    </xdr:from>
    <xdr:ext cx="762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12623800" y="7123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53" name="正方形/長方形 352">
          <a:extLst>
            <a:ext uri="{FF2B5EF4-FFF2-40B4-BE49-F238E27FC236}">
              <a16:creationId xmlns:a16="http://schemas.microsoft.com/office/drawing/2014/main" id="{00000000-0008-0000-0400-00006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4" name="正方形/長方形 353">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5" name="正方形/長方形 354">
          <a:extLst>
            <a:ext uri="{FF2B5EF4-FFF2-40B4-BE49-F238E27FC236}">
              <a16:creationId xmlns:a16="http://schemas.microsoft.com/office/drawing/2014/main" id="{00000000-0008-0000-0400-00006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6" name="正方形/長方形 355">
          <a:extLst>
            <a:ext uri="{FF2B5EF4-FFF2-40B4-BE49-F238E27FC236}">
              <a16:creationId xmlns:a16="http://schemas.microsoft.com/office/drawing/2014/main" id="{00000000-0008-0000-0400-00006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市債の償還が進んだこと等により、前年度と比較して</a:t>
          </a:r>
          <a:r>
            <a:rPr kumimoji="1" lang="en-US" altLang="ja-JP" sz="1300">
              <a:latin typeface="ＭＳ Ｐゴシック" panose="020B0600070205080204" pitchFamily="50" charset="-128"/>
              <a:ea typeface="ＭＳ Ｐゴシック" panose="020B0600070205080204" pitchFamily="50" charset="-128"/>
            </a:rPr>
            <a:t>0.2</a:t>
          </a:r>
          <a:r>
            <a:rPr kumimoji="1" lang="ja-JP" altLang="en-US" sz="1300">
              <a:latin typeface="ＭＳ Ｐゴシック" panose="020B0600070205080204" pitchFamily="50" charset="-128"/>
              <a:ea typeface="ＭＳ Ｐゴシック" panose="020B0600070205080204" pitchFamily="50" charset="-128"/>
            </a:rPr>
            <a:t>ポイントの減となり、埼玉県平均及び全国平均を下回っている。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今後も、市債の新規発行の抑制及び普通交付税の基準財政需要額に算入される地方債の活用並びに補償金等の生じない借換債の繰上償還を推進し、後年度の財政負担の減少に努めていく。</a:t>
          </a:r>
        </a:p>
      </xdr:txBody>
    </xdr:sp>
    <xdr:clientData/>
  </xdr:twoCellAnchor>
  <xdr:oneCellAnchor>
    <xdr:from>
      <xdr:col>3</xdr:col>
      <xdr:colOff>123825</xdr:colOff>
      <xdr:row>69</xdr:row>
      <xdr:rowOff>107950</xdr:rowOff>
    </xdr:from>
    <xdr:ext cx="298543" cy="225703"/>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2" name="公債費グラフ枠">
          <a:extLst>
            <a:ext uri="{FF2B5EF4-FFF2-40B4-BE49-F238E27FC236}">
              <a16:creationId xmlns:a16="http://schemas.microsoft.com/office/drawing/2014/main" id="{00000000-0008-0000-0400-000074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12700</xdr:rowOff>
    </xdr:from>
    <xdr:to>
      <xdr:col>24</xdr:col>
      <xdr:colOff>25400</xdr:colOff>
      <xdr:row>82</xdr:row>
      <xdr:rowOff>20320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flipV="1">
          <a:off x="4826000" y="12700000"/>
          <a:ext cx="0" cy="13792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163847</xdr:rowOff>
    </xdr:from>
    <xdr:ext cx="762000" cy="259045"/>
    <xdr:sp macro="" textlink="">
      <xdr:nvSpPr>
        <xdr:cNvPr id="374" name="公債費最小値テキスト">
          <a:extLst>
            <a:ext uri="{FF2B5EF4-FFF2-40B4-BE49-F238E27FC236}">
              <a16:creationId xmlns:a16="http://schemas.microsoft.com/office/drawing/2014/main" id="{00000000-0008-0000-0400-000076010000}"/>
            </a:ext>
          </a:extLst>
        </xdr:cNvPr>
        <xdr:cNvSpPr txBox="1"/>
      </xdr:nvSpPr>
      <xdr:spPr>
        <a:xfrm>
          <a:off x="4914900" y="14051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82</xdr:row>
      <xdr:rowOff>20320</xdr:rowOff>
    </xdr:from>
    <xdr:to>
      <xdr:col>24</xdr:col>
      <xdr:colOff>114300</xdr:colOff>
      <xdr:row>82</xdr:row>
      <xdr:rowOff>20320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40792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99077</xdr:rowOff>
    </xdr:from>
    <xdr:ext cx="762000" cy="259045"/>
    <xdr:sp macro="" textlink="">
      <xdr:nvSpPr>
        <xdr:cNvPr id="376" name="公債費最大値テキスト">
          <a:extLst>
            <a:ext uri="{FF2B5EF4-FFF2-40B4-BE49-F238E27FC236}">
              <a16:creationId xmlns:a16="http://schemas.microsoft.com/office/drawing/2014/main" id="{00000000-0008-0000-0400-000078010000}"/>
            </a:ext>
          </a:extLst>
        </xdr:cNvPr>
        <xdr:cNvSpPr txBox="1"/>
      </xdr:nvSpPr>
      <xdr:spPr>
        <a:xfrm>
          <a:off x="4914900" y="12443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12700</xdr:rowOff>
    </xdr:from>
    <xdr:to>
      <xdr:col>24</xdr:col>
      <xdr:colOff>114300</xdr:colOff>
      <xdr:row>74</xdr:row>
      <xdr:rowOff>12700</xdr:rowOff>
    </xdr:to>
    <xdr:cxnSp macro="">
      <xdr:nvCxnSpPr>
        <xdr:cNvPr id="377" name="直線コネクタ 376">
          <a:extLst>
            <a:ext uri="{FF2B5EF4-FFF2-40B4-BE49-F238E27FC236}">
              <a16:creationId xmlns:a16="http://schemas.microsoft.com/office/drawing/2014/main" id="{00000000-0008-0000-0400-000079010000}"/>
            </a:ext>
          </a:extLst>
        </xdr:cNvPr>
        <xdr:cNvCxnSpPr/>
      </xdr:nvCxnSpPr>
      <xdr:spPr>
        <a:xfrm>
          <a:off x="4737100" y="1270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168911</xdr:rowOff>
    </xdr:from>
    <xdr:to>
      <xdr:col>24</xdr:col>
      <xdr:colOff>25400</xdr:colOff>
      <xdr:row>78</xdr:row>
      <xdr:rowOff>12700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3987800" y="13370561"/>
          <a:ext cx="838200" cy="15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119397</xdr:rowOff>
    </xdr:from>
    <xdr:ext cx="762000" cy="259045"/>
    <xdr:sp macro="" textlink="">
      <xdr:nvSpPr>
        <xdr:cNvPr id="379" name="公債費平均値テキスト">
          <a:extLst>
            <a:ext uri="{FF2B5EF4-FFF2-40B4-BE49-F238E27FC236}">
              <a16:creationId xmlns:a16="http://schemas.microsoft.com/office/drawing/2014/main" id="{00000000-0008-0000-0400-00007B010000}"/>
            </a:ext>
          </a:extLst>
        </xdr:cNvPr>
        <xdr:cNvSpPr txBox="1"/>
      </xdr:nvSpPr>
      <xdr:spPr>
        <a:xfrm>
          <a:off x="4914900" y="131495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102870</xdr:rowOff>
    </xdr:from>
    <xdr:to>
      <xdr:col>24</xdr:col>
      <xdr:colOff>76200</xdr:colOff>
      <xdr:row>78</xdr:row>
      <xdr:rowOff>33020</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4775200" y="13304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12700</xdr:rowOff>
    </xdr:from>
    <xdr:to>
      <xdr:col>19</xdr:col>
      <xdr:colOff>187325</xdr:colOff>
      <xdr:row>78</xdr:row>
      <xdr:rowOff>66039</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3098800" y="13385800"/>
          <a:ext cx="889000" cy="533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148589</xdr:rowOff>
    </xdr:from>
    <xdr:to>
      <xdr:col>20</xdr:col>
      <xdr:colOff>38100</xdr:colOff>
      <xdr:row>78</xdr:row>
      <xdr:rowOff>78739</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3937000" y="13350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63516</xdr:rowOff>
    </xdr:from>
    <xdr:ext cx="7366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3606800" y="134366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35561</xdr:rowOff>
    </xdr:from>
    <xdr:to>
      <xdr:col>15</xdr:col>
      <xdr:colOff>98425</xdr:colOff>
      <xdr:row>78</xdr:row>
      <xdr:rowOff>66039</xdr:rowOff>
    </xdr:to>
    <xdr:cxnSp macro="">
      <xdr:nvCxnSpPr>
        <xdr:cNvPr id="384" name="直線コネクタ 383">
          <a:extLst>
            <a:ext uri="{FF2B5EF4-FFF2-40B4-BE49-F238E27FC236}">
              <a16:creationId xmlns:a16="http://schemas.microsoft.com/office/drawing/2014/main" id="{00000000-0008-0000-0400-000080010000}"/>
            </a:ext>
          </a:extLst>
        </xdr:cNvPr>
        <xdr:cNvCxnSpPr/>
      </xdr:nvCxnSpPr>
      <xdr:spPr>
        <a:xfrm>
          <a:off x="2209800" y="13408661"/>
          <a:ext cx="889000" cy="30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156211</xdr:rowOff>
    </xdr:from>
    <xdr:to>
      <xdr:col>15</xdr:col>
      <xdr:colOff>149225</xdr:colOff>
      <xdr:row>78</xdr:row>
      <xdr:rowOff>86361</xdr:rowOff>
    </xdr:to>
    <xdr:sp macro="" textlink="">
      <xdr:nvSpPr>
        <xdr:cNvPr id="385" name="フローチャート: 判断 384">
          <a:extLst>
            <a:ext uri="{FF2B5EF4-FFF2-40B4-BE49-F238E27FC236}">
              <a16:creationId xmlns:a16="http://schemas.microsoft.com/office/drawing/2014/main" id="{00000000-0008-0000-0400-000081010000}"/>
            </a:ext>
          </a:extLst>
        </xdr:cNvPr>
        <xdr:cNvSpPr/>
      </xdr:nvSpPr>
      <xdr:spPr>
        <a:xfrm>
          <a:off x="3048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96538</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2717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35561</xdr:rowOff>
    </xdr:from>
    <xdr:to>
      <xdr:col>11</xdr:col>
      <xdr:colOff>9525</xdr:colOff>
      <xdr:row>78</xdr:row>
      <xdr:rowOff>134620</xdr:rowOff>
    </xdr:to>
    <xdr:cxnSp macro="">
      <xdr:nvCxnSpPr>
        <xdr:cNvPr id="387" name="直線コネクタ 386">
          <a:extLst>
            <a:ext uri="{FF2B5EF4-FFF2-40B4-BE49-F238E27FC236}">
              <a16:creationId xmlns:a16="http://schemas.microsoft.com/office/drawing/2014/main" id="{00000000-0008-0000-0400-000083010000}"/>
            </a:ext>
          </a:extLst>
        </xdr:cNvPr>
        <xdr:cNvCxnSpPr/>
      </xdr:nvCxnSpPr>
      <xdr:spPr>
        <a:xfrm flipV="1">
          <a:off x="1320800" y="13408661"/>
          <a:ext cx="889000" cy="99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156211</xdr:rowOff>
    </xdr:from>
    <xdr:to>
      <xdr:col>11</xdr:col>
      <xdr:colOff>60325</xdr:colOff>
      <xdr:row>78</xdr:row>
      <xdr:rowOff>86361</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96538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126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38100</xdr:rowOff>
    </xdr:from>
    <xdr:to>
      <xdr:col>6</xdr:col>
      <xdr:colOff>171450</xdr:colOff>
      <xdr:row>78</xdr:row>
      <xdr:rowOff>139700</xdr:rowOff>
    </xdr:to>
    <xdr:sp macro="" textlink="">
      <xdr:nvSpPr>
        <xdr:cNvPr id="390" name="フローチャート: 判断 389">
          <a:extLst>
            <a:ext uri="{FF2B5EF4-FFF2-40B4-BE49-F238E27FC236}">
              <a16:creationId xmlns:a16="http://schemas.microsoft.com/office/drawing/2014/main" id="{00000000-0008-0000-0400-000086010000}"/>
            </a:ext>
          </a:extLst>
        </xdr:cNvPr>
        <xdr:cNvSpPr/>
      </xdr:nvSpPr>
      <xdr:spPr>
        <a:xfrm>
          <a:off x="1270000" y="1341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149877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180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118111</xdr:rowOff>
    </xdr:from>
    <xdr:to>
      <xdr:col>24</xdr:col>
      <xdr:colOff>76200</xdr:colOff>
      <xdr:row>78</xdr:row>
      <xdr:rowOff>48261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4775200" y="13319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90188</xdr:rowOff>
    </xdr:from>
    <xdr:ext cx="762000" cy="259045"/>
    <xdr:sp macro="" textlink="">
      <xdr:nvSpPr>
        <xdr:cNvPr id="398" name="公債費該当値テキスト">
          <a:extLst>
            <a:ext uri="{FF2B5EF4-FFF2-40B4-BE49-F238E27FC236}">
              <a16:creationId xmlns:a16="http://schemas.microsoft.com/office/drawing/2014/main" id="{00000000-0008-0000-0400-00008E010000}"/>
            </a:ext>
          </a:extLst>
        </xdr:cNvPr>
        <xdr:cNvSpPr txBox="1"/>
      </xdr:nvSpPr>
      <xdr:spPr>
        <a:xfrm>
          <a:off x="49149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133350</xdr:rowOff>
    </xdr:from>
    <xdr:to>
      <xdr:col>20</xdr:col>
      <xdr:colOff>38100</xdr:colOff>
      <xdr:row>78</xdr:row>
      <xdr:rowOff>63500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937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73677</xdr:rowOff>
    </xdr:from>
    <xdr:ext cx="7366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3606800" y="13103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15239</xdr:rowOff>
    </xdr:from>
    <xdr:to>
      <xdr:col>15</xdr:col>
      <xdr:colOff>149225</xdr:colOff>
      <xdr:row>78</xdr:row>
      <xdr:rowOff>116839</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3048000" y="13388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101616</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2717800" y="13474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83820</xdr:rowOff>
    </xdr:from>
    <xdr:to>
      <xdr:col>6</xdr:col>
      <xdr:colOff>171450</xdr:colOff>
      <xdr:row>79</xdr:row>
      <xdr:rowOff>13970</xdr:rowOff>
    </xdr:to>
    <xdr:sp macro="" textlink="">
      <xdr:nvSpPr>
        <xdr:cNvPr id="405" name="楕円 404">
          <a:extLst>
            <a:ext uri="{FF2B5EF4-FFF2-40B4-BE49-F238E27FC236}">
              <a16:creationId xmlns:a16="http://schemas.microsoft.com/office/drawing/2014/main" id="{00000000-0008-0000-0400-000095010000}"/>
            </a:ext>
          </a:extLst>
        </xdr:cNvPr>
        <xdr:cNvSpPr/>
      </xdr:nvSpPr>
      <xdr:spPr>
        <a:xfrm>
          <a:off x="1270000" y="1345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170197</xdr:rowOff>
    </xdr:from>
    <xdr:ext cx="762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939800" y="13543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5" name="正方形/長方形 414">
          <a:extLst>
            <a:ext uri="{FF2B5EF4-FFF2-40B4-BE49-F238E27FC236}">
              <a16:creationId xmlns:a16="http://schemas.microsoft.com/office/drawing/2014/main" id="{00000000-0008-0000-0400-00009F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6" name="正方形/長方形 415">
          <a:extLst>
            <a:ext uri="{FF2B5EF4-FFF2-40B4-BE49-F238E27FC236}">
              <a16:creationId xmlns:a16="http://schemas.microsoft.com/office/drawing/2014/main" id="{00000000-0008-0000-0400-0000A0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前年度と比較すると、</a:t>
          </a:r>
          <a:r>
            <a:rPr kumimoji="1" lang="en-US" altLang="ja-JP" sz="1300">
              <a:latin typeface="ＭＳ Ｐゴシック" panose="020B0600070205080204" pitchFamily="50" charset="-128"/>
              <a:ea typeface="ＭＳ Ｐゴシック" panose="020B0600070205080204" pitchFamily="50" charset="-128"/>
            </a:rPr>
            <a:t>0.8</a:t>
          </a:r>
          <a:r>
            <a:rPr kumimoji="1" lang="ja-JP" altLang="en-US" sz="1300">
              <a:latin typeface="ＭＳ Ｐゴシック" panose="020B0600070205080204" pitchFamily="50" charset="-128"/>
              <a:ea typeface="ＭＳ Ｐゴシック" panose="020B0600070205080204" pitchFamily="50" charset="-128"/>
            </a:rPr>
            <a:t>ポイントの減となった。</a:t>
          </a:r>
        </a:p>
        <a:p>
          <a:r>
            <a:rPr kumimoji="1" lang="ja-JP" altLang="en-US" sz="1300">
              <a:latin typeface="ＭＳ Ｐゴシック" panose="020B0600070205080204" pitchFamily="50" charset="-128"/>
              <a:ea typeface="ＭＳ Ｐゴシック" panose="020B0600070205080204" pitchFamily="50" charset="-128"/>
            </a:rPr>
            <a:t>　類似団体平均及び埼玉県平均を下回っており、財政の弾力性があると見込まれる。</a:t>
          </a:r>
        </a:p>
        <a:p>
          <a:r>
            <a:rPr kumimoji="1" lang="ja-JP" altLang="en-US" sz="1300">
              <a:latin typeface="ＭＳ Ｐゴシック" panose="020B0600070205080204" pitchFamily="50" charset="-128"/>
              <a:ea typeface="ＭＳ Ｐゴシック" panose="020B0600070205080204" pitchFamily="50" charset="-128"/>
            </a:rPr>
            <a:t>　引き続き市税等の自主財源の確保や経常経費の削減に努めていく。</a:t>
          </a:r>
        </a:p>
      </xdr:txBody>
    </xdr:sp>
    <xdr:clientData/>
  </xdr:twoCellAnchor>
  <xdr:oneCellAnchor>
    <xdr:from>
      <xdr:col>62</xdr:col>
      <xdr:colOff>6350</xdr:colOff>
      <xdr:row>69</xdr:row>
      <xdr:rowOff>107950</xdr:rowOff>
    </xdr:from>
    <xdr:ext cx="298543" cy="225703"/>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8" name="テキスト ボックス 427">
          <a:extLst>
            <a:ext uri="{FF2B5EF4-FFF2-40B4-BE49-F238E27FC236}">
              <a16:creationId xmlns:a16="http://schemas.microsoft.com/office/drawing/2014/main" id="{00000000-0008-0000-0400-0000A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9" name="公債費以外グラフ枠">
          <a:extLst>
            <a:ext uri="{FF2B5EF4-FFF2-40B4-BE49-F238E27FC236}">
              <a16:creationId xmlns:a16="http://schemas.microsoft.com/office/drawing/2014/main" id="{00000000-0008-0000-0400-0000A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35560</xdr:rowOff>
    </xdr:from>
    <xdr:to>
      <xdr:col>82</xdr:col>
      <xdr:colOff>107950</xdr:colOff>
      <xdr:row>80</xdr:row>
      <xdr:rowOff>6986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flipV="1">
          <a:off x="16510000" y="12551410"/>
          <a:ext cx="0" cy="11715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150513</xdr:rowOff>
    </xdr:from>
    <xdr:ext cx="762000" cy="259045"/>
    <xdr:sp macro="" textlink="">
      <xdr:nvSpPr>
        <xdr:cNvPr id="431" name="公債費以外最小値テキスト">
          <a:extLst>
            <a:ext uri="{FF2B5EF4-FFF2-40B4-BE49-F238E27FC236}">
              <a16:creationId xmlns:a16="http://schemas.microsoft.com/office/drawing/2014/main" id="{00000000-0008-0000-0400-0000AF010000}"/>
            </a:ext>
          </a:extLst>
        </xdr:cNvPr>
        <xdr:cNvSpPr txBox="1"/>
      </xdr:nvSpPr>
      <xdr:spPr>
        <a:xfrm>
          <a:off x="16598900" y="1369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6986</xdr:rowOff>
    </xdr:from>
    <xdr:to>
      <xdr:col>82</xdr:col>
      <xdr:colOff>196850</xdr:colOff>
      <xdr:row>80</xdr:row>
      <xdr:rowOff>6986</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37229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121937</xdr:rowOff>
    </xdr:from>
    <xdr:ext cx="762000" cy="259045"/>
    <xdr:sp macro="" textlink="">
      <xdr:nvSpPr>
        <xdr:cNvPr id="433" name="公債費以外最大値テキスト">
          <a:extLst>
            <a:ext uri="{FF2B5EF4-FFF2-40B4-BE49-F238E27FC236}">
              <a16:creationId xmlns:a16="http://schemas.microsoft.com/office/drawing/2014/main" id="{00000000-0008-0000-0400-0000B1010000}"/>
            </a:ext>
          </a:extLst>
        </xdr:cNvPr>
        <xdr:cNvSpPr txBox="1"/>
      </xdr:nvSpPr>
      <xdr:spPr>
        <a:xfrm>
          <a:off x="16598900" y="12294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35560</xdr:rowOff>
    </xdr:from>
    <xdr:to>
      <xdr:col>82</xdr:col>
      <xdr:colOff>196850</xdr:colOff>
      <xdr:row>73</xdr:row>
      <xdr:rowOff>35560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6421100" y="1255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18414</xdr:rowOff>
    </xdr:from>
    <xdr:to>
      <xdr:col>82</xdr:col>
      <xdr:colOff>107950</xdr:colOff>
      <xdr:row>77</xdr:row>
      <xdr:rowOff>64136</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5671800" y="13220064"/>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88282</xdr:rowOff>
    </xdr:from>
    <xdr:ext cx="762000" cy="259045"/>
    <xdr:sp macro="" textlink="">
      <xdr:nvSpPr>
        <xdr:cNvPr id="436" name="公債費以外平均値テキスト">
          <a:extLst>
            <a:ext uri="{FF2B5EF4-FFF2-40B4-BE49-F238E27FC236}">
              <a16:creationId xmlns:a16="http://schemas.microsoft.com/office/drawing/2014/main" id="{00000000-0008-0000-0400-0000B4010000}"/>
            </a:ext>
          </a:extLst>
        </xdr:cNvPr>
        <xdr:cNvSpPr txBox="1"/>
      </xdr:nvSpPr>
      <xdr:spPr>
        <a:xfrm>
          <a:off x="16598900" y="132899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116205</xdr:rowOff>
    </xdr:from>
    <xdr:to>
      <xdr:col>82</xdr:col>
      <xdr:colOff>158750</xdr:colOff>
      <xdr:row>78</xdr:row>
      <xdr:rowOff>46355</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6459200" y="1331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161289</xdr:rowOff>
    </xdr:from>
    <xdr:to>
      <xdr:col>78</xdr:col>
      <xdr:colOff>69850</xdr:colOff>
      <xdr:row>77</xdr:row>
      <xdr:rowOff>64136</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a:off x="14782800" y="13191489"/>
          <a:ext cx="889000" cy="74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64770</xdr:rowOff>
    </xdr:from>
    <xdr:to>
      <xdr:col>78</xdr:col>
      <xdr:colOff>120650</xdr:colOff>
      <xdr:row>77</xdr:row>
      <xdr:rowOff>166370</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5621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151147</xdr:rowOff>
    </xdr:from>
    <xdr:ext cx="7366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5290800" y="13352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74</xdr:row>
      <xdr:rowOff>115570</xdr:rowOff>
    </xdr:from>
    <xdr:to>
      <xdr:col>73</xdr:col>
      <xdr:colOff>180975</xdr:colOff>
      <xdr:row>76</xdr:row>
      <xdr:rowOff>161289</xdr:rowOff>
    </xdr:to>
    <xdr:cxnSp macro="">
      <xdr:nvCxnSpPr>
        <xdr:cNvPr id="441" name="直線コネクタ 440">
          <a:extLst>
            <a:ext uri="{FF2B5EF4-FFF2-40B4-BE49-F238E27FC236}">
              <a16:creationId xmlns:a16="http://schemas.microsoft.com/office/drawing/2014/main" id="{00000000-0008-0000-0400-0000B9010000}"/>
            </a:ext>
          </a:extLst>
        </xdr:cNvPr>
        <xdr:cNvCxnSpPr/>
      </xdr:nvCxnSpPr>
      <xdr:spPr>
        <a:xfrm>
          <a:off x="13893800" y="12802870"/>
          <a:ext cx="889000" cy="388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19050</xdr:rowOff>
    </xdr:from>
    <xdr:to>
      <xdr:col>74</xdr:col>
      <xdr:colOff>31750</xdr:colOff>
      <xdr:row>77</xdr:row>
      <xdr:rowOff>120650</xdr:rowOff>
    </xdr:to>
    <xdr:sp macro="" textlink="">
      <xdr:nvSpPr>
        <xdr:cNvPr id="442" name="フローチャート: 判断 441">
          <a:extLst>
            <a:ext uri="{FF2B5EF4-FFF2-40B4-BE49-F238E27FC236}">
              <a16:creationId xmlns:a16="http://schemas.microsoft.com/office/drawing/2014/main" id="{00000000-0008-0000-0400-0000BA010000}"/>
            </a:ext>
          </a:extLst>
        </xdr:cNvPr>
        <xdr:cNvSpPr/>
      </xdr:nvSpPr>
      <xdr:spPr>
        <a:xfrm>
          <a:off x="14732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105427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3307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74</xdr:row>
      <xdr:rowOff>115570</xdr:rowOff>
    </xdr:from>
    <xdr:to>
      <xdr:col>69</xdr:col>
      <xdr:colOff>92075</xdr:colOff>
      <xdr:row>76</xdr:row>
      <xdr:rowOff>35561</xdr:rowOff>
    </xdr:to>
    <xdr:cxnSp macro="">
      <xdr:nvCxnSpPr>
        <xdr:cNvPr id="444" name="直線コネクタ 443">
          <a:extLst>
            <a:ext uri="{FF2B5EF4-FFF2-40B4-BE49-F238E27FC236}">
              <a16:creationId xmlns:a16="http://schemas.microsoft.com/office/drawing/2014/main" id="{00000000-0008-0000-0400-0000BC010000}"/>
            </a:ext>
          </a:extLst>
        </xdr:cNvPr>
        <xdr:cNvCxnSpPr/>
      </xdr:nvCxnSpPr>
      <xdr:spPr>
        <a:xfrm flipV="1">
          <a:off x="13004800" y="12802870"/>
          <a:ext cx="889000" cy="262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53339</xdr:rowOff>
    </xdr:from>
    <xdr:to>
      <xdr:col>69</xdr:col>
      <xdr:colOff>142875</xdr:colOff>
      <xdr:row>76</xdr:row>
      <xdr:rowOff>154939</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38430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139716</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512800" y="13169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64770</xdr:rowOff>
    </xdr:from>
    <xdr:to>
      <xdr:col>65</xdr:col>
      <xdr:colOff>53975</xdr:colOff>
      <xdr:row>77</xdr:row>
      <xdr:rowOff>166370</xdr:rowOff>
    </xdr:to>
    <xdr:sp macro="" textlink="">
      <xdr:nvSpPr>
        <xdr:cNvPr id="447" name="フローチャート: 判断 446">
          <a:extLst>
            <a:ext uri="{FF2B5EF4-FFF2-40B4-BE49-F238E27FC236}">
              <a16:creationId xmlns:a16="http://schemas.microsoft.com/office/drawing/2014/main" id="{00000000-0008-0000-0400-0000BF010000}"/>
            </a:ext>
          </a:extLst>
        </xdr:cNvPr>
        <xdr:cNvSpPr/>
      </xdr:nvSpPr>
      <xdr:spPr>
        <a:xfrm>
          <a:off x="12954000" y="1326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151147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2623800" y="13352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139064</xdr:rowOff>
    </xdr:from>
    <xdr:to>
      <xdr:col>82</xdr:col>
      <xdr:colOff>158750</xdr:colOff>
      <xdr:row>77</xdr:row>
      <xdr:rowOff>69214</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6459200" y="13169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75</xdr:row>
      <xdr:rowOff>155591</xdr:rowOff>
    </xdr:from>
    <xdr:ext cx="762000" cy="259045"/>
    <xdr:sp macro="" textlink="">
      <xdr:nvSpPr>
        <xdr:cNvPr id="455" name="公債費以外該当値テキスト">
          <a:extLst>
            <a:ext uri="{FF2B5EF4-FFF2-40B4-BE49-F238E27FC236}">
              <a16:creationId xmlns:a16="http://schemas.microsoft.com/office/drawing/2014/main" id="{00000000-0008-0000-0400-0000C7010000}"/>
            </a:ext>
          </a:extLst>
        </xdr:cNvPr>
        <xdr:cNvSpPr txBox="1"/>
      </xdr:nvSpPr>
      <xdr:spPr>
        <a:xfrm>
          <a:off x="16598900" y="13014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13336</xdr:rowOff>
    </xdr:from>
    <xdr:to>
      <xdr:col>78</xdr:col>
      <xdr:colOff>120650</xdr:colOff>
      <xdr:row>77</xdr:row>
      <xdr:rowOff>114936</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5621000" y="13214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125113</xdr:rowOff>
    </xdr:from>
    <xdr:ext cx="7366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5290800" y="129838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110489</xdr:rowOff>
    </xdr:from>
    <xdr:to>
      <xdr:col>74</xdr:col>
      <xdr:colOff>31750</xdr:colOff>
      <xdr:row>77</xdr:row>
      <xdr:rowOff>40639</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4732000" y="13140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50817</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4401800" y="12909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64770</xdr:rowOff>
    </xdr:from>
    <xdr:to>
      <xdr:col>69</xdr:col>
      <xdr:colOff>142875</xdr:colOff>
      <xdr:row>74</xdr:row>
      <xdr:rowOff>166370</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3843000" y="1275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5097</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3512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156211</xdr:rowOff>
    </xdr:from>
    <xdr:to>
      <xdr:col>65</xdr:col>
      <xdr:colOff>53975</xdr:colOff>
      <xdr:row>76</xdr:row>
      <xdr:rowOff>86361</xdr:rowOff>
    </xdr:to>
    <xdr:sp macro="" textlink="">
      <xdr:nvSpPr>
        <xdr:cNvPr id="462" name="楕円 461">
          <a:extLst>
            <a:ext uri="{FF2B5EF4-FFF2-40B4-BE49-F238E27FC236}">
              <a16:creationId xmlns:a16="http://schemas.microsoft.com/office/drawing/2014/main" id="{00000000-0008-0000-0400-0000CE010000}"/>
            </a:ext>
          </a:extLst>
        </xdr:cNvPr>
        <xdr:cNvSpPr/>
      </xdr:nvSpPr>
      <xdr:spPr>
        <a:xfrm>
          <a:off x="12954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96537</xdr:rowOff>
    </xdr:from>
    <xdr:ext cx="762000" cy="259045"/>
    <xdr:sp macro="" textlink="">
      <xdr:nvSpPr>
        <xdr:cNvPr id="463" name="テキスト ボックス 462">
          <a:extLst>
            <a:ext uri="{FF2B5EF4-FFF2-40B4-BE49-F238E27FC236}">
              <a16:creationId xmlns:a16="http://schemas.microsoft.com/office/drawing/2014/main" id="{00000000-0008-0000-0400-0000CF010000}"/>
            </a:ext>
          </a:extLst>
        </xdr:cNvPr>
        <xdr:cNvSpPr txBox="1"/>
      </xdr:nvSpPr>
      <xdr:spPr>
        <a:xfrm>
          <a:off x="12623800" y="12783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31140</xdr:rowOff>
    </xdr:from>
    <xdr:to>
      <xdr:col>29</xdr:col>
      <xdr:colOff>127000</xdr:colOff>
      <xdr:row>19</xdr:row>
      <xdr:rowOff>38646</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64715"/>
          <a:ext cx="0" cy="137910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10723</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1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38646</xdr:rowOff>
    </xdr:from>
    <xdr:to>
      <xdr:col>30</xdr:col>
      <xdr:colOff>25400</xdr:colOff>
      <xdr:row>19</xdr:row>
      <xdr:rowOff>38646</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4382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117517</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708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31140</xdr:rowOff>
    </xdr:from>
    <xdr:to>
      <xdr:col>30</xdr:col>
      <xdr:colOff>25400</xdr:colOff>
      <xdr:row>11</xdr:row>
      <xdr:rowOff>31140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6471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52095</xdr:rowOff>
    </xdr:from>
    <xdr:to>
      <xdr:col>29</xdr:col>
      <xdr:colOff>127000</xdr:colOff>
      <xdr:row>18</xdr:row>
      <xdr:rowOff>24016</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14370"/>
          <a:ext cx="647700" cy="1433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3802</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6231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158725</xdr:rowOff>
    </xdr:from>
    <xdr:to>
      <xdr:col>29</xdr:col>
      <xdr:colOff>177800</xdr:colOff>
      <xdr:row>16</xdr:row>
      <xdr:rowOff>88875</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7781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126771</xdr:rowOff>
    </xdr:from>
    <xdr:to>
      <xdr:col>26</xdr:col>
      <xdr:colOff>50800</xdr:colOff>
      <xdr:row>18</xdr:row>
      <xdr:rowOff>24016</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089046"/>
          <a:ext cx="698500" cy="6869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149809</xdr:rowOff>
    </xdr:from>
    <xdr:to>
      <xdr:col>26</xdr:col>
      <xdr:colOff>101600</xdr:colOff>
      <xdr:row>17</xdr:row>
      <xdr:rowOff>79959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40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90136</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09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119723</xdr:rowOff>
    </xdr:from>
    <xdr:to>
      <xdr:col>22</xdr:col>
      <xdr:colOff>114300</xdr:colOff>
      <xdr:row>17</xdr:row>
      <xdr:rowOff>126771</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081998"/>
          <a:ext cx="698500" cy="70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21222</xdr:rowOff>
    </xdr:from>
    <xdr:to>
      <xdr:col>22</xdr:col>
      <xdr:colOff>165100</xdr:colOff>
      <xdr:row>17</xdr:row>
      <xdr:rowOff>122822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83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132999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52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119723</xdr:rowOff>
    </xdr:from>
    <xdr:to>
      <xdr:col>18</xdr:col>
      <xdr:colOff>177800</xdr:colOff>
      <xdr:row>17</xdr:row>
      <xdr:rowOff>156680</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081998"/>
          <a:ext cx="698500" cy="3695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38176</xdr:rowOff>
    </xdr:from>
    <xdr:to>
      <xdr:col>19</xdr:col>
      <xdr:colOff>38100</xdr:colOff>
      <xdr:row>17</xdr:row>
      <xdr:rowOff>139776</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0004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149953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93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47815</xdr:rowOff>
    </xdr:from>
    <xdr:to>
      <xdr:col>15</xdr:col>
      <xdr:colOff>101600</xdr:colOff>
      <xdr:row>17</xdr:row>
      <xdr:rowOff>149415</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100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159592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8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1295</xdr:rowOff>
    </xdr:from>
    <xdr:to>
      <xdr:col>29</xdr:col>
      <xdr:colOff>177800</xdr:colOff>
      <xdr:row>17</xdr:row>
      <xdr:rowOff>102895</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2963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144822</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935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144666</xdr:rowOff>
    </xdr:from>
    <xdr:to>
      <xdr:col>26</xdr:col>
      <xdr:colOff>101600</xdr:colOff>
      <xdr:row>18</xdr:row>
      <xdr:rowOff>74816</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0694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59593</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9331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75971</xdr:rowOff>
    </xdr:from>
    <xdr:to>
      <xdr:col>22</xdr:col>
      <xdr:colOff>165100</xdr:colOff>
      <xdr:row>18</xdr:row>
      <xdr:rowOff>6121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3824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162348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246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68923</xdr:rowOff>
    </xdr:from>
    <xdr:to>
      <xdr:col>19</xdr:col>
      <xdr:colOff>38100</xdr:colOff>
      <xdr:row>17</xdr:row>
      <xdr:rowOff>170523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311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155300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175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105880</xdr:rowOff>
    </xdr:from>
    <xdr:to>
      <xdr:col>15</xdr:col>
      <xdr:colOff>101600</xdr:colOff>
      <xdr:row>18</xdr:row>
      <xdr:rowOff>36030</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06815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20807</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54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227889</xdr:rowOff>
    </xdr:from>
    <xdr:to>
      <xdr:col>29</xdr:col>
      <xdr:colOff>127000</xdr:colOff>
      <xdr:row>37</xdr:row>
      <xdr:rowOff>166357</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2439"/>
          <a:ext cx="0" cy="113861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138434</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63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166357</xdr:rowOff>
    </xdr:from>
    <xdr:to>
      <xdr:col>30</xdr:col>
      <xdr:colOff>25400</xdr:colOff>
      <xdr:row>37</xdr:row>
      <xdr:rowOff>166357</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2910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142816</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895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227889</xdr:rowOff>
    </xdr:from>
    <xdr:to>
      <xdr:col>30</xdr:col>
      <xdr:colOff>25400</xdr:colOff>
      <xdr:row>33</xdr:row>
      <xdr:rowOff>227889</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243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180987</xdr:rowOff>
    </xdr:from>
    <xdr:to>
      <xdr:col>29</xdr:col>
      <xdr:colOff>127000</xdr:colOff>
      <xdr:row>35</xdr:row>
      <xdr:rowOff>198513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791337"/>
          <a:ext cx="647700" cy="1752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177513</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7878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205436</xdr:rowOff>
    </xdr:from>
    <xdr:to>
      <xdr:col>29</xdr:col>
      <xdr:colOff>177800</xdr:colOff>
      <xdr:row>35</xdr:row>
      <xdr:rowOff>307036</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1578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198513</xdr:rowOff>
    </xdr:from>
    <xdr:to>
      <xdr:col>26</xdr:col>
      <xdr:colOff>50800</xdr:colOff>
      <xdr:row>35</xdr:row>
      <xdr:rowOff>294487</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4305300" y="6808863"/>
          <a:ext cx="698500" cy="959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218884</xdr:rowOff>
    </xdr:from>
    <xdr:to>
      <xdr:col>26</xdr:col>
      <xdr:colOff>101600</xdr:colOff>
      <xdr:row>35</xdr:row>
      <xdr:rowOff>320484</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292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305261</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9156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258673</xdr:rowOff>
    </xdr:from>
    <xdr:to>
      <xdr:col>22</xdr:col>
      <xdr:colOff>114300</xdr:colOff>
      <xdr:row>35</xdr:row>
      <xdr:rowOff>294487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869023"/>
          <a:ext cx="698500" cy="358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231229</xdr:rowOff>
    </xdr:from>
    <xdr:to>
      <xdr:col>22</xdr:col>
      <xdr:colOff>165100</xdr:colOff>
      <xdr:row>35</xdr:row>
      <xdr:rowOff>332829</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4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106</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104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207925</xdr:rowOff>
    </xdr:from>
    <xdr:to>
      <xdr:col>18</xdr:col>
      <xdr:colOff>177800</xdr:colOff>
      <xdr:row>35</xdr:row>
      <xdr:rowOff>258673</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a:off x="2908300" y="6818275"/>
          <a:ext cx="698500" cy="5074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252488</xdr:rowOff>
    </xdr:from>
    <xdr:to>
      <xdr:col>19</xdr:col>
      <xdr:colOff>38100</xdr:colOff>
      <xdr:row>36</xdr:row>
      <xdr:rowOff>11188</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62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338865</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94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278854</xdr:rowOff>
    </xdr:from>
    <xdr:to>
      <xdr:col>15</xdr:col>
      <xdr:colOff>101600</xdr:colOff>
      <xdr:row>36</xdr:row>
      <xdr:rowOff>37554</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892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22331</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97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130187</xdr:rowOff>
    </xdr:from>
    <xdr:to>
      <xdr:col>29</xdr:col>
      <xdr:colOff>177800</xdr:colOff>
      <xdr:row>35</xdr:row>
      <xdr:rowOff>231787</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740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318164</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585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147713</xdr:rowOff>
    </xdr:from>
    <xdr:to>
      <xdr:col>26</xdr:col>
      <xdr:colOff>101600</xdr:colOff>
      <xdr:row>35</xdr:row>
      <xdr:rowOff>249313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7580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259490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5269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243687</xdr:rowOff>
    </xdr:from>
    <xdr:to>
      <xdr:col>22</xdr:col>
      <xdr:colOff>165100</xdr:colOff>
      <xdr:row>36</xdr:row>
      <xdr:rowOff>2387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540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330064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40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207873</xdr:rowOff>
    </xdr:from>
    <xdr:to>
      <xdr:col>19</xdr:col>
      <xdr:colOff>38100</xdr:colOff>
      <xdr:row>35</xdr:row>
      <xdr:rowOff>309473</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182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319650</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5871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157125</xdr:rowOff>
    </xdr:from>
    <xdr:to>
      <xdr:col>15</xdr:col>
      <xdr:colOff>101600</xdr:colOff>
      <xdr:row>35</xdr:row>
      <xdr:rowOff>258725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7674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268902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536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150,976
146,570
82.41
64,766,234
61,448,408
2,750,342
33,619,029
40,782,219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65938</xdr:rowOff>
    </xdr:from>
    <xdr:to>
      <xdr:col>24</xdr:col>
      <xdr:colOff>62865</xdr:colOff>
      <xdr:row>38</xdr:row>
      <xdr:rowOff>167970</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209438"/>
          <a:ext cx="1270" cy="14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347</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86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51,258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167970</xdr:rowOff>
    </xdr:from>
    <xdr:to>
      <xdr:col>24</xdr:col>
      <xdr:colOff>152400</xdr:colOff>
      <xdr:row>38</xdr:row>
      <xdr:rowOff>167970</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83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12615</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8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65938</xdr:rowOff>
    </xdr:from>
    <xdr:to>
      <xdr:col>24</xdr:col>
      <xdr:colOff>152400</xdr:colOff>
      <xdr:row>30</xdr:row>
      <xdr:rowOff>65938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209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86893</xdr:rowOff>
    </xdr:from>
    <xdr:to>
      <xdr:col>24</xdr:col>
      <xdr:colOff>63500</xdr:colOff>
      <xdr:row>38</xdr:row>
      <xdr:rowOff>164884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01993"/>
          <a:ext cx="838200" cy="77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64457</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893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41580</xdr:rowOff>
    </xdr:from>
    <xdr:to>
      <xdr:col>24</xdr:col>
      <xdr:colOff>114300</xdr:colOff>
      <xdr:row>35</xdr:row>
      <xdr:rowOff>143180</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164884</xdr:rowOff>
    </xdr:from>
    <xdr:to>
      <xdr:col>19</xdr:col>
      <xdr:colOff>177800</xdr:colOff>
      <xdr:row>39</xdr:row>
      <xdr:rowOff>21590</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79984"/>
          <a:ext cx="889000" cy="28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69355</xdr:rowOff>
    </xdr:from>
    <xdr:to>
      <xdr:col>20</xdr:col>
      <xdr:colOff>38100</xdr:colOff>
      <xdr:row>36</xdr:row>
      <xdr:rowOff>170955</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4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16032</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6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21590</xdr:rowOff>
    </xdr:from>
    <xdr:to>
      <xdr:col>15</xdr:col>
      <xdr:colOff>50800</xdr:colOff>
      <xdr:row>39</xdr:row>
      <xdr:rowOff>41059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08140"/>
          <a:ext cx="889000" cy="19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61354</xdr:rowOff>
    </xdr:from>
    <xdr:to>
      <xdr:col>15</xdr:col>
      <xdr:colOff>101600</xdr:colOff>
      <xdr:row>36</xdr:row>
      <xdr:rowOff>162954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3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8031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0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41059</xdr:rowOff>
    </xdr:from>
    <xdr:to>
      <xdr:col>10</xdr:col>
      <xdr:colOff>114300</xdr:colOff>
      <xdr:row>39</xdr:row>
      <xdr:rowOff>91427</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27609"/>
          <a:ext cx="889000" cy="50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83414</xdr:rowOff>
    </xdr:from>
    <xdr:to>
      <xdr:col>10</xdr:col>
      <xdr:colOff>165100</xdr:colOff>
      <xdr:row>37</xdr:row>
      <xdr:rowOff>13564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55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30091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0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100368</xdr:rowOff>
    </xdr:from>
    <xdr:to>
      <xdr:col>6</xdr:col>
      <xdr:colOff>38100</xdr:colOff>
      <xdr:row>37</xdr:row>
      <xdr:rowOff>30518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72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47045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47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36093</xdr:rowOff>
    </xdr:from>
    <xdr:to>
      <xdr:col>24</xdr:col>
      <xdr:colOff>114300</xdr:colOff>
      <xdr:row>38</xdr:row>
      <xdr:rowOff>137693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122471</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466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53,386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114084</xdr:rowOff>
    </xdr:from>
    <xdr:to>
      <xdr:col>20</xdr:col>
      <xdr:colOff>38100</xdr:colOff>
      <xdr:row>39</xdr:row>
      <xdr:rowOff>44234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29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35361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21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142240</xdr:rowOff>
    </xdr:from>
    <xdr:to>
      <xdr:col>15</xdr:col>
      <xdr:colOff>101600</xdr:colOff>
      <xdr:row>39</xdr:row>
      <xdr:rowOff>72390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57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63517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50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161709</xdr:rowOff>
    </xdr:from>
    <xdr:to>
      <xdr:col>10</xdr:col>
      <xdr:colOff>165100</xdr:colOff>
      <xdr:row>39</xdr:row>
      <xdr:rowOff>91859</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676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82986</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7695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40627</xdr:rowOff>
    </xdr:from>
    <xdr:to>
      <xdr:col>6</xdr:col>
      <xdr:colOff>38100</xdr:colOff>
      <xdr:row>39</xdr:row>
      <xdr:rowOff>142227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27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133354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19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170006</xdr:rowOff>
    </xdr:from>
    <xdr:to>
      <xdr:col>24</xdr:col>
      <xdr:colOff>62865</xdr:colOff>
      <xdr:row>59</xdr:row>
      <xdr:rowOff>127666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742506"/>
          <a:ext cx="1270" cy="15007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131493</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24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127666</xdr:rowOff>
    </xdr:from>
    <xdr:to>
      <xdr:col>24</xdr:col>
      <xdr:colOff>152400</xdr:colOff>
      <xdr:row>59</xdr:row>
      <xdr:rowOff>127666</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24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116683</xdr:rowOff>
    </xdr:from>
    <xdr:ext cx="599010"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517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170006</xdr:rowOff>
    </xdr:from>
    <xdr:to>
      <xdr:col>24</xdr:col>
      <xdr:colOff>152400</xdr:colOff>
      <xdr:row>50</xdr:row>
      <xdr:rowOff>170006</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742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69275</xdr:rowOff>
    </xdr:from>
    <xdr:to>
      <xdr:col>24</xdr:col>
      <xdr:colOff>63500</xdr:colOff>
      <xdr:row>58</xdr:row>
      <xdr:rowOff>91384</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3797300" y="9841925"/>
          <a:ext cx="838200" cy="193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101915</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5316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79038</xdr:rowOff>
    </xdr:from>
    <xdr:to>
      <xdr:col>24</xdr:col>
      <xdr:colOff>114300</xdr:colOff>
      <xdr:row>57</xdr:row>
      <xdr:rowOff>9188</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680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169467</xdr:rowOff>
    </xdr:from>
    <xdr:to>
      <xdr:col>19</xdr:col>
      <xdr:colOff>177800</xdr:colOff>
      <xdr:row>58</xdr:row>
      <xdr:rowOff>91384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908300" y="9942117"/>
          <a:ext cx="889000" cy="93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128072</xdr:rowOff>
    </xdr:from>
    <xdr:to>
      <xdr:col>20</xdr:col>
      <xdr:colOff>38100</xdr:colOff>
      <xdr:row>57</xdr:row>
      <xdr:rowOff>58222</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729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74749</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504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169467</xdr:rowOff>
    </xdr:from>
    <xdr:to>
      <xdr:col>15</xdr:col>
      <xdr:colOff>50800</xdr:colOff>
      <xdr:row>58</xdr:row>
      <xdr:rowOff>7977</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942117"/>
          <a:ext cx="889000" cy="9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80164</xdr:rowOff>
    </xdr:from>
    <xdr:to>
      <xdr:col>15</xdr:col>
      <xdr:colOff>101600</xdr:colOff>
      <xdr:row>57</xdr:row>
      <xdr:rowOff>10314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681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26841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5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7977</xdr:rowOff>
    </xdr:from>
    <xdr:to>
      <xdr:col>10</xdr:col>
      <xdr:colOff>114300</xdr:colOff>
      <xdr:row>58</xdr:row>
      <xdr:rowOff>36389</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952077"/>
          <a:ext cx="889000" cy="28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138915</xdr:rowOff>
    </xdr:from>
    <xdr:to>
      <xdr:col>10</xdr:col>
      <xdr:colOff>165100</xdr:colOff>
      <xdr:row>57</xdr:row>
      <xdr:rowOff>69065</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740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85592</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515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115369</xdr:rowOff>
    </xdr:from>
    <xdr:to>
      <xdr:col>6</xdr:col>
      <xdr:colOff>38100</xdr:colOff>
      <xdr:row>58</xdr:row>
      <xdr:rowOff>45519</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888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62046</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63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18475</xdr:rowOff>
    </xdr:from>
    <xdr:to>
      <xdr:col>24</xdr:col>
      <xdr:colOff>114300</xdr:colOff>
      <xdr:row>57</xdr:row>
      <xdr:rowOff>120075</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79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168352</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76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40584</xdr:rowOff>
    </xdr:from>
    <xdr:to>
      <xdr:col>20</xdr:col>
      <xdr:colOff>38100</xdr:colOff>
      <xdr:row>58</xdr:row>
      <xdr:rowOff>142184</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98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133311</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10077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118667</xdr:rowOff>
    </xdr:from>
    <xdr:to>
      <xdr:col>15</xdr:col>
      <xdr:colOff>101600</xdr:colOff>
      <xdr:row>58</xdr:row>
      <xdr:rowOff>48817</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89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39944</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9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128627</xdr:rowOff>
    </xdr:from>
    <xdr:to>
      <xdr:col>10</xdr:col>
      <xdr:colOff>165100</xdr:colOff>
      <xdr:row>58</xdr:row>
      <xdr:rowOff>58777</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901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49904</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994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157039</xdr:rowOff>
    </xdr:from>
    <xdr:to>
      <xdr:col>6</xdr:col>
      <xdr:colOff>38100</xdr:colOff>
      <xdr:row>58</xdr:row>
      <xdr:rowOff>87189</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9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78316</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10022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102057</xdr:rowOff>
    </xdr:from>
    <xdr:to>
      <xdr:col>24</xdr:col>
      <xdr:colOff>62865</xdr:colOff>
      <xdr:row>79</xdr:row>
      <xdr:rowOff>16560</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275007"/>
          <a:ext cx="1270" cy="12861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20387</xdr:rowOff>
    </xdr:from>
    <xdr:ext cx="378565"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56493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16560</xdr:rowOff>
    </xdr:from>
    <xdr:to>
      <xdr:col>24</xdr:col>
      <xdr:colOff>152400</xdr:colOff>
      <xdr:row>79</xdr:row>
      <xdr:rowOff>16560</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561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48734</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2050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102057</xdr:rowOff>
    </xdr:from>
    <xdr:to>
      <xdr:col>24</xdr:col>
      <xdr:colOff>152400</xdr:colOff>
      <xdr:row>71</xdr:row>
      <xdr:rowOff>102057</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2750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62967</xdr:rowOff>
    </xdr:from>
    <xdr:to>
      <xdr:col>24</xdr:col>
      <xdr:colOff>63500</xdr:colOff>
      <xdr:row>77</xdr:row>
      <xdr:rowOff>98400</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264617"/>
          <a:ext cx="838200" cy="35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41876</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32435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63449</xdr:rowOff>
    </xdr:from>
    <xdr:to>
      <xdr:col>24</xdr:col>
      <xdr:colOff>114300</xdr:colOff>
      <xdr:row>77</xdr:row>
      <xdr:rowOff>165049</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3265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98400</xdr:rowOff>
    </xdr:from>
    <xdr:to>
      <xdr:col>19</xdr:col>
      <xdr:colOff>177800</xdr:colOff>
      <xdr:row>78</xdr:row>
      <xdr:rowOff>23267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flipV="1">
          <a:off x="2908300" y="13300050"/>
          <a:ext cx="889000" cy="963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81890</xdr:rowOff>
    </xdr:from>
    <xdr:to>
      <xdr:col>20</xdr:col>
      <xdr:colOff>38100</xdr:colOff>
      <xdr:row>78</xdr:row>
      <xdr:rowOff>12040</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3283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3167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3376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23267</xdr:rowOff>
    </xdr:from>
    <xdr:to>
      <xdr:col>15</xdr:col>
      <xdr:colOff>50800</xdr:colOff>
      <xdr:row>78</xdr:row>
      <xdr:rowOff>88646</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2019300" y="13396367"/>
          <a:ext cx="889000" cy="65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92024</xdr:rowOff>
    </xdr:from>
    <xdr:to>
      <xdr:col>15</xdr:col>
      <xdr:colOff>101600</xdr:colOff>
      <xdr:row>78</xdr:row>
      <xdr:rowOff>22174</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329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38701</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30689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88646</xdr:rowOff>
    </xdr:from>
    <xdr:to>
      <xdr:col>10</xdr:col>
      <xdr:colOff>114300</xdr:colOff>
      <xdr:row>78</xdr:row>
      <xdr:rowOff>105181</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461746"/>
          <a:ext cx="889000" cy="165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100788</xdr:rowOff>
    </xdr:from>
    <xdr:to>
      <xdr:col>10</xdr:col>
      <xdr:colOff>165100</xdr:colOff>
      <xdr:row>78</xdr:row>
      <xdr:rowOff>30938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302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47465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3077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107035</xdr:rowOff>
    </xdr:from>
    <xdr:to>
      <xdr:col>6</xdr:col>
      <xdr:colOff>38100</xdr:colOff>
      <xdr:row>78</xdr:row>
      <xdr:rowOff>37185</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308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53712</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3083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12167</xdr:rowOff>
    </xdr:from>
    <xdr:to>
      <xdr:col>24</xdr:col>
      <xdr:colOff>114300</xdr:colOff>
      <xdr:row>77</xdr:row>
      <xdr:rowOff>113767</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21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35044</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065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47600</xdr:rowOff>
    </xdr:from>
    <xdr:to>
      <xdr:col>20</xdr:col>
      <xdr:colOff>38100</xdr:colOff>
      <xdr:row>77</xdr:row>
      <xdr:rowOff>149200</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24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165727</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024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143917</xdr:rowOff>
    </xdr:from>
    <xdr:to>
      <xdr:col>15</xdr:col>
      <xdr:colOff>101600</xdr:colOff>
      <xdr:row>78</xdr:row>
      <xdr:rowOff>74067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45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65194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38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37846</xdr:rowOff>
    </xdr:from>
    <xdr:to>
      <xdr:col>10</xdr:col>
      <xdr:colOff>165100</xdr:colOff>
      <xdr:row>78</xdr:row>
      <xdr:rowOff>139446</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4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130573</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50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54381</xdr:rowOff>
    </xdr:from>
    <xdr:to>
      <xdr:col>6</xdr:col>
      <xdr:colOff>38100</xdr:colOff>
      <xdr:row>78</xdr:row>
      <xdr:rowOff>155981</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427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147108</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520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31026</xdr:rowOff>
    </xdr:from>
    <xdr:to>
      <xdr:col>24</xdr:col>
      <xdr:colOff>62865</xdr:colOff>
      <xdr:row>98</xdr:row>
      <xdr:rowOff>25781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461526"/>
          <a:ext cx="1270" cy="13663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29608</xdr:rowOff>
    </xdr:from>
    <xdr:ext cx="599010"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317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104,970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25781</xdr:rowOff>
    </xdr:from>
    <xdr:to>
      <xdr:col>24</xdr:col>
      <xdr:colOff>152400</xdr:colOff>
      <xdr:row>98</xdr:row>
      <xdr:rowOff>25781</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27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149153</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2367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212,557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31026</xdr:rowOff>
    </xdr:from>
    <xdr:to>
      <xdr:col>24</xdr:col>
      <xdr:colOff>152400</xdr:colOff>
      <xdr:row>90</xdr:row>
      <xdr:rowOff>31026</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461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32105</xdr:rowOff>
    </xdr:from>
    <xdr:to>
      <xdr:col>24</xdr:col>
      <xdr:colOff>63500</xdr:colOff>
      <xdr:row>97</xdr:row>
      <xdr:rowOff>160719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2755"/>
          <a:ext cx="838200" cy="128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112349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22864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89472</xdr:rowOff>
    </xdr:from>
    <xdr:to>
      <xdr:col>24</xdr:col>
      <xdr:colOff>114300</xdr:colOff>
      <xdr:row>96</xdr:row>
      <xdr:rowOff>19622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7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160719</xdr:rowOff>
    </xdr:from>
    <xdr:to>
      <xdr:col>19</xdr:col>
      <xdr:colOff>177800</xdr:colOff>
      <xdr:row>98</xdr:row>
      <xdr:rowOff>93002</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2908300" y="16791369"/>
          <a:ext cx="889000" cy="103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23851</xdr:rowOff>
    </xdr:from>
    <xdr:to>
      <xdr:col>20</xdr:col>
      <xdr:colOff>38100</xdr:colOff>
      <xdr:row>96</xdr:row>
      <xdr:rowOff>125451</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83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141978</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58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143472</xdr:rowOff>
    </xdr:from>
    <xdr:to>
      <xdr:col>15</xdr:col>
      <xdr:colOff>50800</xdr:colOff>
      <xdr:row>98</xdr:row>
      <xdr:rowOff>93002</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a:off x="2019300" y="16774122"/>
          <a:ext cx="889000" cy="1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132169</xdr:rowOff>
    </xdr:from>
    <xdr:to>
      <xdr:col>15</xdr:col>
      <xdr:colOff>101600</xdr:colOff>
      <xdr:row>97</xdr:row>
      <xdr:rowOff>62319</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59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78846</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36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143472</xdr:rowOff>
    </xdr:from>
    <xdr:to>
      <xdr:col>10</xdr:col>
      <xdr:colOff>114300</xdr:colOff>
      <xdr:row>99</xdr:row>
      <xdr:rowOff>88888</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774122"/>
          <a:ext cx="889000" cy="2883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162864</xdr:rowOff>
    </xdr:from>
    <xdr:to>
      <xdr:col>10</xdr:col>
      <xdr:colOff>165100</xdr:colOff>
      <xdr:row>96</xdr:row>
      <xdr:rowOff>93014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450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109541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2258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116700</xdr:rowOff>
    </xdr:from>
    <xdr:to>
      <xdr:col>6</xdr:col>
      <xdr:colOff>38100</xdr:colOff>
      <xdr:row>98</xdr:row>
      <xdr:rowOff>46850</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747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63377</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30795" y="16522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152755</xdr:rowOff>
    </xdr:from>
    <xdr:to>
      <xdr:col>24</xdr:col>
      <xdr:colOff>114300</xdr:colOff>
      <xdr:row>97</xdr:row>
      <xdr:rowOff>82905</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119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131182</xdr:rowOff>
    </xdr:from>
    <xdr:ext cx="599010"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903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109919</xdr:rowOff>
    </xdr:from>
    <xdr:to>
      <xdr:col>20</xdr:col>
      <xdr:colOff>38100</xdr:colOff>
      <xdr:row>98</xdr:row>
      <xdr:rowOff>40069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74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98</xdr:row>
      <xdr:rowOff>31196</xdr:rowOff>
    </xdr:from>
    <xdr:ext cx="599010"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497795" y="168332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42202</xdr:rowOff>
    </xdr:from>
    <xdr:to>
      <xdr:col>15</xdr:col>
      <xdr:colOff>101600</xdr:colOff>
      <xdr:row>98</xdr:row>
      <xdr:rowOff>143802</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844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134929</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937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92672</xdr:rowOff>
    </xdr:from>
    <xdr:to>
      <xdr:col>10</xdr:col>
      <xdr:colOff>165100</xdr:colOff>
      <xdr:row>98</xdr:row>
      <xdr:rowOff>22822</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723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98</xdr:row>
      <xdr:rowOff>13949</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19795" y="16816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38088</xdr:rowOff>
    </xdr:from>
    <xdr:to>
      <xdr:col>6</xdr:col>
      <xdr:colOff>38100</xdr:colOff>
      <xdr:row>99</xdr:row>
      <xdr:rowOff>139688</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7011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130815</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7104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補助費等グラフ枠">
          <a:extLst>
            <a:ext uri="{FF2B5EF4-FFF2-40B4-BE49-F238E27FC236}">
              <a16:creationId xmlns:a16="http://schemas.microsoft.com/office/drawing/2014/main" id="{00000000-0008-0000-06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35</xdr:row>
      <xdr:rowOff>79143</xdr:rowOff>
    </xdr:from>
    <xdr:to>
      <xdr:col>54</xdr:col>
      <xdr:colOff>189865</xdr:colOff>
      <xdr:row>38</xdr:row>
      <xdr:rowOff>113737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10475595" y="6079893"/>
          <a:ext cx="1270" cy="5489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117564</xdr:rowOff>
    </xdr:from>
    <xdr:ext cx="534377" cy="259045"/>
    <xdr:sp macro="" textlink="">
      <xdr:nvSpPr>
        <xdr:cNvPr id="291" name="補助費等最小値テキスト">
          <a:extLst>
            <a:ext uri="{FF2B5EF4-FFF2-40B4-BE49-F238E27FC236}">
              <a16:creationId xmlns:a16="http://schemas.microsoft.com/office/drawing/2014/main" id="{00000000-0008-0000-0600-000023010000}"/>
            </a:ext>
          </a:extLst>
        </xdr:cNvPr>
        <xdr:cNvSpPr txBox="1"/>
      </xdr:nvSpPr>
      <xdr:spPr>
        <a:xfrm>
          <a:off x="10528300" y="6632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113737</xdr:rowOff>
    </xdr:from>
    <xdr:to>
      <xdr:col>55</xdr:col>
      <xdr:colOff>88900</xdr:colOff>
      <xdr:row>38</xdr:row>
      <xdr:rowOff>113737</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66288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25820</xdr:rowOff>
    </xdr:from>
    <xdr:ext cx="534377" cy="259045"/>
    <xdr:sp macro="" textlink="">
      <xdr:nvSpPr>
        <xdr:cNvPr id="293" name="補助費等最大値テキスト">
          <a:extLst>
            <a:ext uri="{FF2B5EF4-FFF2-40B4-BE49-F238E27FC236}">
              <a16:creationId xmlns:a16="http://schemas.microsoft.com/office/drawing/2014/main" id="{00000000-0008-0000-0600-000025010000}"/>
            </a:ext>
          </a:extLst>
        </xdr:cNvPr>
        <xdr:cNvSpPr txBox="1"/>
      </xdr:nvSpPr>
      <xdr:spPr>
        <a:xfrm>
          <a:off x="10528300" y="5855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64,813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79143</xdr:rowOff>
    </xdr:from>
    <xdr:to>
      <xdr:col>55</xdr:col>
      <xdr:colOff>88900</xdr:colOff>
      <xdr:row>35</xdr:row>
      <xdr:rowOff>79143</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079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35</xdr:row>
      <xdr:rowOff>103189</xdr:rowOff>
    </xdr:from>
    <xdr:to>
      <xdr:col>55</xdr:col>
      <xdr:colOff>0</xdr:colOff>
      <xdr:row>36</xdr:row>
      <xdr:rowOff>57654</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9639300" y="6103939"/>
          <a:ext cx="838200" cy="125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133654</xdr:rowOff>
    </xdr:from>
    <xdr:ext cx="534377" cy="259045"/>
    <xdr:sp macro="" textlink="">
      <xdr:nvSpPr>
        <xdr:cNvPr id="296" name="補助費等平均値テキスト">
          <a:extLst>
            <a:ext uri="{FF2B5EF4-FFF2-40B4-BE49-F238E27FC236}">
              <a16:creationId xmlns:a16="http://schemas.microsoft.com/office/drawing/2014/main" id="{00000000-0008-0000-0600-000028010000}"/>
            </a:ext>
          </a:extLst>
        </xdr:cNvPr>
        <xdr:cNvSpPr txBox="1"/>
      </xdr:nvSpPr>
      <xdr:spPr>
        <a:xfrm>
          <a:off x="10528300" y="63058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155227</xdr:rowOff>
    </xdr:from>
    <xdr:to>
      <xdr:col>55</xdr:col>
      <xdr:colOff>50800</xdr:colOff>
      <xdr:row>37</xdr:row>
      <xdr:rowOff>85377</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10426700" y="6327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35</xdr:row>
      <xdr:rowOff>103189</xdr:rowOff>
    </xdr:from>
    <xdr:to>
      <xdr:col>50</xdr:col>
      <xdr:colOff>114300</xdr:colOff>
      <xdr:row>35</xdr:row>
      <xdr:rowOff>129075</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8750300" y="6103939"/>
          <a:ext cx="889000" cy="2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146888</xdr:rowOff>
    </xdr:from>
    <xdr:to>
      <xdr:col>50</xdr:col>
      <xdr:colOff>165100</xdr:colOff>
      <xdr:row>37</xdr:row>
      <xdr:rowOff>77038</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9588500" y="6319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68165</xdr:rowOff>
    </xdr:from>
    <xdr:ext cx="534377"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9372111" y="6411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35</xdr:row>
      <xdr:rowOff>129075</xdr:rowOff>
    </xdr:from>
    <xdr:to>
      <xdr:col>45</xdr:col>
      <xdr:colOff>177800</xdr:colOff>
      <xdr:row>35</xdr:row>
      <xdr:rowOff>133506</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flipV="1">
          <a:off x="7861300" y="6129825"/>
          <a:ext cx="889000" cy="4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121808</xdr:rowOff>
    </xdr:from>
    <xdr:to>
      <xdr:col>46</xdr:col>
      <xdr:colOff>38100</xdr:colOff>
      <xdr:row>37</xdr:row>
      <xdr:rowOff>51958</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8699500" y="6294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43085</xdr:rowOff>
    </xdr:from>
    <xdr:ext cx="534377"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8483111" y="6386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29</xdr:row>
      <xdr:rowOff>100849</xdr:rowOff>
    </xdr:from>
    <xdr:to>
      <xdr:col>41</xdr:col>
      <xdr:colOff>50800</xdr:colOff>
      <xdr:row>35</xdr:row>
      <xdr:rowOff>133506</xdr:rowOff>
    </xdr:to>
    <xdr:cxnSp macro="">
      <xdr:nvCxnSpPr>
        <xdr:cNvPr id="304" name="直線コネクタ 303">
          <a:extLst>
            <a:ext uri="{FF2B5EF4-FFF2-40B4-BE49-F238E27FC236}">
              <a16:creationId xmlns:a16="http://schemas.microsoft.com/office/drawing/2014/main" id="{00000000-0008-0000-0600-000030010000}"/>
            </a:ext>
          </a:extLst>
        </xdr:cNvPr>
        <xdr:cNvCxnSpPr/>
      </xdr:nvCxnSpPr>
      <xdr:spPr>
        <a:xfrm>
          <a:off x="6972300" y="5072899"/>
          <a:ext cx="889000" cy="10613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163424</xdr:rowOff>
    </xdr:from>
    <xdr:to>
      <xdr:col>41</xdr:col>
      <xdr:colOff>101600</xdr:colOff>
      <xdr:row>37</xdr:row>
      <xdr:rowOff>93574</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7810500" y="6335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84701</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7594111" y="6428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30</xdr:row>
      <xdr:rowOff>89292</xdr:rowOff>
    </xdr:from>
    <xdr:to>
      <xdr:col>36</xdr:col>
      <xdr:colOff>165100</xdr:colOff>
      <xdr:row>31</xdr:row>
      <xdr:rowOff>19442</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6921500" y="523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31</xdr:row>
      <xdr:rowOff>10569</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6672795" y="53255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137,964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6854</xdr:rowOff>
    </xdr:from>
    <xdr:to>
      <xdr:col>55</xdr:col>
      <xdr:colOff>50800</xdr:colOff>
      <xdr:row>36</xdr:row>
      <xdr:rowOff>108454</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10426700" y="617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29731</xdr:rowOff>
    </xdr:from>
    <xdr:ext cx="534377" cy="259045"/>
    <xdr:sp macro="" textlink="">
      <xdr:nvSpPr>
        <xdr:cNvPr id="315" name="補助費等該当値テキスト">
          <a:extLst>
            <a:ext uri="{FF2B5EF4-FFF2-40B4-BE49-F238E27FC236}">
              <a16:creationId xmlns:a16="http://schemas.microsoft.com/office/drawing/2014/main" id="{00000000-0008-0000-0600-00003B010000}"/>
            </a:ext>
          </a:extLst>
        </xdr:cNvPr>
        <xdr:cNvSpPr txBox="1"/>
      </xdr:nvSpPr>
      <xdr:spPr>
        <a:xfrm>
          <a:off x="10528300" y="6030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35</xdr:row>
      <xdr:rowOff>52389</xdr:rowOff>
    </xdr:from>
    <xdr:to>
      <xdr:col>50</xdr:col>
      <xdr:colOff>165100</xdr:colOff>
      <xdr:row>35</xdr:row>
      <xdr:rowOff>153989</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9588500" y="6053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33</xdr:row>
      <xdr:rowOff>170516</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9372111" y="5828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35</xdr:row>
      <xdr:rowOff>78275</xdr:rowOff>
    </xdr:from>
    <xdr:to>
      <xdr:col>46</xdr:col>
      <xdr:colOff>38100</xdr:colOff>
      <xdr:row>36</xdr:row>
      <xdr:rowOff>8425</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8699500" y="6079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24952</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8483111" y="5854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35</xdr:row>
      <xdr:rowOff>82706</xdr:rowOff>
    </xdr:from>
    <xdr:to>
      <xdr:col>41</xdr:col>
      <xdr:colOff>101600</xdr:colOff>
      <xdr:row>36</xdr:row>
      <xdr:rowOff>12856</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7810500" y="6083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34</xdr:row>
      <xdr:rowOff>29383</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7594111" y="58586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29</xdr:row>
      <xdr:rowOff>50049</xdr:rowOff>
    </xdr:from>
    <xdr:to>
      <xdr:col>36</xdr:col>
      <xdr:colOff>165100</xdr:colOff>
      <xdr:row>29</xdr:row>
      <xdr:rowOff>151649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6921500" y="5022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27</xdr:row>
      <xdr:rowOff>168176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672795" y="47973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157,319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53224</xdr:rowOff>
    </xdr:from>
    <xdr:to>
      <xdr:col>54</xdr:col>
      <xdr:colOff>189865</xdr:colOff>
      <xdr:row>58</xdr:row>
      <xdr:rowOff>124286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797174"/>
          <a:ext cx="1270" cy="12712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128113</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10072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124286</xdr:rowOff>
    </xdr:from>
    <xdr:to>
      <xdr:col>55</xdr:col>
      <xdr:colOff>88900</xdr:colOff>
      <xdr:row>58</xdr:row>
      <xdr:rowOff>124286</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10068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171351</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572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130,194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53224</xdr:rowOff>
    </xdr:from>
    <xdr:to>
      <xdr:col>55</xdr:col>
      <xdr:colOff>88900</xdr:colOff>
      <xdr:row>51</xdr:row>
      <xdr:rowOff>53224</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7971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38909</xdr:rowOff>
    </xdr:from>
    <xdr:to>
      <xdr:col>55</xdr:col>
      <xdr:colOff>0</xdr:colOff>
      <xdr:row>57</xdr:row>
      <xdr:rowOff>133909</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flipV="1">
          <a:off x="9639300" y="9640109"/>
          <a:ext cx="838200" cy="266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53121</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654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74694</xdr:rowOff>
    </xdr:from>
    <xdr:to>
      <xdr:col>55</xdr:col>
      <xdr:colOff>50800</xdr:colOff>
      <xdr:row>57</xdr:row>
      <xdr:rowOff>4844</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67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133909</xdr:rowOff>
    </xdr:from>
    <xdr:to>
      <xdr:col>50</xdr:col>
      <xdr:colOff>114300</xdr:colOff>
      <xdr:row>58</xdr:row>
      <xdr:rowOff>82114</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906559"/>
          <a:ext cx="889000" cy="119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159341</xdr:rowOff>
    </xdr:from>
    <xdr:to>
      <xdr:col>50</xdr:col>
      <xdr:colOff>165100</xdr:colOff>
      <xdr:row>57</xdr:row>
      <xdr:rowOff>89491</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760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106018</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35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13274</xdr:rowOff>
    </xdr:from>
    <xdr:to>
      <xdr:col>45</xdr:col>
      <xdr:colOff>177800</xdr:colOff>
      <xdr:row>58</xdr:row>
      <xdr:rowOff>82114</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785924"/>
          <a:ext cx="889000" cy="240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8280</xdr:rowOff>
    </xdr:from>
    <xdr:to>
      <xdr:col>46</xdr:col>
      <xdr:colOff>38100</xdr:colOff>
      <xdr:row>57</xdr:row>
      <xdr:rowOff>109880</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780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126407</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556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13274</xdr:rowOff>
    </xdr:from>
    <xdr:to>
      <xdr:col>41</xdr:col>
      <xdr:colOff>50800</xdr:colOff>
      <xdr:row>57</xdr:row>
      <xdr:rowOff>41163</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785924"/>
          <a:ext cx="889000" cy="278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142610</xdr:rowOff>
    </xdr:from>
    <xdr:to>
      <xdr:col>41</xdr:col>
      <xdr:colOff>101600</xdr:colOff>
      <xdr:row>57</xdr:row>
      <xdr:rowOff>72760</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743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63887</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83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135480</xdr:rowOff>
    </xdr:from>
    <xdr:to>
      <xdr:col>36</xdr:col>
      <xdr:colOff>165100</xdr:colOff>
      <xdr:row>57</xdr:row>
      <xdr:rowOff>65630</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73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82157</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51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159559</xdr:rowOff>
    </xdr:from>
    <xdr:to>
      <xdr:col>55</xdr:col>
      <xdr:colOff>50800</xdr:colOff>
      <xdr:row>56</xdr:row>
      <xdr:rowOff>89709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89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10986</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440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83109</xdr:rowOff>
    </xdr:from>
    <xdr:to>
      <xdr:col>50</xdr:col>
      <xdr:colOff>165100</xdr:colOff>
      <xdr:row>58</xdr:row>
      <xdr:rowOff>13259</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855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4386</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948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31314</xdr:rowOff>
    </xdr:from>
    <xdr:to>
      <xdr:col>46</xdr:col>
      <xdr:colOff>38100</xdr:colOff>
      <xdr:row>58</xdr:row>
      <xdr:rowOff>132914</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975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124041</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10068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133924</xdr:rowOff>
    </xdr:from>
    <xdr:to>
      <xdr:col>41</xdr:col>
      <xdr:colOff>101600</xdr:colOff>
      <xdr:row>57</xdr:row>
      <xdr:rowOff>64074</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735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80601</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951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161813</xdr:rowOff>
    </xdr:from>
    <xdr:to>
      <xdr:col>36</xdr:col>
      <xdr:colOff>165100</xdr:colOff>
      <xdr:row>57</xdr:row>
      <xdr:rowOff>91963</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76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83090</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85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5" name="普通建設事業費 （ うち新規整備　）グラフ枠">
          <a:extLst>
            <a:ext uri="{FF2B5EF4-FFF2-40B4-BE49-F238E27FC236}">
              <a16:creationId xmlns:a16="http://schemas.microsoft.com/office/drawing/2014/main" id="{00000000-0008-0000-0600-00009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112192</xdr:rowOff>
    </xdr:from>
    <xdr:to>
      <xdr:col>54</xdr:col>
      <xdr:colOff>189865</xdr:colOff>
      <xdr:row>79</xdr:row>
      <xdr:rowOff>32144</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10475595" y="12285142"/>
          <a:ext cx="1270" cy="1291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35971</xdr:rowOff>
    </xdr:from>
    <xdr:ext cx="378565" cy="259045"/>
    <xdr:sp macro="" textlink="">
      <xdr:nvSpPr>
        <xdr:cNvPr id="407" name="普通建設事業費 （ うち新規整備　）最小値テキスト">
          <a:extLst>
            <a:ext uri="{FF2B5EF4-FFF2-40B4-BE49-F238E27FC236}">
              <a16:creationId xmlns:a16="http://schemas.microsoft.com/office/drawing/2014/main" id="{00000000-0008-0000-0600-000097010000}"/>
            </a:ext>
          </a:extLst>
        </xdr:cNvPr>
        <xdr:cNvSpPr txBox="1"/>
      </xdr:nvSpPr>
      <xdr:spPr>
        <a:xfrm>
          <a:off x="10528300" y="135805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32144</xdr:rowOff>
    </xdr:from>
    <xdr:to>
      <xdr:col>55</xdr:col>
      <xdr:colOff>88900</xdr:colOff>
      <xdr:row>79</xdr:row>
      <xdr:rowOff>32144</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35766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58869</xdr:rowOff>
    </xdr:from>
    <xdr:ext cx="534377" cy="259045"/>
    <xdr:sp macro="" textlink="">
      <xdr:nvSpPr>
        <xdr:cNvPr id="409" name="普通建設事業費 （ うち新規整備　）最大値テキスト">
          <a:extLst>
            <a:ext uri="{FF2B5EF4-FFF2-40B4-BE49-F238E27FC236}">
              <a16:creationId xmlns:a16="http://schemas.microsoft.com/office/drawing/2014/main" id="{00000000-0008-0000-0600-000099010000}"/>
            </a:ext>
          </a:extLst>
        </xdr:cNvPr>
        <xdr:cNvSpPr txBox="1"/>
      </xdr:nvSpPr>
      <xdr:spPr>
        <a:xfrm>
          <a:off x="10528300" y="1206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112192</xdr:rowOff>
    </xdr:from>
    <xdr:to>
      <xdr:col>55</xdr:col>
      <xdr:colOff>88900</xdr:colOff>
      <xdr:row>71</xdr:row>
      <xdr:rowOff>112192</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a:off x="10388600" y="12285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147549</xdr:rowOff>
    </xdr:from>
    <xdr:to>
      <xdr:col>55</xdr:col>
      <xdr:colOff>0</xdr:colOff>
      <xdr:row>78</xdr:row>
      <xdr:rowOff>89979</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9639300" y="13349199"/>
          <a:ext cx="838200" cy="113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42321</xdr:rowOff>
    </xdr:from>
    <xdr:ext cx="469744" cy="259045"/>
    <xdr:sp macro="" textlink="">
      <xdr:nvSpPr>
        <xdr:cNvPr id="412" name="普通建設事業費 （ うち新規整備　）平均値テキスト">
          <a:extLst>
            <a:ext uri="{FF2B5EF4-FFF2-40B4-BE49-F238E27FC236}">
              <a16:creationId xmlns:a16="http://schemas.microsoft.com/office/drawing/2014/main" id="{00000000-0008-0000-0600-00009C010000}"/>
            </a:ext>
          </a:extLst>
        </xdr:cNvPr>
        <xdr:cNvSpPr txBox="1"/>
      </xdr:nvSpPr>
      <xdr:spPr>
        <a:xfrm>
          <a:off x="10528300" y="130725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19444</xdr:rowOff>
    </xdr:from>
    <xdr:to>
      <xdr:col>55</xdr:col>
      <xdr:colOff>50800</xdr:colOff>
      <xdr:row>77</xdr:row>
      <xdr:rowOff>121044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10426700" y="1322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80150</xdr:rowOff>
    </xdr:from>
    <xdr:to>
      <xdr:col>50</xdr:col>
      <xdr:colOff>114300</xdr:colOff>
      <xdr:row>78</xdr:row>
      <xdr:rowOff>89979</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8750300" y="13453250"/>
          <a:ext cx="889000" cy="9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63221</xdr:rowOff>
    </xdr:from>
    <xdr:to>
      <xdr:col>50</xdr:col>
      <xdr:colOff>165100</xdr:colOff>
      <xdr:row>77</xdr:row>
      <xdr:rowOff>164821</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9588500" y="13264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9898</xdr:rowOff>
    </xdr:from>
    <xdr:ext cx="469744"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9404428" y="13040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73</xdr:row>
      <xdr:rowOff>73940</xdr:rowOff>
    </xdr:from>
    <xdr:to>
      <xdr:col>45</xdr:col>
      <xdr:colOff>177800</xdr:colOff>
      <xdr:row>78</xdr:row>
      <xdr:rowOff>80150</xdr:rowOff>
    </xdr:to>
    <xdr:cxnSp macro="">
      <xdr:nvCxnSpPr>
        <xdr:cNvPr id="417" name="直線コネクタ 416">
          <a:extLst>
            <a:ext uri="{FF2B5EF4-FFF2-40B4-BE49-F238E27FC236}">
              <a16:creationId xmlns:a16="http://schemas.microsoft.com/office/drawing/2014/main" id="{00000000-0008-0000-0600-0000A1010000}"/>
            </a:ext>
          </a:extLst>
        </xdr:cNvPr>
        <xdr:cNvCxnSpPr/>
      </xdr:nvCxnSpPr>
      <xdr:spPr>
        <a:xfrm>
          <a:off x="7861300" y="12589790"/>
          <a:ext cx="889000" cy="863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78918</xdr:rowOff>
    </xdr:from>
    <xdr:to>
      <xdr:col>46</xdr:col>
      <xdr:colOff>38100</xdr:colOff>
      <xdr:row>78</xdr:row>
      <xdr:rowOff>9068</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8699500" y="13280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25595</xdr:rowOff>
    </xdr:from>
    <xdr:ext cx="469744"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515428" y="13055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73</xdr:row>
      <xdr:rowOff>73940</xdr:rowOff>
    </xdr:from>
    <xdr:to>
      <xdr:col>41</xdr:col>
      <xdr:colOff>50800</xdr:colOff>
      <xdr:row>75</xdr:row>
      <xdr:rowOff>167894</xdr:rowOff>
    </xdr:to>
    <xdr:cxnSp macro="">
      <xdr:nvCxnSpPr>
        <xdr:cNvPr id="420" name="直線コネクタ 419">
          <a:extLst>
            <a:ext uri="{FF2B5EF4-FFF2-40B4-BE49-F238E27FC236}">
              <a16:creationId xmlns:a16="http://schemas.microsoft.com/office/drawing/2014/main" id="{00000000-0008-0000-0600-0000A4010000}"/>
            </a:ext>
          </a:extLst>
        </xdr:cNvPr>
        <xdr:cNvCxnSpPr/>
      </xdr:nvCxnSpPr>
      <xdr:spPr>
        <a:xfrm flipV="1">
          <a:off x="6972300" y="12589790"/>
          <a:ext cx="889000" cy="436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35370</xdr:rowOff>
    </xdr:from>
    <xdr:to>
      <xdr:col>41</xdr:col>
      <xdr:colOff>101600</xdr:colOff>
      <xdr:row>77</xdr:row>
      <xdr:rowOff>136970</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7810500" y="1323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77</xdr:row>
      <xdr:rowOff>128097</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26428" y="13329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117970</xdr:rowOff>
    </xdr:from>
    <xdr:to>
      <xdr:col>36</xdr:col>
      <xdr:colOff>165100</xdr:colOff>
      <xdr:row>77</xdr:row>
      <xdr:rowOff>48120</xdr:rowOff>
    </xdr:to>
    <xdr:sp macro="" textlink="">
      <xdr:nvSpPr>
        <xdr:cNvPr id="423" name="フローチャート: 判断 422">
          <a:extLst>
            <a:ext uri="{FF2B5EF4-FFF2-40B4-BE49-F238E27FC236}">
              <a16:creationId xmlns:a16="http://schemas.microsoft.com/office/drawing/2014/main" id="{00000000-0008-0000-0600-0000A7010000}"/>
            </a:ext>
          </a:extLst>
        </xdr:cNvPr>
        <xdr:cNvSpPr/>
      </xdr:nvSpPr>
      <xdr:spPr>
        <a:xfrm>
          <a:off x="6921500" y="131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39247</xdr:rowOff>
    </xdr:from>
    <xdr:ext cx="534377"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05111" y="132408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96749</xdr:rowOff>
    </xdr:from>
    <xdr:to>
      <xdr:col>55</xdr:col>
      <xdr:colOff>50800</xdr:colOff>
      <xdr:row>78</xdr:row>
      <xdr:rowOff>26899</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10426700" y="13298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75176</xdr:rowOff>
    </xdr:from>
    <xdr:ext cx="469744" cy="259045"/>
    <xdr:sp macro="" textlink="">
      <xdr:nvSpPr>
        <xdr:cNvPr id="431" name="普通建設事業費 （ うち新規整備　）該当値テキスト">
          <a:extLst>
            <a:ext uri="{FF2B5EF4-FFF2-40B4-BE49-F238E27FC236}">
              <a16:creationId xmlns:a16="http://schemas.microsoft.com/office/drawing/2014/main" id="{00000000-0008-0000-0600-0000AF010000}"/>
            </a:ext>
          </a:extLst>
        </xdr:cNvPr>
        <xdr:cNvSpPr txBox="1"/>
      </xdr:nvSpPr>
      <xdr:spPr>
        <a:xfrm>
          <a:off x="10528300" y="13276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39179</xdr:rowOff>
    </xdr:from>
    <xdr:to>
      <xdr:col>50</xdr:col>
      <xdr:colOff>165100</xdr:colOff>
      <xdr:row>78</xdr:row>
      <xdr:rowOff>140779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9588500" y="13412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131906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9404428" y="135050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29350</xdr:rowOff>
    </xdr:from>
    <xdr:to>
      <xdr:col>46</xdr:col>
      <xdr:colOff>38100</xdr:colOff>
      <xdr:row>78</xdr:row>
      <xdr:rowOff>130950</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8699500" y="1340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122077</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8515428" y="13495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23140</xdr:rowOff>
    </xdr:from>
    <xdr:to>
      <xdr:col>41</xdr:col>
      <xdr:colOff>101600</xdr:colOff>
      <xdr:row>73</xdr:row>
      <xdr:rowOff>124740</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7810500" y="12538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71</xdr:row>
      <xdr:rowOff>141267</xdr:rowOff>
    </xdr:from>
    <xdr:ext cx="534377"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7594111" y="12314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117094</xdr:rowOff>
    </xdr:from>
    <xdr:to>
      <xdr:col>36</xdr:col>
      <xdr:colOff>165100</xdr:colOff>
      <xdr:row>76</xdr:row>
      <xdr:rowOff>47244</xdr:rowOff>
    </xdr:to>
    <xdr:sp macro="" textlink="">
      <xdr:nvSpPr>
        <xdr:cNvPr id="438" name="楕円 437">
          <a:extLst>
            <a:ext uri="{FF2B5EF4-FFF2-40B4-BE49-F238E27FC236}">
              <a16:creationId xmlns:a16="http://schemas.microsoft.com/office/drawing/2014/main" id="{00000000-0008-0000-0600-0000B6010000}"/>
            </a:ext>
          </a:extLst>
        </xdr:cNvPr>
        <xdr:cNvSpPr/>
      </xdr:nvSpPr>
      <xdr:spPr>
        <a:xfrm>
          <a:off x="6921500" y="12975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63771</xdr:rowOff>
    </xdr:from>
    <xdr:ext cx="534377"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705111" y="12751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1" name="テキスト ボックス 460">
          <a:extLst>
            <a:ext uri="{FF2B5EF4-FFF2-40B4-BE49-F238E27FC236}">
              <a16:creationId xmlns:a16="http://schemas.microsoft.com/office/drawing/2014/main" id="{00000000-0008-0000-0600-0000CD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2" name="普通建設事業費 （ うち更新整備　）グラフ枠">
          <a:extLst>
            <a:ext uri="{FF2B5EF4-FFF2-40B4-BE49-F238E27FC236}">
              <a16:creationId xmlns:a16="http://schemas.microsoft.com/office/drawing/2014/main" id="{00000000-0008-0000-0600-0000C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58826</xdr:rowOff>
    </xdr:from>
    <xdr:to>
      <xdr:col>54</xdr:col>
      <xdr:colOff>189865</xdr:colOff>
      <xdr:row>98</xdr:row>
      <xdr:rowOff>139267</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10475595" y="15660776"/>
          <a:ext cx="1270" cy="12805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143094</xdr:rowOff>
    </xdr:from>
    <xdr:ext cx="469744" cy="259045"/>
    <xdr:sp macro="" textlink="">
      <xdr:nvSpPr>
        <xdr:cNvPr id="464" name="普通建設事業費 （ うち更新整備　）最小値テキスト">
          <a:extLst>
            <a:ext uri="{FF2B5EF4-FFF2-40B4-BE49-F238E27FC236}">
              <a16:creationId xmlns:a16="http://schemas.microsoft.com/office/drawing/2014/main" id="{00000000-0008-0000-0600-0000D0010000}"/>
            </a:ext>
          </a:extLst>
        </xdr:cNvPr>
        <xdr:cNvSpPr txBox="1"/>
      </xdr:nvSpPr>
      <xdr:spPr>
        <a:xfrm>
          <a:off x="10528300" y="16945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139267</xdr:rowOff>
    </xdr:from>
    <xdr:to>
      <xdr:col>55</xdr:col>
      <xdr:colOff>88900</xdr:colOff>
      <xdr:row>98</xdr:row>
      <xdr:rowOff>139267</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6941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5503</xdr:rowOff>
    </xdr:from>
    <xdr:ext cx="599010" cy="259045"/>
    <xdr:sp macro="" textlink="">
      <xdr:nvSpPr>
        <xdr:cNvPr id="466" name="普通建設事業費 （ うち更新整備　）最大値テキスト">
          <a:extLst>
            <a:ext uri="{FF2B5EF4-FFF2-40B4-BE49-F238E27FC236}">
              <a16:creationId xmlns:a16="http://schemas.microsoft.com/office/drawing/2014/main" id="{00000000-0008-0000-0600-0000D2010000}"/>
            </a:ext>
          </a:extLst>
        </xdr:cNvPr>
        <xdr:cNvSpPr txBox="1"/>
      </xdr:nvSpPr>
      <xdr:spPr>
        <a:xfrm>
          <a:off x="10528300" y="154360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58826</xdr:rowOff>
    </xdr:from>
    <xdr:to>
      <xdr:col>55</xdr:col>
      <xdr:colOff>88900</xdr:colOff>
      <xdr:row>91</xdr:row>
      <xdr:rowOff>58826</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0388600" y="15660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150648</xdr:rowOff>
    </xdr:from>
    <xdr:to>
      <xdr:col>55</xdr:col>
      <xdr:colOff>0</xdr:colOff>
      <xdr:row>97</xdr:row>
      <xdr:rowOff>100115</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9639300" y="16438398"/>
          <a:ext cx="838200" cy="2923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105363</xdr:rowOff>
    </xdr:from>
    <xdr:ext cx="534377" cy="259045"/>
    <xdr:sp macro="" textlink="">
      <xdr:nvSpPr>
        <xdr:cNvPr id="469" name="普通建設事業費 （ うち更新整備　）平均値テキスト">
          <a:extLst>
            <a:ext uri="{FF2B5EF4-FFF2-40B4-BE49-F238E27FC236}">
              <a16:creationId xmlns:a16="http://schemas.microsoft.com/office/drawing/2014/main" id="{00000000-0008-0000-0600-0000D5010000}"/>
            </a:ext>
          </a:extLst>
        </xdr:cNvPr>
        <xdr:cNvSpPr txBox="1"/>
      </xdr:nvSpPr>
      <xdr:spPr>
        <a:xfrm>
          <a:off x="10528300" y="16564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126936</xdr:rowOff>
    </xdr:from>
    <xdr:to>
      <xdr:col>55</xdr:col>
      <xdr:colOff>50800</xdr:colOff>
      <xdr:row>97</xdr:row>
      <xdr:rowOff>57086</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10426700" y="16586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100115</xdr:rowOff>
    </xdr:from>
    <xdr:to>
      <xdr:col>50</xdr:col>
      <xdr:colOff>114300</xdr:colOff>
      <xdr:row>98</xdr:row>
      <xdr:rowOff>61951</xdr:rowOff>
    </xdr:to>
    <xdr:cxnSp macro="">
      <xdr:nvCxnSpPr>
        <xdr:cNvPr id="471" name="直線コネクタ 470">
          <a:extLst>
            <a:ext uri="{FF2B5EF4-FFF2-40B4-BE49-F238E27FC236}">
              <a16:creationId xmlns:a16="http://schemas.microsoft.com/office/drawing/2014/main" id="{00000000-0008-0000-0600-0000D7010000}"/>
            </a:ext>
          </a:extLst>
        </xdr:cNvPr>
        <xdr:cNvCxnSpPr/>
      </xdr:nvCxnSpPr>
      <xdr:spPr>
        <a:xfrm flipV="1">
          <a:off x="8750300" y="16730765"/>
          <a:ext cx="889000" cy="133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37351</xdr:rowOff>
    </xdr:from>
    <xdr:to>
      <xdr:col>50</xdr:col>
      <xdr:colOff>165100</xdr:colOff>
      <xdr:row>97</xdr:row>
      <xdr:rowOff>138951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9588500" y="166680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155478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9372111" y="164432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61951</xdr:rowOff>
    </xdr:from>
    <xdr:to>
      <xdr:col>45</xdr:col>
      <xdr:colOff>177800</xdr:colOff>
      <xdr:row>98</xdr:row>
      <xdr:rowOff>69838</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flipV="1">
          <a:off x="7861300" y="16864051"/>
          <a:ext cx="889000" cy="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54166</xdr:rowOff>
    </xdr:from>
    <xdr:to>
      <xdr:col>46</xdr:col>
      <xdr:colOff>38100</xdr:colOff>
      <xdr:row>97</xdr:row>
      <xdr:rowOff>155766</xdr:rowOff>
    </xdr:to>
    <xdr:sp macro="" textlink="">
      <xdr:nvSpPr>
        <xdr:cNvPr id="475" name="フローチャート: 判断 474">
          <a:extLst>
            <a:ext uri="{FF2B5EF4-FFF2-40B4-BE49-F238E27FC236}">
              <a16:creationId xmlns:a16="http://schemas.microsoft.com/office/drawing/2014/main" id="{00000000-0008-0000-0600-0000DB010000}"/>
            </a:ext>
          </a:extLst>
        </xdr:cNvPr>
        <xdr:cNvSpPr/>
      </xdr:nvSpPr>
      <xdr:spPr>
        <a:xfrm>
          <a:off x="8699500" y="16684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843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460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165291</xdr:rowOff>
    </xdr:from>
    <xdr:to>
      <xdr:col>41</xdr:col>
      <xdr:colOff>50800</xdr:colOff>
      <xdr:row>98</xdr:row>
      <xdr:rowOff>69838</xdr:rowOff>
    </xdr:to>
    <xdr:cxnSp macro="">
      <xdr:nvCxnSpPr>
        <xdr:cNvPr id="477" name="直線コネクタ 476">
          <a:extLst>
            <a:ext uri="{FF2B5EF4-FFF2-40B4-BE49-F238E27FC236}">
              <a16:creationId xmlns:a16="http://schemas.microsoft.com/office/drawing/2014/main" id="{00000000-0008-0000-0600-0000DD010000}"/>
            </a:ext>
          </a:extLst>
        </xdr:cNvPr>
        <xdr:cNvCxnSpPr/>
      </xdr:nvCxnSpPr>
      <xdr:spPr>
        <a:xfrm>
          <a:off x="6972300" y="16795941"/>
          <a:ext cx="889000" cy="75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22644</xdr:rowOff>
    </xdr:from>
    <xdr:to>
      <xdr:col>41</xdr:col>
      <xdr:colOff>101600</xdr:colOff>
      <xdr:row>97</xdr:row>
      <xdr:rowOff>124244</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7810500" y="16653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140771</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7594111" y="16428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47980</xdr:rowOff>
    </xdr:from>
    <xdr:to>
      <xdr:col>36</xdr:col>
      <xdr:colOff>165100</xdr:colOff>
      <xdr:row>97</xdr:row>
      <xdr:rowOff>149580</xdr:rowOff>
    </xdr:to>
    <xdr:sp macro="" textlink="">
      <xdr:nvSpPr>
        <xdr:cNvPr id="480" name="フローチャート: 判断 479">
          <a:extLst>
            <a:ext uri="{FF2B5EF4-FFF2-40B4-BE49-F238E27FC236}">
              <a16:creationId xmlns:a16="http://schemas.microsoft.com/office/drawing/2014/main" id="{00000000-0008-0000-0600-0000E0010000}"/>
            </a:ext>
          </a:extLst>
        </xdr:cNvPr>
        <xdr:cNvSpPr/>
      </xdr:nvSpPr>
      <xdr:spPr>
        <a:xfrm>
          <a:off x="6921500" y="1667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166107</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6705111" y="16453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99848</xdr:rowOff>
    </xdr:from>
    <xdr:to>
      <xdr:col>55</xdr:col>
      <xdr:colOff>50800</xdr:colOff>
      <xdr:row>96</xdr:row>
      <xdr:rowOff>29998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10426700" y="16387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122725</xdr:rowOff>
    </xdr:from>
    <xdr:ext cx="534377" cy="259045"/>
    <xdr:sp macro="" textlink="">
      <xdr:nvSpPr>
        <xdr:cNvPr id="488" name="普通建設事業費 （ うち更新整備　）該当値テキスト">
          <a:extLst>
            <a:ext uri="{FF2B5EF4-FFF2-40B4-BE49-F238E27FC236}">
              <a16:creationId xmlns:a16="http://schemas.microsoft.com/office/drawing/2014/main" id="{00000000-0008-0000-0600-0000E8010000}"/>
            </a:ext>
          </a:extLst>
        </xdr:cNvPr>
        <xdr:cNvSpPr txBox="1"/>
      </xdr:nvSpPr>
      <xdr:spPr>
        <a:xfrm>
          <a:off x="10528300" y="162390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49315</xdr:rowOff>
    </xdr:from>
    <xdr:to>
      <xdr:col>50</xdr:col>
      <xdr:colOff>165100</xdr:colOff>
      <xdr:row>97</xdr:row>
      <xdr:rowOff>150915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9588500" y="16679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142042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9372111" y="16772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11151</xdr:rowOff>
    </xdr:from>
    <xdr:to>
      <xdr:col>46</xdr:col>
      <xdr:colOff>38100</xdr:colOff>
      <xdr:row>98</xdr:row>
      <xdr:rowOff>112751</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8699500" y="16813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103878</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8483111" y="1690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19038</xdr:rowOff>
    </xdr:from>
    <xdr:to>
      <xdr:col>41</xdr:col>
      <xdr:colOff>101600</xdr:colOff>
      <xdr:row>98</xdr:row>
      <xdr:rowOff>120638</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7810500" y="16821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111765</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7594111" y="16913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114491</xdr:rowOff>
    </xdr:from>
    <xdr:to>
      <xdr:col>36</xdr:col>
      <xdr:colOff>165100</xdr:colOff>
      <xdr:row>98</xdr:row>
      <xdr:rowOff>44641</xdr:rowOff>
    </xdr:to>
    <xdr:sp macro="" textlink="">
      <xdr:nvSpPr>
        <xdr:cNvPr id="495" name="楕円 494">
          <a:extLst>
            <a:ext uri="{FF2B5EF4-FFF2-40B4-BE49-F238E27FC236}">
              <a16:creationId xmlns:a16="http://schemas.microsoft.com/office/drawing/2014/main" id="{00000000-0008-0000-0600-0000EF010000}"/>
            </a:ext>
          </a:extLst>
        </xdr:cNvPr>
        <xdr:cNvSpPr/>
      </xdr:nvSpPr>
      <xdr:spPr>
        <a:xfrm>
          <a:off x="6921500" y="16745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35768</xdr:rowOff>
    </xdr:from>
    <xdr:ext cx="534377"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6705111" y="16837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35</xdr:row>
      <xdr:rowOff>54627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111777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168927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27</xdr:row>
      <xdr:rowOff>54627</xdr:rowOff>
    </xdr:from>
    <xdr:ext cx="46717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78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20371</xdr:rowOff>
    </xdr:from>
    <xdr:to>
      <xdr:col>85</xdr:col>
      <xdr:colOff>126364</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163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143527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138498</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4939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20371</xdr:rowOff>
    </xdr:from>
    <xdr:to>
      <xdr:col>86</xdr:col>
      <xdr:colOff>25400</xdr:colOff>
      <xdr:row>30</xdr:row>
      <xdr:rowOff>20371</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163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7764</xdr:rowOff>
    </xdr:from>
    <xdr:ext cx="378565"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35141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156337</xdr:rowOff>
    </xdr:from>
    <xdr:to>
      <xdr:col>85</xdr:col>
      <xdr:colOff>177800</xdr:colOff>
      <xdr:row>38</xdr:row>
      <xdr:rowOff>86487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499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9119</xdr:rowOff>
    </xdr:from>
    <xdr:to>
      <xdr:col>81</xdr:col>
      <xdr:colOff>101600</xdr:colOff>
      <xdr:row>38</xdr:row>
      <xdr:rowOff>110719</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524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36</xdr:row>
      <xdr:rowOff>127245</xdr:rowOff>
    </xdr:from>
    <xdr:ext cx="378565"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92017" y="6299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52553</xdr:rowOff>
    </xdr:from>
    <xdr:to>
      <xdr:col>76</xdr:col>
      <xdr:colOff>165100</xdr:colOff>
      <xdr:row>38</xdr:row>
      <xdr:rowOff>154153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6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170680</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428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60096</xdr:rowOff>
    </xdr:from>
    <xdr:to>
      <xdr:col>72</xdr:col>
      <xdr:colOff>38100</xdr:colOff>
      <xdr:row>38</xdr:row>
      <xdr:rowOff>161696</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37</xdr:row>
      <xdr:rowOff>6773</xdr:rowOff>
    </xdr:from>
    <xdr:ext cx="378565"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4017" y="63504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5004</xdr:rowOff>
    </xdr:from>
    <xdr:to>
      <xdr:col>67</xdr:col>
      <xdr:colOff>101600</xdr:colOff>
      <xdr:row>38</xdr:row>
      <xdr:rowOff>106604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652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36</xdr:row>
      <xdr:rowOff>123131</xdr:rowOff>
    </xdr:from>
    <xdr:ext cx="378565"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5017" y="6295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3827</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144025</xdr:rowOff>
    </xdr:from>
    <xdr:to>
      <xdr:col>85</xdr:col>
      <xdr:colOff>126364</xdr:colOff>
      <xdr:row>78</xdr:row>
      <xdr:rowOff>51555</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145525"/>
          <a:ext cx="1269" cy="1279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55382</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28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51555</xdr:rowOff>
    </xdr:from>
    <xdr:to>
      <xdr:col>86</xdr:col>
      <xdr:colOff>25400</xdr:colOff>
      <xdr:row>78</xdr:row>
      <xdr:rowOff>51555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24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90702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192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75,773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144025</xdr:rowOff>
    </xdr:from>
    <xdr:to>
      <xdr:col>86</xdr:col>
      <xdr:colOff>25400</xdr:colOff>
      <xdr:row>70</xdr:row>
      <xdr:rowOff>144025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145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62700</xdr:rowOff>
    </xdr:from>
    <xdr:to>
      <xdr:col>85</xdr:col>
      <xdr:colOff>127000</xdr:colOff>
      <xdr:row>76</xdr:row>
      <xdr:rowOff>75045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5481300" y="13092900"/>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22585</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8813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171159</xdr:rowOff>
    </xdr:from>
    <xdr:to>
      <xdr:col>85</xdr:col>
      <xdr:colOff>177800</xdr:colOff>
      <xdr:row>76</xdr:row>
      <xdr:rowOff>101309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3029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53975</xdr:rowOff>
    </xdr:from>
    <xdr:to>
      <xdr:col>81</xdr:col>
      <xdr:colOff>50800</xdr:colOff>
      <xdr:row>76</xdr:row>
      <xdr:rowOff>75045</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3084175"/>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163500</xdr:rowOff>
    </xdr:from>
    <xdr:to>
      <xdr:col>81</xdr:col>
      <xdr:colOff>101600</xdr:colOff>
      <xdr:row>76</xdr:row>
      <xdr:rowOff>93650</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3022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110177</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797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47192</xdr:rowOff>
    </xdr:from>
    <xdr:to>
      <xdr:col>76</xdr:col>
      <xdr:colOff>114300</xdr:colOff>
      <xdr:row>76</xdr:row>
      <xdr:rowOff>53975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3703300" y="13077392"/>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2890</xdr:rowOff>
    </xdr:from>
    <xdr:to>
      <xdr:col>76</xdr:col>
      <xdr:colOff>165100</xdr:colOff>
      <xdr:row>76</xdr:row>
      <xdr:rowOff>104490</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303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121016</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8083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39078</xdr:rowOff>
    </xdr:from>
    <xdr:to>
      <xdr:col>71</xdr:col>
      <xdr:colOff>177800</xdr:colOff>
      <xdr:row>76</xdr:row>
      <xdr:rowOff>47192</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a:off x="12814300" y="13069278"/>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165443</xdr:rowOff>
    </xdr:from>
    <xdr:to>
      <xdr:col>72</xdr:col>
      <xdr:colOff>38100</xdr:colOff>
      <xdr:row>76</xdr:row>
      <xdr:rowOff>95593</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3024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112120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799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1212</xdr:rowOff>
    </xdr:from>
    <xdr:to>
      <xdr:col>67</xdr:col>
      <xdr:colOff>101600</xdr:colOff>
      <xdr:row>76</xdr:row>
      <xdr:rowOff>102812</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3031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93939</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3124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11900</xdr:rowOff>
    </xdr:from>
    <xdr:to>
      <xdr:col>85</xdr:col>
      <xdr:colOff>177800</xdr:colOff>
      <xdr:row>76</xdr:row>
      <xdr:rowOff>113500</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30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161777</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30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24245</xdr:rowOff>
    </xdr:from>
    <xdr:to>
      <xdr:col>81</xdr:col>
      <xdr:colOff>101600</xdr:colOff>
      <xdr:row>76</xdr:row>
      <xdr:rowOff>125845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3054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116972</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3147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3175</xdr:rowOff>
    </xdr:from>
    <xdr:to>
      <xdr:col>76</xdr:col>
      <xdr:colOff>165100</xdr:colOff>
      <xdr:row>76</xdr:row>
      <xdr:rowOff>104775</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3033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95902</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3126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167842</xdr:rowOff>
    </xdr:from>
    <xdr:to>
      <xdr:col>72</xdr:col>
      <xdr:colOff>38100</xdr:colOff>
      <xdr:row>76</xdr:row>
      <xdr:rowOff>97992</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3026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89119</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3119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159728</xdr:rowOff>
    </xdr:from>
    <xdr:to>
      <xdr:col>67</xdr:col>
      <xdr:colOff>101600</xdr:colOff>
      <xdr:row>76</xdr:row>
      <xdr:rowOff>89878</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3018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106405</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793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38298</xdr:rowOff>
    </xdr:from>
    <xdr:ext cx="53129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914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87</xdr:row>
      <xdr:rowOff>54627</xdr:rowOff>
    </xdr:from>
    <xdr:ext cx="531299"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1914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2" name="積立金グラフ枠">
          <a:extLst>
            <a:ext uri="{FF2B5EF4-FFF2-40B4-BE49-F238E27FC236}">
              <a16:creationId xmlns:a16="http://schemas.microsoft.com/office/drawing/2014/main" id="{00000000-0008-0000-0600-0000AA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26674</xdr:rowOff>
    </xdr:from>
    <xdr:to>
      <xdr:col>85</xdr:col>
      <xdr:colOff>126364</xdr:colOff>
      <xdr:row>99</xdr:row>
      <xdr:rowOff>52898</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flipV="1">
          <a:off x="16317595" y="15628624"/>
          <a:ext cx="1269" cy="13978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56725</xdr:rowOff>
    </xdr:from>
    <xdr:ext cx="469744" cy="259045"/>
    <xdr:sp macro="" textlink="">
      <xdr:nvSpPr>
        <xdr:cNvPr id="684" name="積立金最小値テキスト">
          <a:extLst>
            <a:ext uri="{FF2B5EF4-FFF2-40B4-BE49-F238E27FC236}">
              <a16:creationId xmlns:a16="http://schemas.microsoft.com/office/drawing/2014/main" id="{00000000-0008-0000-0600-0000AC020000}"/>
            </a:ext>
          </a:extLst>
        </xdr:cNvPr>
        <xdr:cNvSpPr txBox="1"/>
      </xdr:nvSpPr>
      <xdr:spPr>
        <a:xfrm>
          <a:off x="16370300" y="17030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52898</xdr:rowOff>
    </xdr:from>
    <xdr:to>
      <xdr:col>86</xdr:col>
      <xdr:colOff>25400</xdr:colOff>
      <xdr:row>99</xdr:row>
      <xdr:rowOff>52898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7026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144801</xdr:rowOff>
    </xdr:from>
    <xdr:ext cx="534377" cy="259045"/>
    <xdr:sp macro="" textlink="">
      <xdr:nvSpPr>
        <xdr:cNvPr id="686" name="積立金最大値テキスト">
          <a:extLst>
            <a:ext uri="{FF2B5EF4-FFF2-40B4-BE49-F238E27FC236}">
              <a16:creationId xmlns:a16="http://schemas.microsoft.com/office/drawing/2014/main" id="{00000000-0008-0000-0600-0000AE020000}"/>
            </a:ext>
          </a:extLst>
        </xdr:cNvPr>
        <xdr:cNvSpPr txBox="1"/>
      </xdr:nvSpPr>
      <xdr:spPr>
        <a:xfrm>
          <a:off x="16370300" y="154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44,211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26674</xdr:rowOff>
    </xdr:from>
    <xdr:to>
      <xdr:col>86</xdr:col>
      <xdr:colOff>25400</xdr:colOff>
      <xdr:row>91</xdr:row>
      <xdr:rowOff>26674</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6230600" y="15628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138133</xdr:rowOff>
    </xdr:from>
    <xdr:to>
      <xdr:col>85</xdr:col>
      <xdr:colOff>127000</xdr:colOff>
      <xdr:row>98</xdr:row>
      <xdr:rowOff>144337</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5481300" y="16940233"/>
          <a:ext cx="838200" cy="6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37613</xdr:rowOff>
    </xdr:from>
    <xdr:ext cx="534377" cy="259045"/>
    <xdr:sp macro="" textlink="">
      <xdr:nvSpPr>
        <xdr:cNvPr id="689" name="積立金平均値テキスト">
          <a:extLst>
            <a:ext uri="{FF2B5EF4-FFF2-40B4-BE49-F238E27FC236}">
              <a16:creationId xmlns:a16="http://schemas.microsoft.com/office/drawing/2014/main" id="{00000000-0008-0000-0600-0000B1020000}"/>
            </a:ext>
          </a:extLst>
        </xdr:cNvPr>
        <xdr:cNvSpPr txBox="1"/>
      </xdr:nvSpPr>
      <xdr:spPr>
        <a:xfrm>
          <a:off x="16370300" y="164968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14736</xdr:rowOff>
    </xdr:from>
    <xdr:to>
      <xdr:col>85</xdr:col>
      <xdr:colOff>177800</xdr:colOff>
      <xdr:row>97</xdr:row>
      <xdr:rowOff>116336</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6268700" y="1664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129479</xdr:rowOff>
    </xdr:from>
    <xdr:to>
      <xdr:col>81</xdr:col>
      <xdr:colOff>50800</xdr:colOff>
      <xdr:row>98</xdr:row>
      <xdr:rowOff>138133</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4592300" y="16931579"/>
          <a:ext cx="889000" cy="8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141870</xdr:rowOff>
    </xdr:from>
    <xdr:to>
      <xdr:col>81</xdr:col>
      <xdr:colOff>101600</xdr:colOff>
      <xdr:row>97</xdr:row>
      <xdr:rowOff>72020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5430500" y="1660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88547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5214111" y="16376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163573</xdr:rowOff>
    </xdr:from>
    <xdr:to>
      <xdr:col>76</xdr:col>
      <xdr:colOff>114300</xdr:colOff>
      <xdr:row>98</xdr:row>
      <xdr:rowOff>129479</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3703300" y="16794223"/>
          <a:ext cx="889000" cy="1373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97521</xdr:rowOff>
    </xdr:from>
    <xdr:to>
      <xdr:col>76</xdr:col>
      <xdr:colOff>165100</xdr:colOff>
      <xdr:row>97</xdr:row>
      <xdr:rowOff>27671</xdr:rowOff>
    </xdr:to>
    <xdr:sp macro="" textlink="">
      <xdr:nvSpPr>
        <xdr:cNvPr id="695" name="フローチャート: 判断 694">
          <a:extLst>
            <a:ext uri="{FF2B5EF4-FFF2-40B4-BE49-F238E27FC236}">
              <a16:creationId xmlns:a16="http://schemas.microsoft.com/office/drawing/2014/main" id="{00000000-0008-0000-0600-0000B7020000}"/>
            </a:ext>
          </a:extLst>
        </xdr:cNvPr>
        <xdr:cNvSpPr/>
      </xdr:nvSpPr>
      <xdr:spPr>
        <a:xfrm>
          <a:off x="14541500" y="16556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44198</xdr:rowOff>
    </xdr:from>
    <xdr:ext cx="534377"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4325111" y="16331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163573</xdr:rowOff>
    </xdr:from>
    <xdr:to>
      <xdr:col>71</xdr:col>
      <xdr:colOff>177800</xdr:colOff>
      <xdr:row>98</xdr:row>
      <xdr:rowOff>128694</xdr:rowOff>
    </xdr:to>
    <xdr:cxnSp macro="">
      <xdr:nvCxnSpPr>
        <xdr:cNvPr id="697" name="直線コネクタ 696">
          <a:extLst>
            <a:ext uri="{FF2B5EF4-FFF2-40B4-BE49-F238E27FC236}">
              <a16:creationId xmlns:a16="http://schemas.microsoft.com/office/drawing/2014/main" id="{00000000-0008-0000-0600-0000B9020000}"/>
            </a:ext>
          </a:extLst>
        </xdr:cNvPr>
        <xdr:cNvCxnSpPr/>
      </xdr:nvCxnSpPr>
      <xdr:spPr>
        <a:xfrm flipV="1">
          <a:off x="12814300" y="16794223"/>
          <a:ext cx="889000" cy="136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23651</xdr:rowOff>
    </xdr:from>
    <xdr:to>
      <xdr:col>72</xdr:col>
      <xdr:colOff>38100</xdr:colOff>
      <xdr:row>96</xdr:row>
      <xdr:rowOff>125251</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3652500" y="16482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141778</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436111" y="1625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104347</xdr:rowOff>
    </xdr:from>
    <xdr:to>
      <xdr:col>67</xdr:col>
      <xdr:colOff>101600</xdr:colOff>
      <xdr:row>98</xdr:row>
      <xdr:rowOff>34497</xdr:rowOff>
    </xdr:to>
    <xdr:sp macro="" textlink="">
      <xdr:nvSpPr>
        <xdr:cNvPr id="700" name="フローチャート: 判断 699">
          <a:extLst>
            <a:ext uri="{FF2B5EF4-FFF2-40B4-BE49-F238E27FC236}">
              <a16:creationId xmlns:a16="http://schemas.microsoft.com/office/drawing/2014/main" id="{00000000-0008-0000-0600-0000BC020000}"/>
            </a:ext>
          </a:extLst>
        </xdr:cNvPr>
        <xdr:cNvSpPr/>
      </xdr:nvSpPr>
      <xdr:spPr>
        <a:xfrm>
          <a:off x="12763500" y="16734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96</xdr:row>
      <xdr:rowOff>51024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2579428" y="16510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93537</xdr:rowOff>
    </xdr:from>
    <xdr:to>
      <xdr:col>85</xdr:col>
      <xdr:colOff>177800</xdr:colOff>
      <xdr:row>99</xdr:row>
      <xdr:rowOff>23687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6268700" y="168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8464</xdr:rowOff>
    </xdr:from>
    <xdr:ext cx="469744" cy="259045"/>
    <xdr:sp macro="" textlink="">
      <xdr:nvSpPr>
        <xdr:cNvPr id="708" name="積立金該当値テキスト">
          <a:extLst>
            <a:ext uri="{FF2B5EF4-FFF2-40B4-BE49-F238E27FC236}">
              <a16:creationId xmlns:a16="http://schemas.microsoft.com/office/drawing/2014/main" id="{00000000-0008-0000-0600-0000C4020000}"/>
            </a:ext>
          </a:extLst>
        </xdr:cNvPr>
        <xdr:cNvSpPr txBox="1"/>
      </xdr:nvSpPr>
      <xdr:spPr>
        <a:xfrm>
          <a:off x="16370300" y="168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87333</xdr:rowOff>
    </xdr:from>
    <xdr:to>
      <xdr:col>81</xdr:col>
      <xdr:colOff>101600</xdr:colOff>
      <xdr:row>99</xdr:row>
      <xdr:rowOff>17483</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5430500" y="16889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8610</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5246428" y="169821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78679</xdr:rowOff>
    </xdr:from>
    <xdr:to>
      <xdr:col>76</xdr:col>
      <xdr:colOff>165100</xdr:colOff>
      <xdr:row>99</xdr:row>
      <xdr:rowOff>8829</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4541500" y="1688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171406</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4357428" y="1697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112773</xdr:rowOff>
    </xdr:from>
    <xdr:to>
      <xdr:col>72</xdr:col>
      <xdr:colOff>38100</xdr:colOff>
      <xdr:row>98</xdr:row>
      <xdr:rowOff>42923</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3652500" y="16743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34050</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3468428" y="168361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77894</xdr:rowOff>
    </xdr:from>
    <xdr:to>
      <xdr:col>67</xdr:col>
      <xdr:colOff>101600</xdr:colOff>
      <xdr:row>99</xdr:row>
      <xdr:rowOff>8044</xdr:rowOff>
    </xdr:to>
    <xdr:sp macro="" textlink="">
      <xdr:nvSpPr>
        <xdr:cNvPr id="715" name="楕円 714">
          <a:extLst>
            <a:ext uri="{FF2B5EF4-FFF2-40B4-BE49-F238E27FC236}">
              <a16:creationId xmlns:a16="http://schemas.microsoft.com/office/drawing/2014/main" id="{00000000-0008-0000-0600-0000CB020000}"/>
            </a:ext>
          </a:extLst>
        </xdr:cNvPr>
        <xdr:cNvSpPr/>
      </xdr:nvSpPr>
      <xdr:spPr>
        <a:xfrm>
          <a:off x="12763500" y="16879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170621</xdr:rowOff>
    </xdr:from>
    <xdr:ext cx="469744"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2579428" y="16972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1" name="投資及び出資金グラフ枠">
          <a:extLst>
            <a:ext uri="{FF2B5EF4-FFF2-40B4-BE49-F238E27FC236}">
              <a16:creationId xmlns:a16="http://schemas.microsoft.com/office/drawing/2014/main" id="{00000000-0008-0000-0600-0000E5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36504</xdr:rowOff>
    </xdr:from>
    <xdr:to>
      <xdr:col>116</xdr:col>
      <xdr:colOff>62864</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flipV="1">
          <a:off x="22159595" y="5351454"/>
          <a:ext cx="1269" cy="14339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3" name="投資及び出資金最小値テキスト">
          <a:extLst>
            <a:ext uri="{FF2B5EF4-FFF2-40B4-BE49-F238E27FC236}">
              <a16:creationId xmlns:a16="http://schemas.microsoft.com/office/drawing/2014/main" id="{00000000-0008-0000-0600-0000E7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154631</xdr:rowOff>
    </xdr:from>
    <xdr:ext cx="469744" cy="259045"/>
    <xdr:sp macro="" textlink="">
      <xdr:nvSpPr>
        <xdr:cNvPr id="745" name="投資及び出資金最大値テキスト">
          <a:extLst>
            <a:ext uri="{FF2B5EF4-FFF2-40B4-BE49-F238E27FC236}">
              <a16:creationId xmlns:a16="http://schemas.microsoft.com/office/drawing/2014/main" id="{00000000-0008-0000-0600-0000E9020000}"/>
            </a:ext>
          </a:extLst>
        </xdr:cNvPr>
        <xdr:cNvSpPr txBox="1"/>
      </xdr:nvSpPr>
      <xdr:spPr>
        <a:xfrm>
          <a:off x="22212300" y="51266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36504</xdr:rowOff>
    </xdr:from>
    <xdr:to>
      <xdr:col>116</xdr:col>
      <xdr:colOff>152400</xdr:colOff>
      <xdr:row>31</xdr:row>
      <xdr:rowOff>36504</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2072600" y="5351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93327</xdr:rowOff>
    </xdr:from>
    <xdr:to>
      <xdr:col>116</xdr:col>
      <xdr:colOff>63500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21323300" y="6779877"/>
          <a:ext cx="838200" cy="5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114880</xdr:rowOff>
    </xdr:from>
    <xdr:ext cx="378565" cy="259045"/>
    <xdr:sp macro="" textlink="">
      <xdr:nvSpPr>
        <xdr:cNvPr id="748" name="投資及び出資金平均値テキスト">
          <a:extLst>
            <a:ext uri="{FF2B5EF4-FFF2-40B4-BE49-F238E27FC236}">
              <a16:creationId xmlns:a16="http://schemas.microsoft.com/office/drawing/2014/main" id="{00000000-0008-0000-0600-0000EC020000}"/>
            </a:ext>
          </a:extLst>
        </xdr:cNvPr>
        <xdr:cNvSpPr txBox="1"/>
      </xdr:nvSpPr>
      <xdr:spPr>
        <a:xfrm>
          <a:off x="22212300" y="6458530"/>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92002</xdr:rowOff>
    </xdr:from>
    <xdr:to>
      <xdr:col>116</xdr:col>
      <xdr:colOff>114300</xdr:colOff>
      <xdr:row>39</xdr:row>
      <xdr:rowOff>22152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2110700" y="6607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102126</xdr:rowOff>
    </xdr:from>
    <xdr:to>
      <xdr:col>112</xdr:col>
      <xdr:colOff>38100</xdr:colOff>
      <xdr:row>39</xdr:row>
      <xdr:rowOff>32276</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21272500" y="6617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48803</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134017" y="63924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82695</xdr:rowOff>
    </xdr:from>
    <xdr:to>
      <xdr:col>107</xdr:col>
      <xdr:colOff>101600</xdr:colOff>
      <xdr:row>39</xdr:row>
      <xdr:rowOff>12845</xdr:rowOff>
    </xdr:to>
    <xdr:sp macro="" textlink="">
      <xdr:nvSpPr>
        <xdr:cNvPr id="754" name="フローチャート: 判断 753">
          <a:extLst>
            <a:ext uri="{FF2B5EF4-FFF2-40B4-BE49-F238E27FC236}">
              <a16:creationId xmlns:a16="http://schemas.microsoft.com/office/drawing/2014/main" id="{00000000-0008-0000-0600-0000F2020000}"/>
            </a:ext>
          </a:extLst>
        </xdr:cNvPr>
        <xdr:cNvSpPr/>
      </xdr:nvSpPr>
      <xdr:spPr>
        <a:xfrm>
          <a:off x="20383500" y="6597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29372</xdr:rowOff>
    </xdr:from>
    <xdr:ext cx="378565"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5017" y="63730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6" name="直線コネクタ 755">
          <a:extLst>
            <a:ext uri="{FF2B5EF4-FFF2-40B4-BE49-F238E27FC236}">
              <a16:creationId xmlns:a16="http://schemas.microsoft.com/office/drawing/2014/main" id="{00000000-0008-0000-0600-0000F4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72898</xdr:rowOff>
    </xdr:from>
    <xdr:to>
      <xdr:col>102</xdr:col>
      <xdr:colOff>165100</xdr:colOff>
      <xdr:row>39</xdr:row>
      <xdr:rowOff>3048</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9494500" y="6587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19575</xdr:rowOff>
    </xdr:from>
    <xdr:ext cx="378565"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6017" y="63632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40077</xdr:rowOff>
    </xdr:from>
    <xdr:to>
      <xdr:col>98</xdr:col>
      <xdr:colOff>38100</xdr:colOff>
      <xdr:row>38</xdr:row>
      <xdr:rowOff>141677</xdr:rowOff>
    </xdr:to>
    <xdr:sp macro="" textlink="">
      <xdr:nvSpPr>
        <xdr:cNvPr id="759" name="フローチャート: 判断 758">
          <a:extLst>
            <a:ext uri="{FF2B5EF4-FFF2-40B4-BE49-F238E27FC236}">
              <a16:creationId xmlns:a16="http://schemas.microsoft.com/office/drawing/2014/main" id="{00000000-0008-0000-0600-0000F7020000}"/>
            </a:ext>
          </a:extLst>
        </xdr:cNvPr>
        <xdr:cNvSpPr/>
      </xdr:nvSpPr>
      <xdr:spPr>
        <a:xfrm>
          <a:off x="18605500" y="6555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158204</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8421428" y="6330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42527</xdr:rowOff>
    </xdr:from>
    <xdr:to>
      <xdr:col>116</xdr:col>
      <xdr:colOff>114300</xdr:colOff>
      <xdr:row>39</xdr:row>
      <xdr:rowOff>144127</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2110700" y="6729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128904</xdr:rowOff>
    </xdr:from>
    <xdr:ext cx="313932" cy="259045"/>
    <xdr:sp macro="" textlink="">
      <xdr:nvSpPr>
        <xdr:cNvPr id="767" name="投資及び出資金該当値テキスト">
          <a:extLst>
            <a:ext uri="{FF2B5EF4-FFF2-40B4-BE49-F238E27FC236}">
              <a16:creationId xmlns:a16="http://schemas.microsoft.com/office/drawing/2014/main" id="{00000000-0008-0000-0600-0000FF020000}"/>
            </a:ext>
          </a:extLst>
        </xdr:cNvPr>
        <xdr:cNvSpPr txBox="1"/>
      </xdr:nvSpPr>
      <xdr:spPr>
        <a:xfrm>
          <a:off x="22212300" y="664400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4" name="楕円 773">
          <a:extLst>
            <a:ext uri="{FF2B5EF4-FFF2-40B4-BE49-F238E27FC236}">
              <a16:creationId xmlns:a16="http://schemas.microsoft.com/office/drawing/2014/main" id="{00000000-0008-0000-0600-000006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3" name="正方形/長方形 782">
          <a:extLst>
            <a:ext uri="{FF2B5EF4-FFF2-40B4-BE49-F238E27FC236}">
              <a16:creationId xmlns:a16="http://schemas.microsoft.com/office/drawing/2014/main" id="{00000000-0008-0000-0600-00000F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98878</xdr:rowOff>
    </xdr:from>
    <xdr:to>
      <xdr:col>120</xdr:col>
      <xdr:colOff>114300</xdr:colOff>
      <xdr:row>59</xdr:row>
      <xdr:rowOff>98878</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128105</xdr:rowOff>
    </xdr:from>
    <xdr:ext cx="248786"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115207</xdr:rowOff>
    </xdr:from>
    <xdr:to>
      <xdr:col>120</xdr:col>
      <xdr:colOff>114300</xdr:colOff>
      <xdr:row>57</xdr:row>
      <xdr:rowOff>115207</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144434</xdr:rowOff>
    </xdr:from>
    <xdr:ext cx="46717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820821" y="9745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131535</xdr:rowOff>
    </xdr:from>
    <xdr:to>
      <xdr:col>120</xdr:col>
      <xdr:colOff>114300</xdr:colOff>
      <xdr:row>55</xdr:row>
      <xdr:rowOff>131535</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160762</xdr:rowOff>
    </xdr:from>
    <xdr:ext cx="46717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820821" y="9419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147865</xdr:rowOff>
    </xdr:from>
    <xdr:to>
      <xdr:col>120</xdr:col>
      <xdr:colOff>114300</xdr:colOff>
      <xdr:row>53</xdr:row>
      <xdr:rowOff>147865</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5642</xdr:rowOff>
    </xdr:from>
    <xdr:ext cx="467179"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7820821" y="9092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164193</xdr:rowOff>
    </xdr:from>
    <xdr:to>
      <xdr:col>120</xdr:col>
      <xdr:colOff>114300</xdr:colOff>
      <xdr:row>51</xdr:row>
      <xdr:rowOff>164193</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21970</xdr:rowOff>
    </xdr:from>
    <xdr:ext cx="531299" cy="259045"/>
    <xdr:sp macro="" textlink="">
      <xdr:nvSpPr>
        <xdr:cNvPr id="795" name="テキスト ボックス 794">
          <a:extLst>
            <a:ext uri="{FF2B5EF4-FFF2-40B4-BE49-F238E27FC236}">
              <a16:creationId xmlns:a16="http://schemas.microsoft.com/office/drawing/2014/main" id="{00000000-0008-0000-0600-00001B03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9072</xdr:rowOff>
    </xdr:from>
    <xdr:to>
      <xdr:col>120</xdr:col>
      <xdr:colOff>114300</xdr:colOff>
      <xdr:row>50</xdr:row>
      <xdr:rowOff>9072</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38299</xdr:rowOff>
    </xdr:from>
    <xdr:ext cx="531299"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0" name="貸付金グラフ枠">
          <a:extLst>
            <a:ext uri="{FF2B5EF4-FFF2-40B4-BE49-F238E27FC236}">
              <a16:creationId xmlns:a16="http://schemas.microsoft.com/office/drawing/2014/main" id="{00000000-0008-0000-0600-000020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110853</xdr:rowOff>
    </xdr:from>
    <xdr:to>
      <xdr:col>116</xdr:col>
      <xdr:colOff>62864</xdr:colOff>
      <xdr:row>59</xdr:row>
      <xdr:rowOff>98878</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2159595" y="8683353"/>
          <a:ext cx="1269" cy="15310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102705</xdr:rowOff>
    </xdr:from>
    <xdr:ext cx="249299" cy="259045"/>
    <xdr:sp macro="" textlink="">
      <xdr:nvSpPr>
        <xdr:cNvPr id="802" name="貸付金最小値テキスト">
          <a:extLst>
            <a:ext uri="{FF2B5EF4-FFF2-40B4-BE49-F238E27FC236}">
              <a16:creationId xmlns:a16="http://schemas.microsoft.com/office/drawing/2014/main" id="{00000000-0008-0000-0600-00002203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98878</xdr:rowOff>
    </xdr:from>
    <xdr:to>
      <xdr:col>116</xdr:col>
      <xdr:colOff>152400</xdr:colOff>
      <xdr:row>59</xdr:row>
      <xdr:rowOff>98878</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57530</xdr:rowOff>
    </xdr:from>
    <xdr:ext cx="534377" cy="259045"/>
    <xdr:sp macro="" textlink="">
      <xdr:nvSpPr>
        <xdr:cNvPr id="804" name="貸付金最大値テキスト">
          <a:extLst>
            <a:ext uri="{FF2B5EF4-FFF2-40B4-BE49-F238E27FC236}">
              <a16:creationId xmlns:a16="http://schemas.microsoft.com/office/drawing/2014/main" id="{00000000-0008-0000-0600-000024030000}"/>
            </a:ext>
          </a:extLst>
        </xdr:cNvPr>
        <xdr:cNvSpPr txBox="1"/>
      </xdr:nvSpPr>
      <xdr:spPr>
        <a:xfrm>
          <a:off x="22212300" y="84585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110853</xdr:rowOff>
    </xdr:from>
    <xdr:to>
      <xdr:col>116</xdr:col>
      <xdr:colOff>152400</xdr:colOff>
      <xdr:row>50</xdr:row>
      <xdr:rowOff>110853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22072600" y="8683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92565</xdr:rowOff>
    </xdr:from>
    <xdr:to>
      <xdr:col>116</xdr:col>
      <xdr:colOff>63500</xdr:colOff>
      <xdr:row>59</xdr:row>
      <xdr:rowOff>95286</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21323300" y="10208115"/>
          <a:ext cx="838200" cy="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21317</xdr:rowOff>
    </xdr:from>
    <xdr:ext cx="469744" cy="259045"/>
    <xdr:sp macro="" textlink="">
      <xdr:nvSpPr>
        <xdr:cNvPr id="807" name="貸付金平均値テキスト">
          <a:extLst>
            <a:ext uri="{FF2B5EF4-FFF2-40B4-BE49-F238E27FC236}">
              <a16:creationId xmlns:a16="http://schemas.microsoft.com/office/drawing/2014/main" id="{00000000-0008-0000-0600-000027030000}"/>
            </a:ext>
          </a:extLst>
        </xdr:cNvPr>
        <xdr:cNvSpPr txBox="1"/>
      </xdr:nvSpPr>
      <xdr:spPr>
        <a:xfrm>
          <a:off x="22212300" y="97939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169890</xdr:rowOff>
    </xdr:from>
    <xdr:to>
      <xdr:col>116</xdr:col>
      <xdr:colOff>114300</xdr:colOff>
      <xdr:row>58</xdr:row>
      <xdr:rowOff>100040</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2110700" y="994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92565</xdr:rowOff>
    </xdr:from>
    <xdr:to>
      <xdr:col>111</xdr:col>
      <xdr:colOff>177800</xdr:colOff>
      <xdr:row>59</xdr:row>
      <xdr:rowOff>93871</xdr:rowOff>
    </xdr:to>
    <xdr:cxnSp macro="">
      <xdr:nvCxnSpPr>
        <xdr:cNvPr id="809" name="直線コネクタ 808">
          <a:extLst>
            <a:ext uri="{FF2B5EF4-FFF2-40B4-BE49-F238E27FC236}">
              <a16:creationId xmlns:a16="http://schemas.microsoft.com/office/drawing/2014/main" id="{00000000-0008-0000-0600-000029030000}"/>
            </a:ext>
          </a:extLst>
        </xdr:cNvPr>
        <xdr:cNvCxnSpPr/>
      </xdr:nvCxnSpPr>
      <xdr:spPr>
        <a:xfrm flipV="1">
          <a:off x="20434300" y="10208115"/>
          <a:ext cx="889000" cy="1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169019</xdr:rowOff>
    </xdr:from>
    <xdr:to>
      <xdr:col>112</xdr:col>
      <xdr:colOff>38100</xdr:colOff>
      <xdr:row>58</xdr:row>
      <xdr:rowOff>99169</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21272500" y="9941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115696</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088428" y="9716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92673</xdr:rowOff>
    </xdr:from>
    <xdr:to>
      <xdr:col>107</xdr:col>
      <xdr:colOff>50800</xdr:colOff>
      <xdr:row>59</xdr:row>
      <xdr:rowOff>93871</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9545300" y="10208223"/>
          <a:ext cx="889000" cy="1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170216</xdr:rowOff>
    </xdr:from>
    <xdr:to>
      <xdr:col>107</xdr:col>
      <xdr:colOff>101600</xdr:colOff>
      <xdr:row>58</xdr:row>
      <xdr:rowOff>100366</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20383500" y="994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116893</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199428" y="971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92565</xdr:rowOff>
    </xdr:from>
    <xdr:to>
      <xdr:col>102</xdr:col>
      <xdr:colOff>114300</xdr:colOff>
      <xdr:row>59</xdr:row>
      <xdr:rowOff>92673</xdr:rowOff>
    </xdr:to>
    <xdr:cxnSp macro="">
      <xdr:nvCxnSpPr>
        <xdr:cNvPr id="815" name="直線コネクタ 814">
          <a:extLst>
            <a:ext uri="{FF2B5EF4-FFF2-40B4-BE49-F238E27FC236}">
              <a16:creationId xmlns:a16="http://schemas.microsoft.com/office/drawing/2014/main" id="{00000000-0008-0000-0600-00002F030000}"/>
            </a:ext>
          </a:extLst>
        </xdr:cNvPr>
        <xdr:cNvCxnSpPr/>
      </xdr:nvCxnSpPr>
      <xdr:spPr>
        <a:xfrm>
          <a:off x="18656300" y="10208115"/>
          <a:ext cx="889000" cy="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147356</xdr:rowOff>
    </xdr:from>
    <xdr:to>
      <xdr:col>102</xdr:col>
      <xdr:colOff>165100</xdr:colOff>
      <xdr:row>58</xdr:row>
      <xdr:rowOff>77506</xdr:rowOff>
    </xdr:to>
    <xdr:sp macro="" textlink="">
      <xdr:nvSpPr>
        <xdr:cNvPr id="816" name="フローチャート: 判断 815">
          <a:extLst>
            <a:ext uri="{FF2B5EF4-FFF2-40B4-BE49-F238E27FC236}">
              <a16:creationId xmlns:a16="http://schemas.microsoft.com/office/drawing/2014/main" id="{00000000-0008-0000-0600-000030030000}"/>
            </a:ext>
          </a:extLst>
        </xdr:cNvPr>
        <xdr:cNvSpPr/>
      </xdr:nvSpPr>
      <xdr:spPr>
        <a:xfrm>
          <a:off x="19494500" y="992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94033</xdr:rowOff>
    </xdr:from>
    <xdr:ext cx="469744"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10428" y="96952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125258</xdr:rowOff>
    </xdr:from>
    <xdr:to>
      <xdr:col>98</xdr:col>
      <xdr:colOff>38100</xdr:colOff>
      <xdr:row>58</xdr:row>
      <xdr:rowOff>55408</xdr:rowOff>
    </xdr:to>
    <xdr:sp macro="" textlink="">
      <xdr:nvSpPr>
        <xdr:cNvPr id="818" name="フローチャート: 判断 817">
          <a:extLst>
            <a:ext uri="{FF2B5EF4-FFF2-40B4-BE49-F238E27FC236}">
              <a16:creationId xmlns:a16="http://schemas.microsoft.com/office/drawing/2014/main" id="{00000000-0008-0000-0600-000032030000}"/>
            </a:ext>
          </a:extLst>
        </xdr:cNvPr>
        <xdr:cNvSpPr/>
      </xdr:nvSpPr>
      <xdr:spPr>
        <a:xfrm>
          <a:off x="18605500" y="9897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71935</xdr:rowOff>
    </xdr:from>
    <xdr:ext cx="469744"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21428" y="9673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44486</xdr:rowOff>
    </xdr:from>
    <xdr:to>
      <xdr:col>116</xdr:col>
      <xdr:colOff>114300</xdr:colOff>
      <xdr:row>59</xdr:row>
      <xdr:rowOff>146086</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22110700" y="10160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130863</xdr:rowOff>
    </xdr:from>
    <xdr:ext cx="313932" cy="259045"/>
    <xdr:sp macro="" textlink="">
      <xdr:nvSpPr>
        <xdr:cNvPr id="826" name="貸付金該当値テキスト">
          <a:extLst>
            <a:ext uri="{FF2B5EF4-FFF2-40B4-BE49-F238E27FC236}">
              <a16:creationId xmlns:a16="http://schemas.microsoft.com/office/drawing/2014/main" id="{00000000-0008-0000-0600-00003A030000}"/>
            </a:ext>
          </a:extLst>
        </xdr:cNvPr>
        <xdr:cNvSpPr txBox="1"/>
      </xdr:nvSpPr>
      <xdr:spPr>
        <a:xfrm>
          <a:off x="22212300" y="1007496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41765</xdr:rowOff>
    </xdr:from>
    <xdr:to>
      <xdr:col>112</xdr:col>
      <xdr:colOff>38100</xdr:colOff>
      <xdr:row>59</xdr:row>
      <xdr:rowOff>143365</xdr:rowOff>
    </xdr:to>
    <xdr:sp macro="" textlink="">
      <xdr:nvSpPr>
        <xdr:cNvPr id="827" name="楕円 826">
          <a:extLst>
            <a:ext uri="{FF2B5EF4-FFF2-40B4-BE49-F238E27FC236}">
              <a16:creationId xmlns:a16="http://schemas.microsoft.com/office/drawing/2014/main" id="{00000000-0008-0000-0600-00003B030000}"/>
            </a:ext>
          </a:extLst>
        </xdr:cNvPr>
        <xdr:cNvSpPr/>
      </xdr:nvSpPr>
      <xdr:spPr>
        <a:xfrm>
          <a:off x="21272500" y="101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134492</xdr:rowOff>
    </xdr:from>
    <xdr:ext cx="313932" cy="259045"/>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21166333" y="10250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59</xdr:row>
      <xdr:rowOff>43071</xdr:rowOff>
    </xdr:from>
    <xdr:to>
      <xdr:col>107</xdr:col>
      <xdr:colOff>101600</xdr:colOff>
      <xdr:row>59</xdr:row>
      <xdr:rowOff>144671</xdr:rowOff>
    </xdr:to>
    <xdr:sp macro="" textlink="">
      <xdr:nvSpPr>
        <xdr:cNvPr id="829" name="楕円 828">
          <a:extLst>
            <a:ext uri="{FF2B5EF4-FFF2-40B4-BE49-F238E27FC236}">
              <a16:creationId xmlns:a16="http://schemas.microsoft.com/office/drawing/2014/main" id="{00000000-0008-0000-0600-00003D030000}"/>
            </a:ext>
          </a:extLst>
        </xdr:cNvPr>
        <xdr:cNvSpPr/>
      </xdr:nvSpPr>
      <xdr:spPr>
        <a:xfrm>
          <a:off x="20383500" y="10158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135798</xdr:rowOff>
    </xdr:from>
    <xdr:ext cx="313932"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277333" y="1025134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59</xdr:row>
      <xdr:rowOff>41873</xdr:rowOff>
    </xdr:from>
    <xdr:to>
      <xdr:col>102</xdr:col>
      <xdr:colOff>165100</xdr:colOff>
      <xdr:row>59</xdr:row>
      <xdr:rowOff>143473</xdr:rowOff>
    </xdr:to>
    <xdr:sp macro="" textlink="">
      <xdr:nvSpPr>
        <xdr:cNvPr id="831" name="楕円 830">
          <a:extLst>
            <a:ext uri="{FF2B5EF4-FFF2-40B4-BE49-F238E27FC236}">
              <a16:creationId xmlns:a16="http://schemas.microsoft.com/office/drawing/2014/main" id="{00000000-0008-0000-0600-00003F030000}"/>
            </a:ext>
          </a:extLst>
        </xdr:cNvPr>
        <xdr:cNvSpPr/>
      </xdr:nvSpPr>
      <xdr:spPr>
        <a:xfrm>
          <a:off x="19494500" y="10157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59</xdr:row>
      <xdr:rowOff>134600</xdr:rowOff>
    </xdr:from>
    <xdr:ext cx="313932"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9388333" y="1025015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59</xdr:row>
      <xdr:rowOff>41765</xdr:rowOff>
    </xdr:from>
    <xdr:to>
      <xdr:col>98</xdr:col>
      <xdr:colOff>38100</xdr:colOff>
      <xdr:row>59</xdr:row>
      <xdr:rowOff>143365</xdr:rowOff>
    </xdr:to>
    <xdr:sp macro="" textlink="">
      <xdr:nvSpPr>
        <xdr:cNvPr id="833" name="楕円 832">
          <a:extLst>
            <a:ext uri="{FF2B5EF4-FFF2-40B4-BE49-F238E27FC236}">
              <a16:creationId xmlns:a16="http://schemas.microsoft.com/office/drawing/2014/main" id="{00000000-0008-0000-0600-000041030000}"/>
            </a:ext>
          </a:extLst>
        </xdr:cNvPr>
        <xdr:cNvSpPr/>
      </xdr:nvSpPr>
      <xdr:spPr>
        <a:xfrm>
          <a:off x="18605500" y="10157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134492</xdr:rowOff>
    </xdr:from>
    <xdr:ext cx="313932"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499333" y="1025004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8" name="正方形/長方形 837">
          <a:extLst>
            <a:ext uri="{FF2B5EF4-FFF2-40B4-BE49-F238E27FC236}">
              <a16:creationId xmlns:a16="http://schemas.microsoft.com/office/drawing/2014/main" id="{00000000-0008-0000-0600-000046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9" name="正方形/長方形 838">
          <a:extLst>
            <a:ext uri="{FF2B5EF4-FFF2-40B4-BE49-F238E27FC236}">
              <a16:creationId xmlns:a16="http://schemas.microsoft.com/office/drawing/2014/main" id="{00000000-0008-0000-0600-000047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40" name="正方形/長方形 839">
          <a:extLst>
            <a:ext uri="{FF2B5EF4-FFF2-40B4-BE49-F238E27FC236}">
              <a16:creationId xmlns:a16="http://schemas.microsoft.com/office/drawing/2014/main" id="{00000000-0008-0000-0600-000048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41" name="正方形/長方形 840">
          <a:extLst>
            <a:ext uri="{FF2B5EF4-FFF2-40B4-BE49-F238E27FC236}">
              <a16:creationId xmlns:a16="http://schemas.microsoft.com/office/drawing/2014/main" id="{00000000-0008-0000-0600-000049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42" name="正方形/長方形 841">
          <a:extLst>
            <a:ext uri="{FF2B5EF4-FFF2-40B4-BE49-F238E27FC236}">
              <a16:creationId xmlns:a16="http://schemas.microsoft.com/office/drawing/2014/main" id="{00000000-0008-0000-0600-00004A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139700</xdr:rowOff>
    </xdr:from>
    <xdr:to>
      <xdr:col>120</xdr:col>
      <xdr:colOff>114300</xdr:colOff>
      <xdr:row>78</xdr:row>
      <xdr:rowOff>139700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77</xdr:row>
      <xdr:rowOff>168927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3370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76</xdr:row>
      <xdr:rowOff>25400</xdr:rowOff>
    </xdr:from>
    <xdr:to>
      <xdr:col>120</xdr:col>
      <xdr:colOff>114300</xdr:colOff>
      <xdr:row>76</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75</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82550</xdr:rowOff>
    </xdr:from>
    <xdr:to>
      <xdr:col>120</xdr:col>
      <xdr:colOff>114300</xdr:colOff>
      <xdr:row>73</xdr:row>
      <xdr:rowOff>82550</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72</xdr:row>
      <xdr:rowOff>111777</xdr:rowOff>
    </xdr:from>
    <xdr:ext cx="531299" cy="259045"/>
    <xdr:sp macro="" textlink="">
      <xdr:nvSpPr>
        <xdr:cNvPr id="851" name="テキスト ボックス 850">
          <a:extLst>
            <a:ext uri="{FF2B5EF4-FFF2-40B4-BE49-F238E27FC236}">
              <a16:creationId xmlns:a16="http://schemas.microsoft.com/office/drawing/2014/main" id="{00000000-0008-0000-0600-000053030000}"/>
            </a:ext>
          </a:extLst>
        </xdr:cNvPr>
        <xdr:cNvSpPr txBox="1"/>
      </xdr:nvSpPr>
      <xdr:spPr>
        <a:xfrm>
          <a:off x="17756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139700</xdr:rowOff>
    </xdr:from>
    <xdr:to>
      <xdr:col>120</xdr:col>
      <xdr:colOff>114300</xdr:colOff>
      <xdr:row>70</xdr:row>
      <xdr:rowOff>139700</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168927</xdr:rowOff>
    </xdr:from>
    <xdr:ext cx="531299" cy="259045"/>
    <xdr:sp macro="" textlink="">
      <xdr:nvSpPr>
        <xdr:cNvPr id="853" name="テキスト ボックス 852">
          <a:extLst>
            <a:ext uri="{FF2B5EF4-FFF2-40B4-BE49-F238E27FC236}">
              <a16:creationId xmlns:a16="http://schemas.microsoft.com/office/drawing/2014/main" id="{00000000-0008-0000-0600-000055030000}"/>
            </a:ext>
          </a:extLst>
        </xdr:cNvPr>
        <xdr:cNvSpPr txBox="1"/>
      </xdr:nvSpPr>
      <xdr:spPr>
        <a:xfrm>
          <a:off x="17756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6" name="繰出金グラフ枠">
          <a:extLst>
            <a:ext uri="{FF2B5EF4-FFF2-40B4-BE49-F238E27FC236}">
              <a16:creationId xmlns:a16="http://schemas.microsoft.com/office/drawing/2014/main" id="{00000000-0008-0000-0600-000058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61885</xdr:rowOff>
    </xdr:from>
    <xdr:to>
      <xdr:col>116</xdr:col>
      <xdr:colOff>62864</xdr:colOff>
      <xdr:row>77</xdr:row>
      <xdr:rowOff>79304</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22159595" y="12063385"/>
          <a:ext cx="1269" cy="1217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83131</xdr:rowOff>
    </xdr:from>
    <xdr:ext cx="534377" cy="259045"/>
    <xdr:sp macro="" textlink="">
      <xdr:nvSpPr>
        <xdr:cNvPr id="858" name="繰出金最小値テキスト">
          <a:extLst>
            <a:ext uri="{FF2B5EF4-FFF2-40B4-BE49-F238E27FC236}">
              <a16:creationId xmlns:a16="http://schemas.microsoft.com/office/drawing/2014/main" id="{00000000-0008-0000-0600-00005A030000}"/>
            </a:ext>
          </a:extLst>
        </xdr:cNvPr>
        <xdr:cNvSpPr txBox="1"/>
      </xdr:nvSpPr>
      <xdr:spPr>
        <a:xfrm>
          <a:off x="22212300" y="13284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79304</xdr:rowOff>
    </xdr:from>
    <xdr:to>
      <xdr:col>116</xdr:col>
      <xdr:colOff>152400</xdr:colOff>
      <xdr:row>77</xdr:row>
      <xdr:rowOff>79304</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2072600" y="13280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8562</xdr:rowOff>
    </xdr:from>
    <xdr:ext cx="534377" cy="259045"/>
    <xdr:sp macro="" textlink="">
      <xdr:nvSpPr>
        <xdr:cNvPr id="860" name="繰出金最大値テキスト">
          <a:extLst>
            <a:ext uri="{FF2B5EF4-FFF2-40B4-BE49-F238E27FC236}">
              <a16:creationId xmlns:a16="http://schemas.microsoft.com/office/drawing/2014/main" id="{00000000-0008-0000-0600-00005C030000}"/>
            </a:ext>
          </a:extLst>
        </xdr:cNvPr>
        <xdr:cNvSpPr txBox="1"/>
      </xdr:nvSpPr>
      <xdr:spPr>
        <a:xfrm>
          <a:off x="22212300" y="11838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61885</xdr:rowOff>
    </xdr:from>
    <xdr:to>
      <xdr:col>116</xdr:col>
      <xdr:colOff>152400</xdr:colOff>
      <xdr:row>70</xdr:row>
      <xdr:rowOff>61885</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22072600" y="12063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148021</xdr:rowOff>
    </xdr:from>
    <xdr:to>
      <xdr:col>116</xdr:col>
      <xdr:colOff>63500</xdr:colOff>
      <xdr:row>75</xdr:row>
      <xdr:rowOff>31481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1323300" y="12835321"/>
          <a:ext cx="838200" cy="54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72</xdr:row>
      <xdr:rowOff>166595</xdr:rowOff>
    </xdr:from>
    <xdr:ext cx="534377" cy="259045"/>
    <xdr:sp macro="" textlink="">
      <xdr:nvSpPr>
        <xdr:cNvPr id="863" name="繰出金平均値テキスト">
          <a:extLst>
            <a:ext uri="{FF2B5EF4-FFF2-40B4-BE49-F238E27FC236}">
              <a16:creationId xmlns:a16="http://schemas.microsoft.com/office/drawing/2014/main" id="{00000000-0008-0000-0600-00005F030000}"/>
            </a:ext>
          </a:extLst>
        </xdr:cNvPr>
        <xdr:cNvSpPr txBox="1"/>
      </xdr:nvSpPr>
      <xdr:spPr>
        <a:xfrm>
          <a:off x="22212300" y="125109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143718</xdr:rowOff>
    </xdr:from>
    <xdr:to>
      <xdr:col>116</xdr:col>
      <xdr:colOff>114300</xdr:colOff>
      <xdr:row>74</xdr:row>
      <xdr:rowOff>73868</xdr:rowOff>
    </xdr:to>
    <xdr:sp macro="" textlink="">
      <xdr:nvSpPr>
        <xdr:cNvPr id="864" name="フローチャート: 判断 863">
          <a:extLst>
            <a:ext uri="{FF2B5EF4-FFF2-40B4-BE49-F238E27FC236}">
              <a16:creationId xmlns:a16="http://schemas.microsoft.com/office/drawing/2014/main" id="{00000000-0008-0000-0600-000060030000}"/>
            </a:ext>
          </a:extLst>
        </xdr:cNvPr>
        <xdr:cNvSpPr/>
      </xdr:nvSpPr>
      <xdr:spPr>
        <a:xfrm>
          <a:off x="22110700" y="126595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31481</xdr:rowOff>
    </xdr:from>
    <xdr:to>
      <xdr:col>111</xdr:col>
      <xdr:colOff>177800</xdr:colOff>
      <xdr:row>75</xdr:row>
      <xdr:rowOff>109844</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20434300" y="12890231"/>
          <a:ext cx="889000" cy="78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169687</xdr:rowOff>
    </xdr:from>
    <xdr:to>
      <xdr:col>112</xdr:col>
      <xdr:colOff>38100</xdr:colOff>
      <xdr:row>74</xdr:row>
      <xdr:rowOff>99837</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1272500" y="12685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116364</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056111" y="1246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109844</xdr:rowOff>
    </xdr:from>
    <xdr:to>
      <xdr:col>107</xdr:col>
      <xdr:colOff>50800</xdr:colOff>
      <xdr:row>75</xdr:row>
      <xdr:rowOff>112771</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9545300" y="12968594"/>
          <a:ext cx="889000" cy="2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103210</xdr:rowOff>
    </xdr:from>
    <xdr:to>
      <xdr:col>107</xdr:col>
      <xdr:colOff>101600</xdr:colOff>
      <xdr:row>75</xdr:row>
      <xdr:rowOff>33360</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20383500" y="1279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49887</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0167111" y="12565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89179</xdr:rowOff>
    </xdr:from>
    <xdr:to>
      <xdr:col>102</xdr:col>
      <xdr:colOff>114300</xdr:colOff>
      <xdr:row>75</xdr:row>
      <xdr:rowOff>112771</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656300" y="12947929"/>
          <a:ext cx="8890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171287</xdr:rowOff>
    </xdr:from>
    <xdr:to>
      <xdr:col>102</xdr:col>
      <xdr:colOff>165100</xdr:colOff>
      <xdr:row>75</xdr:row>
      <xdr:rowOff>101437</xdr:rowOff>
    </xdr:to>
    <xdr:sp macro="" textlink="">
      <xdr:nvSpPr>
        <xdr:cNvPr id="872" name="フローチャート: 判断 871">
          <a:extLst>
            <a:ext uri="{FF2B5EF4-FFF2-40B4-BE49-F238E27FC236}">
              <a16:creationId xmlns:a16="http://schemas.microsoft.com/office/drawing/2014/main" id="{00000000-0008-0000-0600-000068030000}"/>
            </a:ext>
          </a:extLst>
        </xdr:cNvPr>
        <xdr:cNvSpPr/>
      </xdr:nvSpPr>
      <xdr:spPr>
        <a:xfrm>
          <a:off x="19494500" y="1285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117964</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278111" y="12633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8021</xdr:rowOff>
    </xdr:from>
    <xdr:to>
      <xdr:col>98</xdr:col>
      <xdr:colOff>38100</xdr:colOff>
      <xdr:row>75</xdr:row>
      <xdr:rowOff>109621</xdr:rowOff>
    </xdr:to>
    <xdr:sp macro="" textlink="">
      <xdr:nvSpPr>
        <xdr:cNvPr id="874" name="フローチャート: 判断 873">
          <a:extLst>
            <a:ext uri="{FF2B5EF4-FFF2-40B4-BE49-F238E27FC236}">
              <a16:creationId xmlns:a16="http://schemas.microsoft.com/office/drawing/2014/main" id="{00000000-0008-0000-0600-00006A030000}"/>
            </a:ext>
          </a:extLst>
        </xdr:cNvPr>
        <xdr:cNvSpPr/>
      </xdr:nvSpPr>
      <xdr:spPr>
        <a:xfrm>
          <a:off x="18605500" y="128667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126148</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18389111" y="12641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97221</xdr:rowOff>
    </xdr:from>
    <xdr:to>
      <xdr:col>116</xdr:col>
      <xdr:colOff>114300</xdr:colOff>
      <xdr:row>75</xdr:row>
      <xdr:rowOff>27371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22110700" y="12784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75648</xdr:rowOff>
    </xdr:from>
    <xdr:ext cx="534377" cy="259045"/>
    <xdr:sp macro="" textlink="">
      <xdr:nvSpPr>
        <xdr:cNvPr id="882" name="繰出金該当値テキスト">
          <a:extLst>
            <a:ext uri="{FF2B5EF4-FFF2-40B4-BE49-F238E27FC236}">
              <a16:creationId xmlns:a16="http://schemas.microsoft.com/office/drawing/2014/main" id="{00000000-0008-0000-0600-000072030000}"/>
            </a:ext>
          </a:extLst>
        </xdr:cNvPr>
        <xdr:cNvSpPr txBox="1"/>
      </xdr:nvSpPr>
      <xdr:spPr>
        <a:xfrm>
          <a:off x="22212300" y="127629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152131</xdr:rowOff>
    </xdr:from>
    <xdr:to>
      <xdr:col>112</xdr:col>
      <xdr:colOff>38100</xdr:colOff>
      <xdr:row>75</xdr:row>
      <xdr:rowOff>82281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21272500" y="12839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73408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056111" y="129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59044</xdr:rowOff>
    </xdr:from>
    <xdr:to>
      <xdr:col>107</xdr:col>
      <xdr:colOff>101600</xdr:colOff>
      <xdr:row>75</xdr:row>
      <xdr:rowOff>160644</xdr:rowOff>
    </xdr:to>
    <xdr:sp macro="" textlink="">
      <xdr:nvSpPr>
        <xdr:cNvPr id="885" name="楕円 884">
          <a:extLst>
            <a:ext uri="{FF2B5EF4-FFF2-40B4-BE49-F238E27FC236}">
              <a16:creationId xmlns:a16="http://schemas.microsoft.com/office/drawing/2014/main" id="{00000000-0008-0000-0600-000075030000}"/>
            </a:ext>
          </a:extLst>
        </xdr:cNvPr>
        <xdr:cNvSpPr/>
      </xdr:nvSpPr>
      <xdr:spPr>
        <a:xfrm>
          <a:off x="20383500" y="129177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151771</xdr:rowOff>
    </xdr:from>
    <xdr:ext cx="534377"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20167111" y="13010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61971</xdr:rowOff>
    </xdr:from>
    <xdr:to>
      <xdr:col>102</xdr:col>
      <xdr:colOff>165100</xdr:colOff>
      <xdr:row>75</xdr:row>
      <xdr:rowOff>163571</xdr:rowOff>
    </xdr:to>
    <xdr:sp macro="" textlink="">
      <xdr:nvSpPr>
        <xdr:cNvPr id="887" name="楕円 886">
          <a:extLst>
            <a:ext uri="{FF2B5EF4-FFF2-40B4-BE49-F238E27FC236}">
              <a16:creationId xmlns:a16="http://schemas.microsoft.com/office/drawing/2014/main" id="{00000000-0008-0000-0600-000077030000}"/>
            </a:ext>
          </a:extLst>
        </xdr:cNvPr>
        <xdr:cNvSpPr/>
      </xdr:nvSpPr>
      <xdr:spPr>
        <a:xfrm>
          <a:off x="19494500" y="12920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154698</xdr:rowOff>
    </xdr:from>
    <xdr:ext cx="534377" cy="259045"/>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9278111" y="13013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38379</xdr:rowOff>
    </xdr:from>
    <xdr:to>
      <xdr:col>98</xdr:col>
      <xdr:colOff>38100</xdr:colOff>
      <xdr:row>75</xdr:row>
      <xdr:rowOff>139979</xdr:rowOff>
    </xdr:to>
    <xdr:sp macro="" textlink="">
      <xdr:nvSpPr>
        <xdr:cNvPr id="889" name="楕円 888">
          <a:extLst>
            <a:ext uri="{FF2B5EF4-FFF2-40B4-BE49-F238E27FC236}">
              <a16:creationId xmlns:a16="http://schemas.microsoft.com/office/drawing/2014/main" id="{00000000-0008-0000-0600-000079030000}"/>
            </a:ext>
          </a:extLst>
        </xdr:cNvPr>
        <xdr:cNvSpPr/>
      </xdr:nvSpPr>
      <xdr:spPr>
        <a:xfrm>
          <a:off x="18605500" y="1289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131106</xdr:rowOff>
    </xdr:from>
    <xdr:ext cx="534377"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389111" y="1298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6" name="正方形/長方形 895">
          <a:extLst>
            <a:ext uri="{FF2B5EF4-FFF2-40B4-BE49-F238E27FC236}">
              <a16:creationId xmlns:a16="http://schemas.microsoft.com/office/drawing/2014/main" id="{00000000-0008-0000-0600-000080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7" name="正方形/長方形 896">
          <a:extLst>
            <a:ext uri="{FF2B5EF4-FFF2-40B4-BE49-F238E27FC236}">
              <a16:creationId xmlns:a16="http://schemas.microsoft.com/office/drawing/2014/main" id="{00000000-0008-0000-0600-000081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8" name="正方形/長方形 897">
          <a:extLst>
            <a:ext uri="{FF2B5EF4-FFF2-40B4-BE49-F238E27FC236}">
              <a16:creationId xmlns:a16="http://schemas.microsoft.com/office/drawing/2014/main" id="{00000000-0008-0000-0600-000082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1" name="直線コネクタ 900">
          <a:extLst>
            <a:ext uri="{FF2B5EF4-FFF2-40B4-BE49-F238E27FC236}">
              <a16:creationId xmlns:a16="http://schemas.microsoft.com/office/drawing/2014/main" id="{00000000-0008-0000-0600-000085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902" name="テキスト ボックス 901">
          <a:extLst>
            <a:ext uri="{FF2B5EF4-FFF2-40B4-BE49-F238E27FC236}">
              <a16:creationId xmlns:a16="http://schemas.microsoft.com/office/drawing/2014/main" id="{00000000-0008-0000-0600-000086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5" name="前年度繰上充用金グラフ枠">
          <a:extLst>
            <a:ext uri="{FF2B5EF4-FFF2-40B4-BE49-F238E27FC236}">
              <a16:creationId xmlns:a16="http://schemas.microsoft.com/office/drawing/2014/main" id="{00000000-0008-0000-0600-00008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7" name="前年度繰上充用金最小値テキスト">
          <a:extLst>
            <a:ext uri="{FF2B5EF4-FFF2-40B4-BE49-F238E27FC236}">
              <a16:creationId xmlns:a16="http://schemas.microsoft.com/office/drawing/2014/main" id="{00000000-0008-0000-0600-00008B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9" name="前年度繰上充用金最大値テキスト">
          <a:extLst>
            <a:ext uri="{FF2B5EF4-FFF2-40B4-BE49-F238E27FC236}">
              <a16:creationId xmlns:a16="http://schemas.microsoft.com/office/drawing/2014/main" id="{00000000-0008-0000-0600-00008D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12" name="前年度繰上充用金平均値テキスト">
          <a:extLst>
            <a:ext uri="{FF2B5EF4-FFF2-40B4-BE49-F238E27FC236}">
              <a16:creationId xmlns:a16="http://schemas.microsoft.com/office/drawing/2014/main" id="{00000000-0008-0000-0600-000090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3" name="フローチャート: 判断 912">
          <a:extLst>
            <a:ext uri="{FF2B5EF4-FFF2-40B4-BE49-F238E27FC236}">
              <a16:creationId xmlns:a16="http://schemas.microsoft.com/office/drawing/2014/main" id="{00000000-0008-0000-0600-000091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0" name="直線コネクタ 919">
          <a:extLst>
            <a:ext uri="{FF2B5EF4-FFF2-40B4-BE49-F238E27FC236}">
              <a16:creationId xmlns:a16="http://schemas.microsoft.com/office/drawing/2014/main" id="{00000000-0008-0000-0600-000098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1" name="フローチャート: 判断 920">
          <a:extLst>
            <a:ext uri="{FF2B5EF4-FFF2-40B4-BE49-F238E27FC236}">
              <a16:creationId xmlns:a16="http://schemas.microsoft.com/office/drawing/2014/main" id="{00000000-0008-0000-0600-000099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3" name="フローチャート: 判断 922">
          <a:extLst>
            <a:ext uri="{FF2B5EF4-FFF2-40B4-BE49-F238E27FC236}">
              <a16:creationId xmlns:a16="http://schemas.microsoft.com/office/drawing/2014/main" id="{00000000-0008-0000-0600-00009B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31" name="前年度繰上充用金該当値テキスト">
          <a:extLst>
            <a:ext uri="{FF2B5EF4-FFF2-40B4-BE49-F238E27FC236}">
              <a16:creationId xmlns:a16="http://schemas.microsoft.com/office/drawing/2014/main" id="{00000000-0008-0000-0600-0000A3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4" name="楕円 933">
          <a:extLst>
            <a:ext uri="{FF2B5EF4-FFF2-40B4-BE49-F238E27FC236}">
              <a16:creationId xmlns:a16="http://schemas.microsoft.com/office/drawing/2014/main" id="{00000000-0008-0000-0600-0000A6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5" name="テキスト ボックス 934">
          <a:extLst>
            <a:ext uri="{FF2B5EF4-FFF2-40B4-BE49-F238E27FC236}">
              <a16:creationId xmlns:a16="http://schemas.microsoft.com/office/drawing/2014/main" id="{00000000-0008-0000-0600-0000A7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6" name="楕円 935">
          <a:extLst>
            <a:ext uri="{FF2B5EF4-FFF2-40B4-BE49-F238E27FC236}">
              <a16:creationId xmlns:a16="http://schemas.microsoft.com/office/drawing/2014/main" id="{00000000-0008-0000-0600-0000A8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7" name="テキスト ボックス 936">
          <a:extLst>
            <a:ext uri="{FF2B5EF4-FFF2-40B4-BE49-F238E27FC236}">
              <a16:creationId xmlns:a16="http://schemas.microsoft.com/office/drawing/2014/main" id="{00000000-0008-0000-0600-0000A9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8" name="楕円 937">
          <a:extLst>
            <a:ext uri="{FF2B5EF4-FFF2-40B4-BE49-F238E27FC236}">
              <a16:creationId xmlns:a16="http://schemas.microsoft.com/office/drawing/2014/main" id="{00000000-0008-0000-0600-0000AA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1" name="正方形/長方形 940">
          <a:extLst>
            <a:ext uri="{FF2B5EF4-FFF2-40B4-BE49-F238E27FC236}">
              <a16:creationId xmlns:a16="http://schemas.microsoft.com/office/drawing/2014/main" id="{00000000-0008-0000-0600-0000A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2" name="テキスト ボックス 941">
          <a:extLst>
            <a:ext uri="{FF2B5EF4-FFF2-40B4-BE49-F238E27FC236}">
              <a16:creationId xmlns:a16="http://schemas.microsoft.com/office/drawing/2014/main" id="{00000000-0008-0000-0600-0000A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歳出決算総額は住民一人当たり</a:t>
          </a:r>
          <a:r>
            <a:rPr kumimoji="1" lang="en-US" altLang="ja-JP" sz="1300">
              <a:latin typeface="ＭＳ Ｐゴシック" panose="020B0600070205080204" pitchFamily="50" charset="-128"/>
              <a:ea typeface="ＭＳ Ｐゴシック" panose="020B0600070205080204" pitchFamily="50" charset="-128"/>
            </a:rPr>
            <a:t>407,008</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39,069</a:t>
          </a:r>
          <a:r>
            <a:rPr kumimoji="1" lang="ja-JP" altLang="en-US" sz="1300">
              <a:latin typeface="ＭＳ Ｐゴシック" panose="020B0600070205080204" pitchFamily="50" charset="-128"/>
              <a:ea typeface="ＭＳ Ｐゴシック" panose="020B0600070205080204" pitchFamily="50" charset="-128"/>
            </a:rPr>
            <a:t>円の増となった。主な構成項目の一つである普通建設事業費は、ごみ処理施設整備推進事業や義務教育学校開校準備事業の工事費の増により、前年度と比較して</a:t>
          </a:r>
          <a:r>
            <a:rPr kumimoji="1" lang="en-US" altLang="ja-JP" sz="1300">
              <a:latin typeface="ＭＳ Ｐゴシック" panose="020B0600070205080204" pitchFamily="50" charset="-128"/>
              <a:ea typeface="ＭＳ Ｐゴシック" panose="020B0600070205080204" pitchFamily="50" charset="-128"/>
            </a:rPr>
            <a:t>24,477</a:t>
          </a:r>
          <a:r>
            <a:rPr kumimoji="1" lang="ja-JP" altLang="en-US" sz="1300">
              <a:latin typeface="ＭＳ Ｐゴシック" panose="020B0600070205080204" pitchFamily="50" charset="-128"/>
              <a:ea typeface="ＭＳ Ｐゴシック" panose="020B0600070205080204" pitchFamily="50" charset="-128"/>
            </a:rPr>
            <a:t>円の増となった。また、物件費は、ごみ処理収集業務を久喜宮代衛生組合から移管を受けたことによるごみ収集業務委託料の増や住民記録システム等標準化・共通化業務委託料の皆増等により、前年度と比較して</a:t>
          </a:r>
          <a:r>
            <a:rPr kumimoji="1" lang="en-US" altLang="ja-JP" sz="1300">
              <a:latin typeface="ＭＳ Ｐゴシック" panose="020B0600070205080204" pitchFamily="50" charset="-128"/>
              <a:ea typeface="ＭＳ Ｐゴシック" panose="020B0600070205080204" pitchFamily="50" charset="-128"/>
            </a:rPr>
            <a:t>11,854</a:t>
          </a:r>
          <a:r>
            <a:rPr kumimoji="1" lang="ja-JP" altLang="en-US" sz="1300">
              <a:latin typeface="ＭＳ Ｐゴシック" panose="020B0600070205080204" pitchFamily="50" charset="-128"/>
              <a:ea typeface="ＭＳ Ｐゴシック" panose="020B0600070205080204" pitchFamily="50" charset="-128"/>
            </a:rPr>
            <a:t>円の増、扶助費は、生活保護法扶助費や児童手当等の増により、前年度と比較して</a:t>
          </a:r>
          <a:r>
            <a:rPr kumimoji="1" lang="en-US" altLang="ja-JP" sz="1300">
              <a:latin typeface="ＭＳ Ｐゴシック" panose="020B0600070205080204" pitchFamily="50" charset="-128"/>
              <a:ea typeface="ＭＳ Ｐゴシック" panose="020B0600070205080204" pitchFamily="50" charset="-128"/>
            </a:rPr>
            <a:t>10,127</a:t>
          </a:r>
          <a:r>
            <a:rPr kumimoji="1" lang="ja-JP" altLang="en-US" sz="1300">
              <a:latin typeface="ＭＳ Ｐゴシック" panose="020B0600070205080204" pitchFamily="50" charset="-128"/>
              <a:ea typeface="ＭＳ Ｐゴシック" panose="020B0600070205080204" pitchFamily="50" charset="-128"/>
            </a:rPr>
            <a:t>円の増となった。</a:t>
          </a:r>
        </a:p>
        <a:p>
          <a:r>
            <a:rPr kumimoji="1" lang="ja-JP" altLang="en-US" sz="1300">
              <a:latin typeface="ＭＳ Ｐゴシック" panose="020B0600070205080204" pitchFamily="50" charset="-128"/>
              <a:ea typeface="ＭＳ Ｐゴシック" panose="020B0600070205080204" pitchFamily="50" charset="-128"/>
            </a:rPr>
            <a:t>　前年度と比較して、補助費、貸付金及び積立金が減額となったものの、全体的に増加傾向となった。</a:t>
          </a:r>
        </a:p>
        <a:p>
          <a:r>
            <a:rPr kumimoji="1" lang="ja-JP" altLang="en-US" sz="1300">
              <a:latin typeface="ＭＳ Ｐゴシック" panose="020B0600070205080204" pitchFamily="50" charset="-128"/>
              <a:ea typeface="ＭＳ Ｐゴシック" panose="020B0600070205080204" pitchFamily="50" charset="-128"/>
            </a:rPr>
            <a:t>　今後、ごみ処理施設の建設、余熱利用施設及び（仮称）本多静六記念　市民の森・緑の公園の一体整備及び義務教育学校の開校準備といった大規模事業が控えていることに加え、少子高齢化の影響等で扶助費の増加が見込まれることから、より一層、事業の必要性の検証や所期の目的を達成した事業の見直しを徹底するなど、事業費の削減に努めていく必要があ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埼玉県久喜市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150,976
146,570
82.41
64,766,234
61,448,408
2,750,342
33,619,029
40,782,219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Ⅳ</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113792</xdr:rowOff>
    </xdr:from>
    <xdr:to>
      <xdr:col>24</xdr:col>
      <xdr:colOff>62865</xdr:colOff>
      <xdr:row>39</xdr:row>
      <xdr:rowOff>51308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28742"/>
          <a:ext cx="1270" cy="13091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55135</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41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51308</xdr:rowOff>
    </xdr:from>
    <xdr:to>
      <xdr:col>24</xdr:col>
      <xdr:colOff>152400</xdr:colOff>
      <xdr:row>39</xdr:row>
      <xdr:rowOff>51308</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37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60469</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039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113792</xdr:rowOff>
    </xdr:from>
    <xdr:to>
      <xdr:col>24</xdr:col>
      <xdr:colOff>152400</xdr:colOff>
      <xdr:row>31</xdr:row>
      <xdr:rowOff>113792</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28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130556</xdr:rowOff>
    </xdr:from>
    <xdr:to>
      <xdr:col>24</xdr:col>
      <xdr:colOff>63500</xdr:colOff>
      <xdr:row>35</xdr:row>
      <xdr:rowOff>152654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131306"/>
          <a:ext cx="838200" cy="220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52849</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2250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74422</xdr:rowOff>
    </xdr:from>
    <xdr:to>
      <xdr:col>24</xdr:col>
      <xdr:colOff>114300</xdr:colOff>
      <xdr:row>37</xdr:row>
      <xdr:rowOff>4572</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246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130556</xdr:rowOff>
    </xdr:from>
    <xdr:to>
      <xdr:col>19</xdr:col>
      <xdr:colOff>177800</xdr:colOff>
      <xdr:row>35</xdr:row>
      <xdr:rowOff>133604</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131306"/>
          <a:ext cx="889000" cy="30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99568</xdr:rowOff>
    </xdr:from>
    <xdr:to>
      <xdr:col>20</xdr:col>
      <xdr:colOff>38100</xdr:colOff>
      <xdr:row>37</xdr:row>
      <xdr:rowOff>29718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271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20845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36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113030</xdr:rowOff>
    </xdr:from>
    <xdr:to>
      <xdr:col>15</xdr:col>
      <xdr:colOff>50800</xdr:colOff>
      <xdr:row>35</xdr:row>
      <xdr:rowOff>133604</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a:off x="2019300" y="6113780"/>
          <a:ext cx="889000" cy="20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107950</xdr:rowOff>
    </xdr:from>
    <xdr:to>
      <xdr:col>15</xdr:col>
      <xdr:colOff>101600</xdr:colOff>
      <xdr:row>37</xdr:row>
      <xdr:rowOff>38100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29227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37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103124</xdr:rowOff>
    </xdr:from>
    <xdr:to>
      <xdr:col>10</xdr:col>
      <xdr:colOff>114300</xdr:colOff>
      <xdr:row>35</xdr:row>
      <xdr:rowOff>113030</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a:off x="1130300" y="6103874"/>
          <a:ext cx="889000" cy="9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116332</xdr:rowOff>
    </xdr:from>
    <xdr:to>
      <xdr:col>10</xdr:col>
      <xdr:colOff>165100</xdr:colOff>
      <xdr:row>37</xdr:row>
      <xdr:rowOff>46482</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288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37609</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381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117856</xdr:rowOff>
    </xdr:from>
    <xdr:to>
      <xdr:col>6</xdr:col>
      <xdr:colOff>38100</xdr:colOff>
      <xdr:row>37</xdr:row>
      <xdr:rowOff>48006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290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37</xdr:row>
      <xdr:rowOff>39133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382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101854</xdr:rowOff>
    </xdr:from>
    <xdr:to>
      <xdr:col>24</xdr:col>
      <xdr:colOff>114300</xdr:colOff>
      <xdr:row>36</xdr:row>
      <xdr:rowOff>32004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1026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124731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59540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79756</xdr:rowOff>
    </xdr:from>
    <xdr:to>
      <xdr:col>20</xdr:col>
      <xdr:colOff>38100</xdr:colOff>
      <xdr:row>36</xdr:row>
      <xdr:rowOff>9906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080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34</xdr:row>
      <xdr:rowOff>26433</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58557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82804</xdr:rowOff>
    </xdr:from>
    <xdr:to>
      <xdr:col>15</xdr:col>
      <xdr:colOff>101600</xdr:colOff>
      <xdr:row>36</xdr:row>
      <xdr:rowOff>12954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0835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34</xdr:row>
      <xdr:rowOff>29481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58587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62230</xdr:rowOff>
    </xdr:from>
    <xdr:to>
      <xdr:col>10</xdr:col>
      <xdr:colOff>165100</xdr:colOff>
      <xdr:row>35</xdr:row>
      <xdr:rowOff>163830</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062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34</xdr:row>
      <xdr:rowOff>8907</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5838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52324</xdr:rowOff>
    </xdr:from>
    <xdr:to>
      <xdr:col>6</xdr:col>
      <xdr:colOff>38100</xdr:colOff>
      <xdr:row>35</xdr:row>
      <xdr:rowOff>153924</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05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170451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5828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総務費グラフ枠">
          <a:extLst>
            <a:ext uri="{FF2B5EF4-FFF2-40B4-BE49-F238E27FC236}">
              <a16:creationId xmlns:a16="http://schemas.microsoft.com/office/drawing/2014/main" id="{00000000-0008-0000-07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56464</xdr:rowOff>
    </xdr:from>
    <xdr:to>
      <xdr:col>24</xdr:col>
      <xdr:colOff>62865</xdr:colOff>
      <xdr:row>59</xdr:row>
      <xdr:rowOff>110337</xdr:rowOff>
    </xdr:to>
    <xdr:cxnSp macro="">
      <xdr:nvCxnSpPr>
        <xdr:cNvPr id="114" name="直線コネクタ 113">
          <a:extLst>
            <a:ext uri="{FF2B5EF4-FFF2-40B4-BE49-F238E27FC236}">
              <a16:creationId xmlns:a16="http://schemas.microsoft.com/office/drawing/2014/main" id="{00000000-0008-0000-0700-000072000000}"/>
            </a:ext>
          </a:extLst>
        </xdr:cNvPr>
        <xdr:cNvCxnSpPr/>
      </xdr:nvCxnSpPr>
      <xdr:spPr>
        <a:xfrm flipV="1">
          <a:off x="4633595" y="8971864"/>
          <a:ext cx="1270" cy="12540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114164</xdr:rowOff>
    </xdr:from>
    <xdr:ext cx="534377" cy="259045"/>
    <xdr:sp macro="" textlink="">
      <xdr:nvSpPr>
        <xdr:cNvPr id="115" name="総務費最小値テキスト">
          <a:extLst>
            <a:ext uri="{FF2B5EF4-FFF2-40B4-BE49-F238E27FC236}">
              <a16:creationId xmlns:a16="http://schemas.microsoft.com/office/drawing/2014/main" id="{00000000-0008-0000-0700-000073000000}"/>
            </a:ext>
          </a:extLst>
        </xdr:cNvPr>
        <xdr:cNvSpPr txBox="1"/>
      </xdr:nvSpPr>
      <xdr:spPr>
        <a:xfrm>
          <a:off x="4686300" y="10229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110337</xdr:rowOff>
    </xdr:from>
    <xdr:to>
      <xdr:col>24</xdr:col>
      <xdr:colOff>152400</xdr:colOff>
      <xdr:row>59</xdr:row>
      <xdr:rowOff>110337</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4546600" y="102258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3141</xdr:rowOff>
    </xdr:from>
    <xdr:ext cx="599010" cy="259045"/>
    <xdr:sp macro="" textlink="">
      <xdr:nvSpPr>
        <xdr:cNvPr id="117" name="総務費最大値テキスト">
          <a:extLst>
            <a:ext uri="{FF2B5EF4-FFF2-40B4-BE49-F238E27FC236}">
              <a16:creationId xmlns:a16="http://schemas.microsoft.com/office/drawing/2014/main" id="{00000000-0008-0000-0700-000075000000}"/>
            </a:ext>
          </a:extLst>
        </xdr:cNvPr>
        <xdr:cNvSpPr txBox="1"/>
      </xdr:nvSpPr>
      <xdr:spPr>
        <a:xfrm>
          <a:off x="4686300" y="87470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123,554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56464</xdr:rowOff>
    </xdr:from>
    <xdr:to>
      <xdr:col>24</xdr:col>
      <xdr:colOff>152400</xdr:colOff>
      <xdr:row>52</xdr:row>
      <xdr:rowOff>56464</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8971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159436</xdr:rowOff>
    </xdr:from>
    <xdr:to>
      <xdr:col>24</xdr:col>
      <xdr:colOff>63500</xdr:colOff>
      <xdr:row>58</xdr:row>
      <xdr:rowOff>101689</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3797300" y="9932086"/>
          <a:ext cx="838200" cy="113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124020</xdr:rowOff>
    </xdr:from>
    <xdr:ext cx="534377" cy="259045"/>
    <xdr:sp macro="" textlink="">
      <xdr:nvSpPr>
        <xdr:cNvPr id="120" name="総務費平均値テキスト">
          <a:extLst>
            <a:ext uri="{FF2B5EF4-FFF2-40B4-BE49-F238E27FC236}">
              <a16:creationId xmlns:a16="http://schemas.microsoft.com/office/drawing/2014/main" id="{00000000-0008-0000-0700-000078000000}"/>
            </a:ext>
          </a:extLst>
        </xdr:cNvPr>
        <xdr:cNvSpPr txBox="1"/>
      </xdr:nvSpPr>
      <xdr:spPr>
        <a:xfrm>
          <a:off x="4686300" y="97252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101143</xdr:rowOff>
    </xdr:from>
    <xdr:to>
      <xdr:col>24</xdr:col>
      <xdr:colOff>114300</xdr:colOff>
      <xdr:row>58</xdr:row>
      <xdr:rowOff>31293</xdr:rowOff>
    </xdr:to>
    <xdr:sp macro="" textlink="">
      <xdr:nvSpPr>
        <xdr:cNvPr id="121" name="フローチャート: 判断 120">
          <a:extLst>
            <a:ext uri="{FF2B5EF4-FFF2-40B4-BE49-F238E27FC236}">
              <a16:creationId xmlns:a16="http://schemas.microsoft.com/office/drawing/2014/main" id="{00000000-0008-0000-0700-000079000000}"/>
            </a:ext>
          </a:extLst>
        </xdr:cNvPr>
        <xdr:cNvSpPr/>
      </xdr:nvSpPr>
      <xdr:spPr>
        <a:xfrm>
          <a:off x="4584700" y="98737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101689</xdr:rowOff>
    </xdr:from>
    <xdr:to>
      <xdr:col>19</xdr:col>
      <xdr:colOff>177800</xdr:colOff>
      <xdr:row>58</xdr:row>
      <xdr:rowOff>122212</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908300" y="10045789"/>
          <a:ext cx="889000" cy="20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164516</xdr:rowOff>
    </xdr:from>
    <xdr:to>
      <xdr:col>20</xdr:col>
      <xdr:colOff>38100</xdr:colOff>
      <xdr:row>58</xdr:row>
      <xdr:rowOff>94666</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3746500" y="9937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111193</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3530111" y="971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102959</xdr:rowOff>
    </xdr:from>
    <xdr:to>
      <xdr:col>15</xdr:col>
      <xdr:colOff>50800</xdr:colOff>
      <xdr:row>58</xdr:row>
      <xdr:rowOff>122212</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2019300" y="10047059"/>
          <a:ext cx="889000" cy="19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136614</xdr:rowOff>
    </xdr:from>
    <xdr:to>
      <xdr:col>15</xdr:col>
      <xdr:colOff>101600</xdr:colOff>
      <xdr:row>58</xdr:row>
      <xdr:rowOff>66764</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2857500" y="9909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83291</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2641111" y="9684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89332</xdr:rowOff>
    </xdr:from>
    <xdr:to>
      <xdr:col>10</xdr:col>
      <xdr:colOff>114300</xdr:colOff>
      <xdr:row>58</xdr:row>
      <xdr:rowOff>102959</xdr:rowOff>
    </xdr:to>
    <xdr:cxnSp macro="">
      <xdr:nvCxnSpPr>
        <xdr:cNvPr id="128" name="直線コネクタ 127">
          <a:extLst>
            <a:ext uri="{FF2B5EF4-FFF2-40B4-BE49-F238E27FC236}">
              <a16:creationId xmlns:a16="http://schemas.microsoft.com/office/drawing/2014/main" id="{00000000-0008-0000-0700-000080000000}"/>
            </a:ext>
          </a:extLst>
        </xdr:cNvPr>
        <xdr:cNvCxnSpPr/>
      </xdr:nvCxnSpPr>
      <xdr:spPr>
        <a:xfrm>
          <a:off x="1130300" y="8833282"/>
          <a:ext cx="889000" cy="12137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115963</xdr:rowOff>
    </xdr:from>
    <xdr:to>
      <xdr:col>10</xdr:col>
      <xdr:colOff>165100</xdr:colOff>
      <xdr:row>58</xdr:row>
      <xdr:rowOff>46113</xdr:rowOff>
    </xdr:to>
    <xdr:sp macro="" textlink="">
      <xdr:nvSpPr>
        <xdr:cNvPr id="129" name="フローチャート: 判断 128">
          <a:extLst>
            <a:ext uri="{FF2B5EF4-FFF2-40B4-BE49-F238E27FC236}">
              <a16:creationId xmlns:a16="http://schemas.microsoft.com/office/drawing/2014/main" id="{00000000-0008-0000-0700-000081000000}"/>
            </a:ext>
          </a:extLst>
        </xdr:cNvPr>
        <xdr:cNvSpPr/>
      </xdr:nvSpPr>
      <xdr:spPr>
        <a:xfrm>
          <a:off x="1968500" y="988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62640</xdr:rowOff>
    </xdr:from>
    <xdr:ext cx="534377"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1752111" y="9663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50</xdr:row>
      <xdr:rowOff>130163</xdr:rowOff>
    </xdr:from>
    <xdr:to>
      <xdr:col>6</xdr:col>
      <xdr:colOff>38100</xdr:colOff>
      <xdr:row>51</xdr:row>
      <xdr:rowOff>60313</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079500" y="8702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49</xdr:row>
      <xdr:rowOff>76840</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830795" y="8477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108636</xdr:rowOff>
    </xdr:from>
    <xdr:to>
      <xdr:col>24</xdr:col>
      <xdr:colOff>114300</xdr:colOff>
      <xdr:row>58</xdr:row>
      <xdr:rowOff>38786</xdr:rowOff>
    </xdr:to>
    <xdr:sp macro="" textlink="">
      <xdr:nvSpPr>
        <xdr:cNvPr id="138" name="楕円 137">
          <a:extLst>
            <a:ext uri="{FF2B5EF4-FFF2-40B4-BE49-F238E27FC236}">
              <a16:creationId xmlns:a16="http://schemas.microsoft.com/office/drawing/2014/main" id="{00000000-0008-0000-0700-00008A000000}"/>
            </a:ext>
          </a:extLst>
        </xdr:cNvPr>
        <xdr:cNvSpPr/>
      </xdr:nvSpPr>
      <xdr:spPr>
        <a:xfrm>
          <a:off x="4584700" y="988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87063</xdr:rowOff>
    </xdr:from>
    <xdr:ext cx="534377" cy="259045"/>
    <xdr:sp macro="" textlink="">
      <xdr:nvSpPr>
        <xdr:cNvPr id="139" name="総務費該当値テキスト">
          <a:extLst>
            <a:ext uri="{FF2B5EF4-FFF2-40B4-BE49-F238E27FC236}">
              <a16:creationId xmlns:a16="http://schemas.microsoft.com/office/drawing/2014/main" id="{00000000-0008-0000-0700-00008B000000}"/>
            </a:ext>
          </a:extLst>
        </xdr:cNvPr>
        <xdr:cNvSpPr txBox="1"/>
      </xdr:nvSpPr>
      <xdr:spPr>
        <a:xfrm>
          <a:off x="4686300" y="9859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50889</xdr:rowOff>
    </xdr:from>
    <xdr:to>
      <xdr:col>20</xdr:col>
      <xdr:colOff>38100</xdr:colOff>
      <xdr:row>58</xdr:row>
      <xdr:rowOff>152489</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3746500" y="9994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143616</xdr:rowOff>
    </xdr:from>
    <xdr:ext cx="534377" cy="259045"/>
    <xdr:sp macro="" textlink="">
      <xdr:nvSpPr>
        <xdr:cNvPr id="141" name="テキスト ボックス 140">
          <a:extLst>
            <a:ext uri="{FF2B5EF4-FFF2-40B4-BE49-F238E27FC236}">
              <a16:creationId xmlns:a16="http://schemas.microsoft.com/office/drawing/2014/main" id="{00000000-0008-0000-0700-00008D000000}"/>
            </a:ext>
          </a:extLst>
        </xdr:cNvPr>
        <xdr:cNvSpPr txBox="1"/>
      </xdr:nvSpPr>
      <xdr:spPr>
        <a:xfrm>
          <a:off x="3530111" y="10087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71412</xdr:rowOff>
    </xdr:from>
    <xdr:to>
      <xdr:col>15</xdr:col>
      <xdr:colOff>101600</xdr:colOff>
      <xdr:row>59</xdr:row>
      <xdr:rowOff>1562</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2857500" y="1001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164139</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2641111" y="1010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52159</xdr:rowOff>
    </xdr:from>
    <xdr:to>
      <xdr:col>10</xdr:col>
      <xdr:colOff>165100</xdr:colOff>
      <xdr:row>58</xdr:row>
      <xdr:rowOff>153759</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1968500" y="999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144886</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1752111" y="1008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51</xdr:row>
      <xdr:rowOff>38532</xdr:rowOff>
    </xdr:from>
    <xdr:to>
      <xdr:col>6</xdr:col>
      <xdr:colOff>38100</xdr:colOff>
      <xdr:row>51</xdr:row>
      <xdr:rowOff>140132</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079500" y="8782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131259</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830795" y="88752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183,941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7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7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139700</xdr:rowOff>
    </xdr:from>
    <xdr:to>
      <xdr:col>28</xdr:col>
      <xdr:colOff>114300</xdr:colOff>
      <xdr:row>79</xdr:row>
      <xdr:rowOff>139700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168927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542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25400</xdr:rowOff>
    </xdr:from>
    <xdr:to>
      <xdr:col>28</xdr:col>
      <xdr:colOff>114300</xdr:colOff>
      <xdr:row>78</xdr:row>
      <xdr:rowOff>25400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82550</xdr:rowOff>
    </xdr:from>
    <xdr:to>
      <xdr:col>28</xdr:col>
      <xdr:colOff>114300</xdr:colOff>
      <xdr:row>76</xdr:row>
      <xdr:rowOff>82550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25400</xdr:rowOff>
    </xdr:from>
    <xdr:to>
      <xdr:col>28</xdr:col>
      <xdr:colOff>114300</xdr:colOff>
      <xdr:row>73</xdr:row>
      <xdr:rowOff>25400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54627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99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69</xdr:row>
      <xdr:rowOff>139700</xdr:rowOff>
    </xdr:from>
    <xdr:to>
      <xdr:col>28</xdr:col>
      <xdr:colOff>114300</xdr:colOff>
      <xdr:row>69</xdr:row>
      <xdr:rowOff>139700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68</xdr:row>
      <xdr:rowOff>168927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827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4" name="テキスト ボックス 173">
          <a:extLst>
            <a:ext uri="{FF2B5EF4-FFF2-40B4-BE49-F238E27FC236}">
              <a16:creationId xmlns:a16="http://schemas.microsoft.com/office/drawing/2014/main" id="{00000000-0008-0000-0700-0000AE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5" name="民生費グラフ枠">
          <a:extLst>
            <a:ext uri="{FF2B5EF4-FFF2-40B4-BE49-F238E27FC236}">
              <a16:creationId xmlns:a16="http://schemas.microsoft.com/office/drawing/2014/main" id="{00000000-0008-0000-0700-0000AF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121203</xdr:rowOff>
    </xdr:from>
    <xdr:to>
      <xdr:col>24</xdr:col>
      <xdr:colOff>62865</xdr:colOff>
      <xdr:row>77</xdr:row>
      <xdr:rowOff>81845</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4633595" y="12122703"/>
          <a:ext cx="1270" cy="11607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85672</xdr:rowOff>
    </xdr:from>
    <xdr:ext cx="599010" cy="259045"/>
    <xdr:sp macro="" textlink="">
      <xdr:nvSpPr>
        <xdr:cNvPr id="177" name="民生費最小値テキスト">
          <a:extLst>
            <a:ext uri="{FF2B5EF4-FFF2-40B4-BE49-F238E27FC236}">
              <a16:creationId xmlns:a16="http://schemas.microsoft.com/office/drawing/2014/main" id="{00000000-0008-0000-0700-0000B1000000}"/>
            </a:ext>
          </a:extLst>
        </xdr:cNvPr>
        <xdr:cNvSpPr txBox="1"/>
      </xdr:nvSpPr>
      <xdr:spPr>
        <a:xfrm>
          <a:off x="4686300" y="13287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81845</xdr:rowOff>
    </xdr:from>
    <xdr:to>
      <xdr:col>24</xdr:col>
      <xdr:colOff>152400</xdr:colOff>
      <xdr:row>77</xdr:row>
      <xdr:rowOff>81845</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3283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67880</xdr:rowOff>
    </xdr:from>
    <xdr:ext cx="599010" cy="259045"/>
    <xdr:sp macro="" textlink="">
      <xdr:nvSpPr>
        <xdr:cNvPr id="179" name="民生費最大値テキスト">
          <a:extLst>
            <a:ext uri="{FF2B5EF4-FFF2-40B4-BE49-F238E27FC236}">
              <a16:creationId xmlns:a16="http://schemas.microsoft.com/office/drawing/2014/main" id="{00000000-0008-0000-0700-0000B3000000}"/>
            </a:ext>
          </a:extLst>
        </xdr:cNvPr>
        <xdr:cNvSpPr txBox="1"/>
      </xdr:nvSpPr>
      <xdr:spPr>
        <a:xfrm>
          <a:off x="4686300" y="11897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283,942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121203</xdr:rowOff>
    </xdr:from>
    <xdr:to>
      <xdr:col>24</xdr:col>
      <xdr:colOff>152400</xdr:colOff>
      <xdr:row>70</xdr:row>
      <xdr:rowOff>121203</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4546600" y="12122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78769</xdr:rowOff>
    </xdr:from>
    <xdr:to>
      <xdr:col>24</xdr:col>
      <xdr:colOff>63500</xdr:colOff>
      <xdr:row>77</xdr:row>
      <xdr:rowOff>51479</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3797300" y="13108969"/>
          <a:ext cx="838200" cy="144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132122</xdr:rowOff>
    </xdr:from>
    <xdr:ext cx="599010" cy="259045"/>
    <xdr:sp macro="" textlink="">
      <xdr:nvSpPr>
        <xdr:cNvPr id="182" name="民生費平均値テキスト">
          <a:extLst>
            <a:ext uri="{FF2B5EF4-FFF2-40B4-BE49-F238E27FC236}">
              <a16:creationId xmlns:a16="http://schemas.microsoft.com/office/drawing/2014/main" id="{00000000-0008-0000-0700-0000B6000000}"/>
            </a:ext>
          </a:extLst>
        </xdr:cNvPr>
        <xdr:cNvSpPr txBox="1"/>
      </xdr:nvSpPr>
      <xdr:spPr>
        <a:xfrm>
          <a:off x="4686300" y="126479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207,864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109245</xdr:rowOff>
    </xdr:from>
    <xdr:to>
      <xdr:col>24</xdr:col>
      <xdr:colOff>114300</xdr:colOff>
      <xdr:row>75</xdr:row>
      <xdr:rowOff>39395</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4584700" y="12796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51479</xdr:rowOff>
    </xdr:from>
    <xdr:to>
      <xdr:col>19</xdr:col>
      <xdr:colOff>177800</xdr:colOff>
      <xdr:row>77</xdr:row>
      <xdr:rowOff>147358</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flipV="1">
          <a:off x="2908300" y="13253129"/>
          <a:ext cx="889000" cy="958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36560</xdr:rowOff>
    </xdr:from>
    <xdr:to>
      <xdr:col>20</xdr:col>
      <xdr:colOff>38100</xdr:colOff>
      <xdr:row>75</xdr:row>
      <xdr:rowOff>138160</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3746500" y="12895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154687</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3497795" y="126705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70501</xdr:rowOff>
    </xdr:from>
    <xdr:to>
      <xdr:col>15</xdr:col>
      <xdr:colOff>50800</xdr:colOff>
      <xdr:row>77</xdr:row>
      <xdr:rowOff>147358</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a:off x="2019300" y="13272151"/>
          <a:ext cx="889000" cy="7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134058</xdr:rowOff>
    </xdr:from>
    <xdr:to>
      <xdr:col>15</xdr:col>
      <xdr:colOff>101600</xdr:colOff>
      <xdr:row>76</xdr:row>
      <xdr:rowOff>64207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2857500" y="1299280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80735</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2608795" y="127680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70501</xdr:rowOff>
    </xdr:from>
    <xdr:to>
      <xdr:col>10</xdr:col>
      <xdr:colOff>114300</xdr:colOff>
      <xdr:row>78</xdr:row>
      <xdr:rowOff>101619</xdr:rowOff>
    </xdr:to>
    <xdr:cxnSp macro="">
      <xdr:nvCxnSpPr>
        <xdr:cNvPr id="190" name="直線コネクタ 189">
          <a:extLst>
            <a:ext uri="{FF2B5EF4-FFF2-40B4-BE49-F238E27FC236}">
              <a16:creationId xmlns:a16="http://schemas.microsoft.com/office/drawing/2014/main" id="{00000000-0008-0000-0700-0000BE000000}"/>
            </a:ext>
          </a:extLst>
        </xdr:cNvPr>
        <xdr:cNvCxnSpPr/>
      </xdr:nvCxnSpPr>
      <xdr:spPr>
        <a:xfrm flipV="1">
          <a:off x="1130300" y="13272151"/>
          <a:ext cx="889000" cy="2025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79137</xdr:rowOff>
    </xdr:from>
    <xdr:to>
      <xdr:col>10</xdr:col>
      <xdr:colOff>165100</xdr:colOff>
      <xdr:row>76</xdr:row>
      <xdr:rowOff>9286</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968500" y="1293788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25814</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1719795" y="127131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149831</xdr:rowOff>
    </xdr:from>
    <xdr:to>
      <xdr:col>6</xdr:col>
      <xdr:colOff>38100</xdr:colOff>
      <xdr:row>77</xdr:row>
      <xdr:rowOff>79981</xdr:rowOff>
    </xdr:to>
    <xdr:sp macro="" textlink="">
      <xdr:nvSpPr>
        <xdr:cNvPr id="193" name="フローチャート: 判断 192">
          <a:extLst>
            <a:ext uri="{FF2B5EF4-FFF2-40B4-BE49-F238E27FC236}">
              <a16:creationId xmlns:a16="http://schemas.microsoft.com/office/drawing/2014/main" id="{00000000-0008-0000-0700-0000C1000000}"/>
            </a:ext>
          </a:extLst>
        </xdr:cNvPr>
        <xdr:cNvSpPr/>
      </xdr:nvSpPr>
      <xdr:spPr>
        <a:xfrm>
          <a:off x="1079500" y="13180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96508</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830795" y="129552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9" name="テキスト ボックス 198">
          <a:extLst>
            <a:ext uri="{FF2B5EF4-FFF2-40B4-BE49-F238E27FC236}">
              <a16:creationId xmlns:a16="http://schemas.microsoft.com/office/drawing/2014/main" id="{00000000-0008-0000-0700-0000C7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27969</xdr:rowOff>
    </xdr:from>
    <xdr:to>
      <xdr:col>24</xdr:col>
      <xdr:colOff>114300</xdr:colOff>
      <xdr:row>76</xdr:row>
      <xdr:rowOff>129569</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4584700" y="13058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6396</xdr:rowOff>
    </xdr:from>
    <xdr:ext cx="599010" cy="259045"/>
    <xdr:sp macro="" textlink="">
      <xdr:nvSpPr>
        <xdr:cNvPr id="201" name="民生費該当値テキスト">
          <a:extLst>
            <a:ext uri="{FF2B5EF4-FFF2-40B4-BE49-F238E27FC236}">
              <a16:creationId xmlns:a16="http://schemas.microsoft.com/office/drawing/2014/main" id="{00000000-0008-0000-0700-0000C9000000}"/>
            </a:ext>
          </a:extLst>
        </xdr:cNvPr>
        <xdr:cNvSpPr txBox="1"/>
      </xdr:nvSpPr>
      <xdr:spPr>
        <a:xfrm>
          <a:off x="4686300" y="130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679</xdr:rowOff>
    </xdr:from>
    <xdr:to>
      <xdr:col>20</xdr:col>
      <xdr:colOff>38100</xdr:colOff>
      <xdr:row>77</xdr:row>
      <xdr:rowOff>102279</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3746500" y="132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93406</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3497795" y="13295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96558</xdr:rowOff>
    </xdr:from>
    <xdr:to>
      <xdr:col>15</xdr:col>
      <xdr:colOff>101600</xdr:colOff>
      <xdr:row>78</xdr:row>
      <xdr:rowOff>26708</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2857500" y="132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17835</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2608795" y="13390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19701</xdr:rowOff>
    </xdr:from>
    <xdr:to>
      <xdr:col>10</xdr:col>
      <xdr:colOff>165100</xdr:colOff>
      <xdr:row>77</xdr:row>
      <xdr:rowOff>121301</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968500" y="13221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112428</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1719795" y="13314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50819</xdr:rowOff>
    </xdr:from>
    <xdr:to>
      <xdr:col>6</xdr:col>
      <xdr:colOff>38100</xdr:colOff>
      <xdr:row>78</xdr:row>
      <xdr:rowOff>152419</xdr:rowOff>
    </xdr:to>
    <xdr:sp macro="" textlink="">
      <xdr:nvSpPr>
        <xdr:cNvPr id="208" name="楕円 207">
          <a:extLst>
            <a:ext uri="{FF2B5EF4-FFF2-40B4-BE49-F238E27FC236}">
              <a16:creationId xmlns:a16="http://schemas.microsoft.com/office/drawing/2014/main" id="{00000000-0008-0000-0700-0000D0000000}"/>
            </a:ext>
          </a:extLst>
        </xdr:cNvPr>
        <xdr:cNvSpPr/>
      </xdr:nvSpPr>
      <xdr:spPr>
        <a:xfrm>
          <a:off x="1079500" y="1342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143546</xdr:rowOff>
    </xdr:from>
    <xdr:ext cx="599010" cy="259045"/>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830795" y="135166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6" name="正方形/長方形 215">
          <a:extLst>
            <a:ext uri="{FF2B5EF4-FFF2-40B4-BE49-F238E27FC236}">
              <a16:creationId xmlns:a16="http://schemas.microsoft.com/office/drawing/2014/main" id="{00000000-0008-0000-0700-0000D8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7" name="正方形/長方形 216">
          <a:extLst>
            <a:ext uri="{FF2B5EF4-FFF2-40B4-BE49-F238E27FC236}">
              <a16:creationId xmlns:a16="http://schemas.microsoft.com/office/drawing/2014/main" id="{00000000-0008-0000-0700-0000D9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21970</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38298</xdr:rowOff>
    </xdr:from>
    <xdr:ext cx="531299"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230701" y="15297348"/>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5" name="衛生費グラフ枠">
          <a:extLst>
            <a:ext uri="{FF2B5EF4-FFF2-40B4-BE49-F238E27FC236}">
              <a16:creationId xmlns:a16="http://schemas.microsoft.com/office/drawing/2014/main" id="{00000000-0008-0000-0700-0000E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78566</xdr:rowOff>
    </xdr:from>
    <xdr:to>
      <xdr:col>24</xdr:col>
      <xdr:colOff>62865</xdr:colOff>
      <xdr:row>98</xdr:row>
      <xdr:rowOff>111909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4633595" y="15509066"/>
          <a:ext cx="1270" cy="14049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115736</xdr:rowOff>
    </xdr:from>
    <xdr:ext cx="534377" cy="259045"/>
    <xdr:sp macro="" textlink="">
      <xdr:nvSpPr>
        <xdr:cNvPr id="237" name="衛生費最小値テキスト">
          <a:extLst>
            <a:ext uri="{FF2B5EF4-FFF2-40B4-BE49-F238E27FC236}">
              <a16:creationId xmlns:a16="http://schemas.microsoft.com/office/drawing/2014/main" id="{00000000-0008-0000-0700-0000ED000000}"/>
            </a:ext>
          </a:extLst>
        </xdr:cNvPr>
        <xdr:cNvSpPr txBox="1"/>
      </xdr:nvSpPr>
      <xdr:spPr>
        <a:xfrm>
          <a:off x="4686300" y="1691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111909</xdr:rowOff>
    </xdr:from>
    <xdr:to>
      <xdr:col>24</xdr:col>
      <xdr:colOff>152400</xdr:colOff>
      <xdr:row>98</xdr:row>
      <xdr:rowOff>111909</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4546600" y="16914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25243</xdr:rowOff>
    </xdr:from>
    <xdr:ext cx="534377" cy="259045"/>
    <xdr:sp macro="" textlink="">
      <xdr:nvSpPr>
        <xdr:cNvPr id="239" name="衛生費最大値テキスト">
          <a:extLst>
            <a:ext uri="{FF2B5EF4-FFF2-40B4-BE49-F238E27FC236}">
              <a16:creationId xmlns:a16="http://schemas.microsoft.com/office/drawing/2014/main" id="{00000000-0008-0000-0700-0000EF000000}"/>
            </a:ext>
          </a:extLst>
        </xdr:cNvPr>
        <xdr:cNvSpPr txBox="1"/>
      </xdr:nvSpPr>
      <xdr:spPr>
        <a:xfrm>
          <a:off x="4686300" y="15284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67,872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78566</xdr:rowOff>
    </xdr:from>
    <xdr:to>
      <xdr:col>24</xdr:col>
      <xdr:colOff>152400</xdr:colOff>
      <xdr:row>90</xdr:row>
      <xdr:rowOff>78566</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4546600" y="155090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94</xdr:row>
      <xdr:rowOff>150771</xdr:rowOff>
    </xdr:from>
    <xdr:to>
      <xdr:col>24</xdr:col>
      <xdr:colOff>63500</xdr:colOff>
      <xdr:row>94</xdr:row>
      <xdr:rowOff>158576</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a:off x="3797300" y="16267071"/>
          <a:ext cx="838200" cy="7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162980</xdr:rowOff>
    </xdr:from>
    <xdr:ext cx="534377" cy="259045"/>
    <xdr:sp macro="" textlink="">
      <xdr:nvSpPr>
        <xdr:cNvPr id="242" name="衛生費平均値テキスト">
          <a:extLst>
            <a:ext uri="{FF2B5EF4-FFF2-40B4-BE49-F238E27FC236}">
              <a16:creationId xmlns:a16="http://schemas.microsoft.com/office/drawing/2014/main" id="{00000000-0008-0000-0700-0000F2000000}"/>
            </a:ext>
          </a:extLst>
        </xdr:cNvPr>
        <xdr:cNvSpPr txBox="1"/>
      </xdr:nvSpPr>
      <xdr:spPr>
        <a:xfrm>
          <a:off x="4686300" y="164507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13103</xdr:rowOff>
    </xdr:from>
    <xdr:to>
      <xdr:col>24</xdr:col>
      <xdr:colOff>114300</xdr:colOff>
      <xdr:row>96</xdr:row>
      <xdr:rowOff>114703</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4584700" y="16472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94</xdr:row>
      <xdr:rowOff>150771</xdr:rowOff>
    </xdr:from>
    <xdr:to>
      <xdr:col>19</xdr:col>
      <xdr:colOff>177800</xdr:colOff>
      <xdr:row>96</xdr:row>
      <xdr:rowOff>56784</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2908300" y="16267071"/>
          <a:ext cx="889000" cy="248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148434</xdr:rowOff>
    </xdr:from>
    <xdr:to>
      <xdr:col>20</xdr:col>
      <xdr:colOff>38100</xdr:colOff>
      <xdr:row>96</xdr:row>
      <xdr:rowOff>78584</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3746500" y="16436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69711</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530111" y="16528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56784</xdr:rowOff>
    </xdr:from>
    <xdr:to>
      <xdr:col>15</xdr:col>
      <xdr:colOff>50800</xdr:colOff>
      <xdr:row>96</xdr:row>
      <xdr:rowOff>154037</xdr:rowOff>
    </xdr:to>
    <xdr:cxnSp macro="">
      <xdr:nvCxnSpPr>
        <xdr:cNvPr id="247" name="直線コネクタ 246">
          <a:extLst>
            <a:ext uri="{FF2B5EF4-FFF2-40B4-BE49-F238E27FC236}">
              <a16:creationId xmlns:a16="http://schemas.microsoft.com/office/drawing/2014/main" id="{00000000-0008-0000-0700-0000F7000000}"/>
            </a:ext>
          </a:extLst>
        </xdr:cNvPr>
        <xdr:cNvCxnSpPr/>
      </xdr:nvCxnSpPr>
      <xdr:spPr>
        <a:xfrm flipV="1">
          <a:off x="2019300" y="16515984"/>
          <a:ext cx="889000" cy="972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94</xdr:row>
      <xdr:rowOff>156141</xdr:rowOff>
    </xdr:from>
    <xdr:to>
      <xdr:col>15</xdr:col>
      <xdr:colOff>101600</xdr:colOff>
      <xdr:row>95</xdr:row>
      <xdr:rowOff>86291</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2857500" y="162724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93</xdr:row>
      <xdr:rowOff>102818</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641111" y="160476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154037</xdr:rowOff>
    </xdr:from>
    <xdr:to>
      <xdr:col>10</xdr:col>
      <xdr:colOff>114300</xdr:colOff>
      <xdr:row>98</xdr:row>
      <xdr:rowOff>13088</xdr:rowOff>
    </xdr:to>
    <xdr:cxnSp macro="">
      <xdr:nvCxnSpPr>
        <xdr:cNvPr id="250" name="直線コネクタ 249">
          <a:extLst>
            <a:ext uri="{FF2B5EF4-FFF2-40B4-BE49-F238E27FC236}">
              <a16:creationId xmlns:a16="http://schemas.microsoft.com/office/drawing/2014/main" id="{00000000-0008-0000-0700-0000FA000000}"/>
            </a:ext>
          </a:extLst>
        </xdr:cNvPr>
        <xdr:cNvCxnSpPr/>
      </xdr:nvCxnSpPr>
      <xdr:spPr>
        <a:xfrm flipV="1">
          <a:off x="1130300" y="16613237"/>
          <a:ext cx="889000" cy="2019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94</xdr:row>
      <xdr:rowOff>170511</xdr:rowOff>
    </xdr:from>
    <xdr:to>
      <xdr:col>10</xdr:col>
      <xdr:colOff>165100</xdr:colOff>
      <xdr:row>95</xdr:row>
      <xdr:rowOff>100661</xdr:rowOff>
    </xdr:to>
    <xdr:sp macro="" textlink="">
      <xdr:nvSpPr>
        <xdr:cNvPr id="251" name="フローチャート: 判断 250">
          <a:extLst>
            <a:ext uri="{FF2B5EF4-FFF2-40B4-BE49-F238E27FC236}">
              <a16:creationId xmlns:a16="http://schemas.microsoft.com/office/drawing/2014/main" id="{00000000-0008-0000-0700-0000FB000000}"/>
            </a:ext>
          </a:extLst>
        </xdr:cNvPr>
        <xdr:cNvSpPr/>
      </xdr:nvSpPr>
      <xdr:spPr>
        <a:xfrm>
          <a:off x="1968500" y="162868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93</xdr:row>
      <xdr:rowOff>117188</xdr:rowOff>
    </xdr:from>
    <xdr:ext cx="534377"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752111" y="16062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1378</xdr:rowOff>
    </xdr:from>
    <xdr:to>
      <xdr:col>6</xdr:col>
      <xdr:colOff>38100</xdr:colOff>
      <xdr:row>97</xdr:row>
      <xdr:rowOff>102978</xdr:rowOff>
    </xdr:to>
    <xdr:sp macro="" textlink="">
      <xdr:nvSpPr>
        <xdr:cNvPr id="253" name="フローチャート: 判断 252">
          <a:extLst>
            <a:ext uri="{FF2B5EF4-FFF2-40B4-BE49-F238E27FC236}">
              <a16:creationId xmlns:a16="http://schemas.microsoft.com/office/drawing/2014/main" id="{00000000-0008-0000-0700-0000FD000000}"/>
            </a:ext>
          </a:extLst>
        </xdr:cNvPr>
        <xdr:cNvSpPr/>
      </xdr:nvSpPr>
      <xdr:spPr>
        <a:xfrm>
          <a:off x="1079500" y="16632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119505</xdr:rowOff>
    </xdr:from>
    <xdr:ext cx="534377"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863111" y="16407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700-00000001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94</xdr:row>
      <xdr:rowOff>107776</xdr:rowOff>
    </xdr:from>
    <xdr:to>
      <xdr:col>24</xdr:col>
      <xdr:colOff>114300</xdr:colOff>
      <xdr:row>95</xdr:row>
      <xdr:rowOff>37926</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4584700" y="1622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93</xdr:row>
      <xdr:rowOff>130653</xdr:rowOff>
    </xdr:from>
    <xdr:ext cx="534377" cy="259045"/>
    <xdr:sp macro="" textlink="">
      <xdr:nvSpPr>
        <xdr:cNvPr id="261" name="衛生費該当値テキスト">
          <a:extLst>
            <a:ext uri="{FF2B5EF4-FFF2-40B4-BE49-F238E27FC236}">
              <a16:creationId xmlns:a16="http://schemas.microsoft.com/office/drawing/2014/main" id="{00000000-0008-0000-0700-000005010000}"/>
            </a:ext>
          </a:extLst>
        </xdr:cNvPr>
        <xdr:cNvSpPr txBox="1"/>
      </xdr:nvSpPr>
      <xdr:spPr>
        <a:xfrm>
          <a:off x="4686300" y="160755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94</xdr:row>
      <xdr:rowOff>99971</xdr:rowOff>
    </xdr:from>
    <xdr:to>
      <xdr:col>20</xdr:col>
      <xdr:colOff>38100</xdr:colOff>
      <xdr:row>95</xdr:row>
      <xdr:rowOff>30121</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3746500" y="16216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46648</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3530111" y="15991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5984</xdr:rowOff>
    </xdr:from>
    <xdr:to>
      <xdr:col>15</xdr:col>
      <xdr:colOff>101600</xdr:colOff>
      <xdr:row>96</xdr:row>
      <xdr:rowOff>107584</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2857500" y="164651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98711</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2641111" y="16557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103237</xdr:rowOff>
    </xdr:from>
    <xdr:to>
      <xdr:col>10</xdr:col>
      <xdr:colOff>165100</xdr:colOff>
      <xdr:row>97</xdr:row>
      <xdr:rowOff>33387</xdr:rowOff>
    </xdr:to>
    <xdr:sp macro="" textlink="">
      <xdr:nvSpPr>
        <xdr:cNvPr id="266" name="楕円 265">
          <a:extLst>
            <a:ext uri="{FF2B5EF4-FFF2-40B4-BE49-F238E27FC236}">
              <a16:creationId xmlns:a16="http://schemas.microsoft.com/office/drawing/2014/main" id="{00000000-0008-0000-0700-00000A010000}"/>
            </a:ext>
          </a:extLst>
        </xdr:cNvPr>
        <xdr:cNvSpPr/>
      </xdr:nvSpPr>
      <xdr:spPr>
        <a:xfrm>
          <a:off x="1968500" y="1656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24514</xdr:rowOff>
    </xdr:from>
    <xdr:ext cx="534377"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1752111" y="1665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133738</xdr:rowOff>
    </xdr:from>
    <xdr:to>
      <xdr:col>6</xdr:col>
      <xdr:colOff>38100</xdr:colOff>
      <xdr:row>98</xdr:row>
      <xdr:rowOff>63888</xdr:rowOff>
    </xdr:to>
    <xdr:sp macro="" textlink="">
      <xdr:nvSpPr>
        <xdr:cNvPr id="268" name="楕円 267">
          <a:extLst>
            <a:ext uri="{FF2B5EF4-FFF2-40B4-BE49-F238E27FC236}">
              <a16:creationId xmlns:a16="http://schemas.microsoft.com/office/drawing/2014/main" id="{00000000-0008-0000-0700-00000C010000}"/>
            </a:ext>
          </a:extLst>
        </xdr:cNvPr>
        <xdr:cNvSpPr/>
      </xdr:nvSpPr>
      <xdr:spPr>
        <a:xfrm>
          <a:off x="1079500" y="1676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55015</xdr:rowOff>
    </xdr:from>
    <xdr:ext cx="534377"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863111" y="168571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700-00001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5" name="正方形/長方形 274">
          <a:extLst>
            <a:ext uri="{FF2B5EF4-FFF2-40B4-BE49-F238E27FC236}">
              <a16:creationId xmlns:a16="http://schemas.microsoft.com/office/drawing/2014/main" id="{00000000-0008-0000-0700-00001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6" name="正方形/長方形 275">
          <a:extLst>
            <a:ext uri="{FF2B5EF4-FFF2-40B4-BE49-F238E27FC236}">
              <a16:creationId xmlns:a16="http://schemas.microsoft.com/office/drawing/2014/main" id="{00000000-0008-0000-0700-00001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7" name="正方形/長方形 276">
          <a:extLst>
            <a:ext uri="{FF2B5EF4-FFF2-40B4-BE49-F238E27FC236}">
              <a16:creationId xmlns:a16="http://schemas.microsoft.com/office/drawing/2014/main" id="{00000000-0008-0000-0700-00001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92727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2" name="労働費グラフ枠">
          <a:extLst>
            <a:ext uri="{FF2B5EF4-FFF2-40B4-BE49-F238E27FC236}">
              <a16:creationId xmlns:a16="http://schemas.microsoft.com/office/drawing/2014/main" id="{00000000-0008-0000-0700-000024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47879</xdr:rowOff>
    </xdr:from>
    <xdr:to>
      <xdr:col>54</xdr:col>
      <xdr:colOff>189865</xdr:colOff>
      <xdr:row>39</xdr:row>
      <xdr:rowOff>43688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flipV="1">
          <a:off x="10475595" y="5362829"/>
          <a:ext cx="1270" cy="13674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47515</xdr:rowOff>
    </xdr:from>
    <xdr:ext cx="249299" cy="259045"/>
    <xdr:sp macro="" textlink="">
      <xdr:nvSpPr>
        <xdr:cNvPr id="294" name="労働費最小値テキスト">
          <a:extLst>
            <a:ext uri="{FF2B5EF4-FFF2-40B4-BE49-F238E27FC236}">
              <a16:creationId xmlns:a16="http://schemas.microsoft.com/office/drawing/2014/main" id="{00000000-0008-0000-0700-000026010000}"/>
            </a:ext>
          </a:extLst>
        </xdr:cNvPr>
        <xdr:cNvSpPr txBox="1"/>
      </xdr:nvSpPr>
      <xdr:spPr>
        <a:xfrm>
          <a:off x="10528300" y="673406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43688</xdr:rowOff>
    </xdr:from>
    <xdr:to>
      <xdr:col>55</xdr:col>
      <xdr:colOff>88900</xdr:colOff>
      <xdr:row>39</xdr:row>
      <xdr:rowOff>43688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673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166006</xdr:rowOff>
    </xdr:from>
    <xdr:ext cx="469744" cy="259045"/>
    <xdr:sp macro="" textlink="">
      <xdr:nvSpPr>
        <xdr:cNvPr id="296" name="労働費最大値テキスト">
          <a:extLst>
            <a:ext uri="{FF2B5EF4-FFF2-40B4-BE49-F238E27FC236}">
              <a16:creationId xmlns:a16="http://schemas.microsoft.com/office/drawing/2014/main" id="{00000000-0008-0000-0700-000028010000}"/>
            </a:ext>
          </a:extLst>
        </xdr:cNvPr>
        <xdr:cNvSpPr txBox="1"/>
      </xdr:nvSpPr>
      <xdr:spPr>
        <a:xfrm>
          <a:off x="10528300" y="51380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3,591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47879</xdr:rowOff>
    </xdr:from>
    <xdr:to>
      <xdr:col>55</xdr:col>
      <xdr:colOff>88900</xdr:colOff>
      <xdr:row>31</xdr:row>
      <xdr:rowOff>47879</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10388600" y="53628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109601</xdr:rowOff>
    </xdr:from>
    <xdr:to>
      <xdr:col>55</xdr:col>
      <xdr:colOff>0</xdr:colOff>
      <xdr:row>38</xdr:row>
      <xdr:rowOff>111125</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9639300" y="6624701"/>
          <a:ext cx="838200" cy="1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42816</xdr:rowOff>
    </xdr:from>
    <xdr:ext cx="378565" cy="259045"/>
    <xdr:sp macro="" textlink="">
      <xdr:nvSpPr>
        <xdr:cNvPr id="299" name="労働費平均値テキスト">
          <a:extLst>
            <a:ext uri="{FF2B5EF4-FFF2-40B4-BE49-F238E27FC236}">
              <a16:creationId xmlns:a16="http://schemas.microsoft.com/office/drawing/2014/main" id="{00000000-0008-0000-0700-00002B010000}"/>
            </a:ext>
          </a:extLst>
        </xdr:cNvPr>
        <xdr:cNvSpPr txBox="1"/>
      </xdr:nvSpPr>
      <xdr:spPr>
        <a:xfrm>
          <a:off x="10528300" y="62150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19939</xdr:rowOff>
    </xdr:from>
    <xdr:to>
      <xdr:col>55</xdr:col>
      <xdr:colOff>50800</xdr:colOff>
      <xdr:row>37</xdr:row>
      <xdr:rowOff>121539</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10426700" y="6363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111125</xdr:rowOff>
    </xdr:from>
    <xdr:to>
      <xdr:col>50</xdr:col>
      <xdr:colOff>114300</xdr:colOff>
      <xdr:row>38</xdr:row>
      <xdr:rowOff>126746</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8750300" y="6626225"/>
          <a:ext cx="889000" cy="15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25273</xdr:rowOff>
    </xdr:from>
    <xdr:to>
      <xdr:col>50</xdr:col>
      <xdr:colOff>165100</xdr:colOff>
      <xdr:row>37</xdr:row>
      <xdr:rowOff>126873</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9588500" y="6368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143400</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50017" y="61441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126746</xdr:rowOff>
    </xdr:from>
    <xdr:to>
      <xdr:col>45</xdr:col>
      <xdr:colOff>177800</xdr:colOff>
      <xdr:row>38</xdr:row>
      <xdr:rowOff>130175</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flipV="1">
          <a:off x="7861300" y="664184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26416</xdr:rowOff>
    </xdr:from>
    <xdr:to>
      <xdr:col>46</xdr:col>
      <xdr:colOff>38100</xdr:colOff>
      <xdr:row>37</xdr:row>
      <xdr:rowOff>128016</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8699500" y="6370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144543</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8561017" y="6145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111125</xdr:rowOff>
    </xdr:from>
    <xdr:to>
      <xdr:col>41</xdr:col>
      <xdr:colOff>50800</xdr:colOff>
      <xdr:row>38</xdr:row>
      <xdr:rowOff>130175</xdr:rowOff>
    </xdr:to>
    <xdr:cxnSp macro="">
      <xdr:nvCxnSpPr>
        <xdr:cNvPr id="307" name="直線コネクタ 306">
          <a:extLst>
            <a:ext uri="{FF2B5EF4-FFF2-40B4-BE49-F238E27FC236}">
              <a16:creationId xmlns:a16="http://schemas.microsoft.com/office/drawing/2014/main" id="{00000000-0008-0000-0700-000033010000}"/>
            </a:ext>
          </a:extLst>
        </xdr:cNvPr>
        <xdr:cNvCxnSpPr/>
      </xdr:nvCxnSpPr>
      <xdr:spPr>
        <a:xfrm>
          <a:off x="6972300" y="66262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20320</xdr:rowOff>
    </xdr:from>
    <xdr:to>
      <xdr:col>41</xdr:col>
      <xdr:colOff>101600</xdr:colOff>
      <xdr:row>37</xdr:row>
      <xdr:rowOff>121920</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7810500" y="636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138447</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2017" y="61391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27178</xdr:rowOff>
    </xdr:from>
    <xdr:to>
      <xdr:col>36</xdr:col>
      <xdr:colOff>165100</xdr:colOff>
      <xdr:row>37</xdr:row>
      <xdr:rowOff>128778</xdr:rowOff>
    </xdr:to>
    <xdr:sp macro="" textlink="">
      <xdr:nvSpPr>
        <xdr:cNvPr id="310" name="フローチャート: 判断 309">
          <a:extLst>
            <a:ext uri="{FF2B5EF4-FFF2-40B4-BE49-F238E27FC236}">
              <a16:creationId xmlns:a16="http://schemas.microsoft.com/office/drawing/2014/main" id="{00000000-0008-0000-0700-000036010000}"/>
            </a:ext>
          </a:extLst>
        </xdr:cNvPr>
        <xdr:cNvSpPr/>
      </xdr:nvSpPr>
      <xdr:spPr>
        <a:xfrm>
          <a:off x="6921500" y="6370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145305</xdr:rowOff>
    </xdr:from>
    <xdr:ext cx="378565"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6783017" y="6146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700-00003B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58801</xdr:rowOff>
    </xdr:from>
    <xdr:to>
      <xdr:col>55</xdr:col>
      <xdr:colOff>50800</xdr:colOff>
      <xdr:row>38</xdr:row>
      <xdr:rowOff>160401</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10426700" y="65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145178</xdr:rowOff>
    </xdr:from>
    <xdr:ext cx="378565" cy="259045"/>
    <xdr:sp macro="" textlink="">
      <xdr:nvSpPr>
        <xdr:cNvPr id="318" name="労働費該当値テキスト">
          <a:extLst>
            <a:ext uri="{FF2B5EF4-FFF2-40B4-BE49-F238E27FC236}">
              <a16:creationId xmlns:a16="http://schemas.microsoft.com/office/drawing/2014/main" id="{00000000-0008-0000-0700-00003E010000}"/>
            </a:ext>
          </a:extLst>
        </xdr:cNvPr>
        <xdr:cNvSpPr txBox="1"/>
      </xdr:nvSpPr>
      <xdr:spPr>
        <a:xfrm>
          <a:off x="10528300" y="6488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60325</xdr:rowOff>
    </xdr:from>
    <xdr:to>
      <xdr:col>50</xdr:col>
      <xdr:colOff>165100</xdr:colOff>
      <xdr:row>38</xdr:row>
      <xdr:rowOff>161925</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9588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153052</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9450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75946</xdr:rowOff>
    </xdr:from>
    <xdr:to>
      <xdr:col>46</xdr:col>
      <xdr:colOff>38100</xdr:colOff>
      <xdr:row>39</xdr:row>
      <xdr:rowOff>6096</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8699500" y="6591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168673</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8561017" y="66837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79375</xdr:rowOff>
    </xdr:from>
    <xdr:to>
      <xdr:col>41</xdr:col>
      <xdr:colOff>101600</xdr:colOff>
      <xdr:row>39</xdr:row>
      <xdr:rowOff>9525</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7810500" y="6594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652</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7672017" y="668720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60325</xdr:rowOff>
    </xdr:from>
    <xdr:to>
      <xdr:col>36</xdr:col>
      <xdr:colOff>165100</xdr:colOff>
      <xdr:row>38</xdr:row>
      <xdr:rowOff>161925</xdr:rowOff>
    </xdr:to>
    <xdr:sp macro="" textlink="">
      <xdr:nvSpPr>
        <xdr:cNvPr id="325" name="楕円 324">
          <a:extLst>
            <a:ext uri="{FF2B5EF4-FFF2-40B4-BE49-F238E27FC236}">
              <a16:creationId xmlns:a16="http://schemas.microsoft.com/office/drawing/2014/main" id="{00000000-0008-0000-0700-000045010000}"/>
            </a:ext>
          </a:extLst>
        </xdr:cNvPr>
        <xdr:cNvSpPr/>
      </xdr:nvSpPr>
      <xdr:spPr>
        <a:xfrm>
          <a:off x="6921500" y="6575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153052</xdr:rowOff>
    </xdr:from>
    <xdr:ext cx="378565"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783017" y="66681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3" name="正方形/長方形 332">
          <a:extLst>
            <a:ext uri="{FF2B5EF4-FFF2-40B4-BE49-F238E27FC236}">
              <a16:creationId xmlns:a16="http://schemas.microsoft.com/office/drawing/2014/main" id="{00000000-0008-0000-0700-00004D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4" name="正方形/長方形 333">
          <a:extLst>
            <a:ext uri="{FF2B5EF4-FFF2-40B4-BE49-F238E27FC236}">
              <a16:creationId xmlns:a16="http://schemas.microsoft.com/office/drawing/2014/main" id="{00000000-0008-0000-0700-00004E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71177</xdr:rowOff>
    </xdr:from>
    <xdr:to>
      <xdr:col>54</xdr:col>
      <xdr:colOff>189865</xdr:colOff>
      <xdr:row>58</xdr:row>
      <xdr:rowOff>22999</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815127"/>
          <a:ext cx="1270" cy="1151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26826</xdr:rowOff>
    </xdr:from>
    <xdr:ext cx="313932"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997092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22999</xdr:rowOff>
    </xdr:from>
    <xdr:to>
      <xdr:col>55</xdr:col>
      <xdr:colOff>88900</xdr:colOff>
      <xdr:row>58</xdr:row>
      <xdr:rowOff>22999</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99670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17854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90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20,199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51</xdr:row>
      <xdr:rowOff>71177</xdr:rowOff>
    </xdr:from>
    <xdr:to>
      <xdr:col>55</xdr:col>
      <xdr:colOff>88900</xdr:colOff>
      <xdr:row>51</xdr:row>
      <xdr:rowOff>71177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815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83979</xdr:rowOff>
    </xdr:from>
    <xdr:to>
      <xdr:col>55</xdr:col>
      <xdr:colOff>0</xdr:colOff>
      <xdr:row>56</xdr:row>
      <xdr:rowOff>114211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9685179"/>
          <a:ext cx="838200" cy="30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135221</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36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156794</xdr:rowOff>
    </xdr:from>
    <xdr:to>
      <xdr:col>55</xdr:col>
      <xdr:colOff>50800</xdr:colOff>
      <xdr:row>57</xdr:row>
      <xdr:rowOff>86944</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757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83979</xdr:rowOff>
    </xdr:from>
    <xdr:to>
      <xdr:col>50</xdr:col>
      <xdr:colOff>114300</xdr:colOff>
      <xdr:row>56</xdr:row>
      <xdr:rowOff>100323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9685179"/>
          <a:ext cx="889000" cy="163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167481</xdr:rowOff>
    </xdr:from>
    <xdr:to>
      <xdr:col>50</xdr:col>
      <xdr:colOff>165100</xdr:colOff>
      <xdr:row>57</xdr:row>
      <xdr:rowOff>97631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768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57</xdr:row>
      <xdr:rowOff>88758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861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99923</xdr:rowOff>
    </xdr:from>
    <xdr:to>
      <xdr:col>45</xdr:col>
      <xdr:colOff>177800</xdr:colOff>
      <xdr:row>56</xdr:row>
      <xdr:rowOff>100323</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a:off x="7861300" y="9701123"/>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165253</xdr:rowOff>
    </xdr:from>
    <xdr:to>
      <xdr:col>46</xdr:col>
      <xdr:colOff>38100</xdr:colOff>
      <xdr:row>57</xdr:row>
      <xdr:rowOff>95403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766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57</xdr:row>
      <xdr:rowOff>86530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859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66605</xdr:rowOff>
    </xdr:from>
    <xdr:to>
      <xdr:col>41</xdr:col>
      <xdr:colOff>50800</xdr:colOff>
      <xdr:row>56</xdr:row>
      <xdr:rowOff>99923</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9667805"/>
          <a:ext cx="889000" cy="33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170396</xdr:rowOff>
    </xdr:from>
    <xdr:to>
      <xdr:col>41</xdr:col>
      <xdr:colOff>101600</xdr:colOff>
      <xdr:row>57</xdr:row>
      <xdr:rowOff>100546</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771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57</xdr:row>
      <xdr:rowOff>91673</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8643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162109</xdr:rowOff>
    </xdr:from>
    <xdr:to>
      <xdr:col>36</xdr:col>
      <xdr:colOff>165100</xdr:colOff>
      <xdr:row>57</xdr:row>
      <xdr:rowOff>92259</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763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57</xdr:row>
      <xdr:rowOff>83386</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856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63411</xdr:rowOff>
    </xdr:from>
    <xdr:to>
      <xdr:col>55</xdr:col>
      <xdr:colOff>50800</xdr:colOff>
      <xdr:row>56</xdr:row>
      <xdr:rowOff>165011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9664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86288</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51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33179</xdr:rowOff>
    </xdr:from>
    <xdr:to>
      <xdr:col>50</xdr:col>
      <xdr:colOff>165100</xdr:colOff>
      <xdr:row>56</xdr:row>
      <xdr:rowOff>134779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9634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54</xdr:row>
      <xdr:rowOff>151306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94096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49523</xdr:rowOff>
    </xdr:from>
    <xdr:to>
      <xdr:col>46</xdr:col>
      <xdr:colOff>38100</xdr:colOff>
      <xdr:row>56</xdr:row>
      <xdr:rowOff>151123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9650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54</xdr:row>
      <xdr:rowOff>167650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9425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49123</xdr:rowOff>
    </xdr:from>
    <xdr:to>
      <xdr:col>41</xdr:col>
      <xdr:colOff>101600</xdr:colOff>
      <xdr:row>56</xdr:row>
      <xdr:rowOff>150723</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9650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54</xdr:row>
      <xdr:rowOff>167250</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9425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15805</xdr:rowOff>
    </xdr:from>
    <xdr:to>
      <xdr:col>36</xdr:col>
      <xdr:colOff>165100</xdr:colOff>
      <xdr:row>56</xdr:row>
      <xdr:rowOff>117405</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617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54</xdr:row>
      <xdr:rowOff>133932</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939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商工費グラフ枠">
          <a:extLst>
            <a:ext uri="{FF2B5EF4-FFF2-40B4-BE49-F238E27FC236}">
              <a16:creationId xmlns:a16="http://schemas.microsoft.com/office/drawing/2014/main" id="{00000000-0008-0000-07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113045</xdr:rowOff>
    </xdr:from>
    <xdr:to>
      <xdr:col>54</xdr:col>
      <xdr:colOff>189865</xdr:colOff>
      <xdr:row>78</xdr:row>
      <xdr:rowOff>96265</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10475595" y="12285995"/>
          <a:ext cx="1270" cy="118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100092</xdr:rowOff>
    </xdr:from>
    <xdr:ext cx="378565" cy="259045"/>
    <xdr:sp macro="" textlink="">
      <xdr:nvSpPr>
        <xdr:cNvPr id="402" name="商工費最小値テキスト">
          <a:extLst>
            <a:ext uri="{FF2B5EF4-FFF2-40B4-BE49-F238E27FC236}">
              <a16:creationId xmlns:a16="http://schemas.microsoft.com/office/drawing/2014/main" id="{00000000-0008-0000-0700-000092010000}"/>
            </a:ext>
          </a:extLst>
        </xdr:cNvPr>
        <xdr:cNvSpPr txBox="1"/>
      </xdr:nvSpPr>
      <xdr:spPr>
        <a:xfrm>
          <a:off x="10528300" y="1347319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96265</xdr:rowOff>
    </xdr:from>
    <xdr:to>
      <xdr:col>55</xdr:col>
      <xdr:colOff>88900</xdr:colOff>
      <xdr:row>78</xdr:row>
      <xdr:rowOff>96265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34693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59722</xdr:rowOff>
    </xdr:from>
    <xdr:ext cx="534377" cy="259045"/>
    <xdr:sp macro="" textlink="">
      <xdr:nvSpPr>
        <xdr:cNvPr id="404" name="商工費最大値テキスト">
          <a:extLst>
            <a:ext uri="{FF2B5EF4-FFF2-40B4-BE49-F238E27FC236}">
              <a16:creationId xmlns:a16="http://schemas.microsoft.com/office/drawing/2014/main" id="{00000000-0008-0000-0700-000094010000}"/>
            </a:ext>
          </a:extLst>
        </xdr:cNvPr>
        <xdr:cNvSpPr txBox="1"/>
      </xdr:nvSpPr>
      <xdr:spPr>
        <a:xfrm>
          <a:off x="10528300" y="12061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26,833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113045</xdr:rowOff>
    </xdr:from>
    <xdr:to>
      <xdr:col>55</xdr:col>
      <xdr:colOff>88900</xdr:colOff>
      <xdr:row>71</xdr:row>
      <xdr:rowOff>113045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22859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39162</xdr:rowOff>
    </xdr:from>
    <xdr:to>
      <xdr:col>55</xdr:col>
      <xdr:colOff>0</xdr:colOff>
      <xdr:row>78</xdr:row>
      <xdr:rowOff>79350</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9639300" y="13412262"/>
          <a:ext cx="8382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32636</xdr:rowOff>
    </xdr:from>
    <xdr:ext cx="469744" cy="259045"/>
    <xdr:sp macro="" textlink="">
      <xdr:nvSpPr>
        <xdr:cNvPr id="407" name="商工費平均値テキスト">
          <a:extLst>
            <a:ext uri="{FF2B5EF4-FFF2-40B4-BE49-F238E27FC236}">
              <a16:creationId xmlns:a16="http://schemas.microsoft.com/office/drawing/2014/main" id="{00000000-0008-0000-0700-000097010000}"/>
            </a:ext>
          </a:extLst>
        </xdr:cNvPr>
        <xdr:cNvSpPr txBox="1"/>
      </xdr:nvSpPr>
      <xdr:spPr>
        <a:xfrm>
          <a:off x="10528300" y="130628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9759</xdr:rowOff>
    </xdr:from>
    <xdr:to>
      <xdr:col>55</xdr:col>
      <xdr:colOff>50800</xdr:colOff>
      <xdr:row>77</xdr:row>
      <xdr:rowOff>111359</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10426700" y="1321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39162</xdr:rowOff>
    </xdr:from>
    <xdr:to>
      <xdr:col>50</xdr:col>
      <xdr:colOff>114300</xdr:colOff>
      <xdr:row>78</xdr:row>
      <xdr:rowOff>48444</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flipV="1">
          <a:off x="8750300" y="13412262"/>
          <a:ext cx="889000" cy="9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151581</xdr:rowOff>
    </xdr:from>
    <xdr:to>
      <xdr:col>50</xdr:col>
      <xdr:colOff>165100</xdr:colOff>
      <xdr:row>77</xdr:row>
      <xdr:rowOff>81731</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9588500" y="13181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98259</xdr:rowOff>
    </xdr:from>
    <xdr:ext cx="469744"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04428" y="12957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161142</xdr:rowOff>
    </xdr:from>
    <xdr:to>
      <xdr:col>45</xdr:col>
      <xdr:colOff>177800</xdr:colOff>
      <xdr:row>78</xdr:row>
      <xdr:rowOff>48444</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a:off x="7861300" y="13362792"/>
          <a:ext cx="889000" cy="58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107279</xdr:rowOff>
    </xdr:from>
    <xdr:to>
      <xdr:col>46</xdr:col>
      <xdr:colOff>38100</xdr:colOff>
      <xdr:row>77</xdr:row>
      <xdr:rowOff>37429</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8699500" y="1313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53956</xdr:rowOff>
    </xdr:from>
    <xdr:ext cx="469744"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15428" y="1291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161142</xdr:rowOff>
    </xdr:from>
    <xdr:to>
      <xdr:col>41</xdr:col>
      <xdr:colOff>50800</xdr:colOff>
      <xdr:row>77</xdr:row>
      <xdr:rowOff>162286</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6972300" y="13362792"/>
          <a:ext cx="889000" cy="1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110389</xdr:rowOff>
    </xdr:from>
    <xdr:to>
      <xdr:col>41</xdr:col>
      <xdr:colOff>101600</xdr:colOff>
      <xdr:row>77</xdr:row>
      <xdr:rowOff>40539</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7810500" y="13140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57066</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7626428" y="1291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30790</xdr:rowOff>
    </xdr:from>
    <xdr:to>
      <xdr:col>36</xdr:col>
      <xdr:colOff>165100</xdr:colOff>
      <xdr:row>76</xdr:row>
      <xdr:rowOff>132390</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6921500" y="13060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74</xdr:row>
      <xdr:rowOff>148917</xdr:rowOff>
    </xdr:from>
    <xdr:ext cx="469744"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6737428" y="12836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28550</xdr:rowOff>
    </xdr:from>
    <xdr:to>
      <xdr:col>55</xdr:col>
      <xdr:colOff>50800</xdr:colOff>
      <xdr:row>78</xdr:row>
      <xdr:rowOff>130150</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10426700" y="134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114927</xdr:rowOff>
    </xdr:from>
    <xdr:ext cx="469744" cy="259045"/>
    <xdr:sp macro="" textlink="">
      <xdr:nvSpPr>
        <xdr:cNvPr id="426" name="商工費該当値テキスト">
          <a:extLst>
            <a:ext uri="{FF2B5EF4-FFF2-40B4-BE49-F238E27FC236}">
              <a16:creationId xmlns:a16="http://schemas.microsoft.com/office/drawing/2014/main" id="{00000000-0008-0000-0700-0000AA010000}"/>
            </a:ext>
          </a:extLst>
        </xdr:cNvPr>
        <xdr:cNvSpPr txBox="1"/>
      </xdr:nvSpPr>
      <xdr:spPr>
        <a:xfrm>
          <a:off x="10528300" y="13316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159812</xdr:rowOff>
    </xdr:from>
    <xdr:to>
      <xdr:col>50</xdr:col>
      <xdr:colOff>165100</xdr:colOff>
      <xdr:row>78</xdr:row>
      <xdr:rowOff>89962</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9588500" y="13361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81089</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9404428" y="13454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169094</xdr:rowOff>
    </xdr:from>
    <xdr:to>
      <xdr:col>46</xdr:col>
      <xdr:colOff>38100</xdr:colOff>
      <xdr:row>78</xdr:row>
      <xdr:rowOff>99244</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8699500" y="13370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90371</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8515428" y="134634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110342</xdr:rowOff>
    </xdr:from>
    <xdr:to>
      <xdr:col>41</xdr:col>
      <xdr:colOff>101600</xdr:colOff>
      <xdr:row>78</xdr:row>
      <xdr:rowOff>40492</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7810500" y="13311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31619</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7626428" y="13404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111486</xdr:rowOff>
    </xdr:from>
    <xdr:to>
      <xdr:col>36</xdr:col>
      <xdr:colOff>165100</xdr:colOff>
      <xdr:row>78</xdr:row>
      <xdr:rowOff>41636</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6921500" y="13313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32763</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737428" y="13405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25536</xdr:rowOff>
    </xdr:from>
    <xdr:to>
      <xdr:col>54</xdr:col>
      <xdr:colOff>189865</xdr:colOff>
      <xdr:row>99</xdr:row>
      <xdr:rowOff>6883</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798936"/>
          <a:ext cx="1270" cy="11814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10710</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84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6883</xdr:rowOff>
    </xdr:from>
    <xdr:to>
      <xdr:col>55</xdr:col>
      <xdr:colOff>88900</xdr:colOff>
      <xdr:row>99</xdr:row>
      <xdr:rowOff>6883</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80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143663</xdr:rowOff>
    </xdr:from>
    <xdr:ext cx="534377"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5741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69,994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25536</xdr:rowOff>
    </xdr:from>
    <xdr:to>
      <xdr:col>55</xdr:col>
      <xdr:colOff>88900</xdr:colOff>
      <xdr:row>92</xdr:row>
      <xdr:rowOff>25536</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7989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43231</xdr:rowOff>
    </xdr:from>
    <xdr:to>
      <xdr:col>55</xdr:col>
      <xdr:colOff>0</xdr:colOff>
      <xdr:row>97</xdr:row>
      <xdr:rowOff>114669</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9639300" y="16673881"/>
          <a:ext cx="838200" cy="71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62537</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502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39660</xdr:rowOff>
    </xdr:from>
    <xdr:to>
      <xdr:col>55</xdr:col>
      <xdr:colOff>50800</xdr:colOff>
      <xdr:row>96</xdr:row>
      <xdr:rowOff>141260</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43231</xdr:rowOff>
    </xdr:from>
    <xdr:to>
      <xdr:col>50</xdr:col>
      <xdr:colOff>114300</xdr:colOff>
      <xdr:row>97</xdr:row>
      <xdr:rowOff>88928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8750300" y="16673881"/>
          <a:ext cx="889000" cy="4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79527</xdr:rowOff>
    </xdr:from>
    <xdr:to>
      <xdr:col>50</xdr:col>
      <xdr:colOff>165100</xdr:colOff>
      <xdr:row>97</xdr:row>
      <xdr:rowOff>9677</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38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26204</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3139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37379</xdr:rowOff>
    </xdr:from>
    <xdr:to>
      <xdr:col>45</xdr:col>
      <xdr:colOff>177800</xdr:colOff>
      <xdr:row>97</xdr:row>
      <xdr:rowOff>88928</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7861300" y="16668029"/>
          <a:ext cx="889000" cy="51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107393</xdr:rowOff>
    </xdr:from>
    <xdr:to>
      <xdr:col>46</xdr:col>
      <xdr:colOff>38100</xdr:colOff>
      <xdr:row>97</xdr:row>
      <xdr:rowOff>37543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66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54070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3418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122098</xdr:rowOff>
    </xdr:from>
    <xdr:to>
      <xdr:col>41</xdr:col>
      <xdr:colOff>50800</xdr:colOff>
      <xdr:row>97</xdr:row>
      <xdr:rowOff>37379</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81298"/>
          <a:ext cx="889000" cy="867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143650</xdr:rowOff>
    </xdr:from>
    <xdr:to>
      <xdr:col>41</xdr:col>
      <xdr:colOff>101600</xdr:colOff>
      <xdr:row>97</xdr:row>
      <xdr:rowOff>73800</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60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90327</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78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97152</xdr:rowOff>
    </xdr:from>
    <xdr:to>
      <xdr:col>36</xdr:col>
      <xdr:colOff>165100</xdr:colOff>
      <xdr:row>97</xdr:row>
      <xdr:rowOff>27302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556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18429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66490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63869</xdr:rowOff>
    </xdr:from>
    <xdr:to>
      <xdr:col>55</xdr:col>
      <xdr:colOff>50800</xdr:colOff>
      <xdr:row>97</xdr:row>
      <xdr:rowOff>165469</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694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42296</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67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163881</xdr:rowOff>
    </xdr:from>
    <xdr:to>
      <xdr:col>50</xdr:col>
      <xdr:colOff>165100</xdr:colOff>
      <xdr:row>97</xdr:row>
      <xdr:rowOff>94031</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2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85158</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158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38128</xdr:rowOff>
    </xdr:from>
    <xdr:to>
      <xdr:col>46</xdr:col>
      <xdr:colOff>38100</xdr:colOff>
      <xdr:row>97</xdr:row>
      <xdr:rowOff>139728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668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130855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7615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158029</xdr:rowOff>
    </xdr:from>
    <xdr:to>
      <xdr:col>41</xdr:col>
      <xdr:colOff>101600</xdr:colOff>
      <xdr:row>97</xdr:row>
      <xdr:rowOff>88179</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617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79306</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709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71298</xdr:rowOff>
    </xdr:from>
    <xdr:to>
      <xdr:col>36</xdr:col>
      <xdr:colOff>165100</xdr:colOff>
      <xdr:row>97</xdr:row>
      <xdr:rowOff>1448</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17975</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305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消防費グラフ枠">
          <a:extLst>
            <a:ext uri="{FF2B5EF4-FFF2-40B4-BE49-F238E27FC236}">
              <a16:creationId xmlns:a16="http://schemas.microsoft.com/office/drawing/2014/main" id="{00000000-0008-0000-07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85019</xdr:rowOff>
    </xdr:from>
    <xdr:to>
      <xdr:col>85</xdr:col>
      <xdr:colOff>126364</xdr:colOff>
      <xdr:row>38</xdr:row>
      <xdr:rowOff>87213</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6317595" y="5571419"/>
          <a:ext cx="1269" cy="10308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91040</xdr:rowOff>
    </xdr:from>
    <xdr:ext cx="534377" cy="259045"/>
    <xdr:sp macro="" textlink="">
      <xdr:nvSpPr>
        <xdr:cNvPr id="514" name="消防費最小値テキスト">
          <a:extLst>
            <a:ext uri="{FF2B5EF4-FFF2-40B4-BE49-F238E27FC236}">
              <a16:creationId xmlns:a16="http://schemas.microsoft.com/office/drawing/2014/main" id="{00000000-0008-0000-0700-000002020000}"/>
            </a:ext>
          </a:extLst>
        </xdr:cNvPr>
        <xdr:cNvSpPr txBox="1"/>
      </xdr:nvSpPr>
      <xdr:spPr>
        <a:xfrm>
          <a:off x="16370300" y="6606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87213</xdr:rowOff>
    </xdr:from>
    <xdr:to>
      <xdr:col>86</xdr:col>
      <xdr:colOff>25400</xdr:colOff>
      <xdr:row>38</xdr:row>
      <xdr:rowOff>87213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6230600" y="6602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31696</xdr:rowOff>
    </xdr:from>
    <xdr:ext cx="534377" cy="259045"/>
    <xdr:sp macro="" textlink="">
      <xdr:nvSpPr>
        <xdr:cNvPr id="516" name="消防費最大値テキスト">
          <a:extLst>
            <a:ext uri="{FF2B5EF4-FFF2-40B4-BE49-F238E27FC236}">
              <a16:creationId xmlns:a16="http://schemas.microsoft.com/office/drawing/2014/main" id="{00000000-0008-0000-0700-000004020000}"/>
            </a:ext>
          </a:extLst>
        </xdr:cNvPr>
        <xdr:cNvSpPr txBox="1"/>
      </xdr:nvSpPr>
      <xdr:spPr>
        <a:xfrm>
          <a:off x="16370300" y="5346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33,696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32</xdr:row>
      <xdr:rowOff>85019</xdr:rowOff>
    </xdr:from>
    <xdr:to>
      <xdr:col>86</xdr:col>
      <xdr:colOff>25400</xdr:colOff>
      <xdr:row>32</xdr:row>
      <xdr:rowOff>85019</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55714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107879</xdr:rowOff>
    </xdr:from>
    <xdr:to>
      <xdr:col>85</xdr:col>
      <xdr:colOff>127000</xdr:colOff>
      <xdr:row>37</xdr:row>
      <xdr:rowOff>139563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5481300" y="6451529"/>
          <a:ext cx="838200" cy="316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79956</xdr:rowOff>
    </xdr:from>
    <xdr:ext cx="534377" cy="259045"/>
    <xdr:sp macro="" textlink="">
      <xdr:nvSpPr>
        <xdr:cNvPr id="519" name="消防費平均値テキスト">
          <a:extLst>
            <a:ext uri="{FF2B5EF4-FFF2-40B4-BE49-F238E27FC236}">
              <a16:creationId xmlns:a16="http://schemas.microsoft.com/office/drawing/2014/main" id="{00000000-0008-0000-0700-000007020000}"/>
            </a:ext>
          </a:extLst>
        </xdr:cNvPr>
        <xdr:cNvSpPr txBox="1"/>
      </xdr:nvSpPr>
      <xdr:spPr>
        <a:xfrm>
          <a:off x="16370300" y="62521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20" name="フローチャート: 判断 519">
          <a:extLst>
            <a:ext uri="{FF2B5EF4-FFF2-40B4-BE49-F238E27FC236}">
              <a16:creationId xmlns:a16="http://schemas.microsoft.com/office/drawing/2014/main" id="{00000000-0008-0000-0700-000008020000}"/>
            </a:ext>
          </a:extLst>
        </xdr:cNvPr>
        <xdr:cNvSpPr/>
      </xdr:nvSpPr>
      <xdr:spPr>
        <a:xfrm>
          <a:off x="16268700" y="6400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113457</xdr:rowOff>
    </xdr:from>
    <xdr:to>
      <xdr:col>81</xdr:col>
      <xdr:colOff>50800</xdr:colOff>
      <xdr:row>37</xdr:row>
      <xdr:rowOff>139563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4592300" y="6457107"/>
          <a:ext cx="889000" cy="261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110114</xdr:rowOff>
    </xdr:from>
    <xdr:to>
      <xdr:col>81</xdr:col>
      <xdr:colOff>101600</xdr:colOff>
      <xdr:row>38</xdr:row>
      <xdr:rowOff>40264</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5430500" y="6453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31391</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5214111" y="6546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108336</xdr:rowOff>
    </xdr:from>
    <xdr:to>
      <xdr:col>76</xdr:col>
      <xdr:colOff>114300</xdr:colOff>
      <xdr:row>37</xdr:row>
      <xdr:rowOff>113457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3703300" y="6451986"/>
          <a:ext cx="889000" cy="51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131237</xdr:rowOff>
    </xdr:from>
    <xdr:to>
      <xdr:col>76</xdr:col>
      <xdr:colOff>165100</xdr:colOff>
      <xdr:row>38</xdr:row>
      <xdr:rowOff>61387</xdr:rowOff>
    </xdr:to>
    <xdr:sp macro="" textlink="">
      <xdr:nvSpPr>
        <xdr:cNvPr id="525" name="フローチャート: 判断 524">
          <a:extLst>
            <a:ext uri="{FF2B5EF4-FFF2-40B4-BE49-F238E27FC236}">
              <a16:creationId xmlns:a16="http://schemas.microsoft.com/office/drawing/2014/main" id="{00000000-0008-0000-0700-00000D020000}"/>
            </a:ext>
          </a:extLst>
        </xdr:cNvPr>
        <xdr:cNvSpPr/>
      </xdr:nvSpPr>
      <xdr:spPr>
        <a:xfrm>
          <a:off x="14541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52514</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4325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85751</xdr:rowOff>
    </xdr:from>
    <xdr:to>
      <xdr:col>71</xdr:col>
      <xdr:colOff>177800</xdr:colOff>
      <xdr:row>37</xdr:row>
      <xdr:rowOff>108336</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2814300" y="6429401"/>
          <a:ext cx="889000" cy="225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131237</xdr:rowOff>
    </xdr:from>
    <xdr:to>
      <xdr:col>72</xdr:col>
      <xdr:colOff>38100</xdr:colOff>
      <xdr:row>38</xdr:row>
      <xdr:rowOff>61387</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3652500" y="6474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52514</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436111" y="6567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107462</xdr:rowOff>
    </xdr:from>
    <xdr:to>
      <xdr:col>67</xdr:col>
      <xdr:colOff>101600</xdr:colOff>
      <xdr:row>38</xdr:row>
      <xdr:rowOff>37612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2763500" y="645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28739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2547111" y="65438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57079</xdr:rowOff>
    </xdr:from>
    <xdr:to>
      <xdr:col>85</xdr:col>
      <xdr:colOff>177800</xdr:colOff>
      <xdr:row>37</xdr:row>
      <xdr:rowOff>158679</xdr:rowOff>
    </xdr:to>
    <xdr:sp macro="" textlink="">
      <xdr:nvSpPr>
        <xdr:cNvPr id="537" name="楕円 536">
          <a:extLst>
            <a:ext uri="{FF2B5EF4-FFF2-40B4-BE49-F238E27FC236}">
              <a16:creationId xmlns:a16="http://schemas.microsoft.com/office/drawing/2014/main" id="{00000000-0008-0000-0700-000019020000}"/>
            </a:ext>
          </a:extLst>
        </xdr:cNvPr>
        <xdr:cNvSpPr/>
      </xdr:nvSpPr>
      <xdr:spPr>
        <a:xfrm>
          <a:off x="16268700" y="6400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35506</xdr:rowOff>
    </xdr:from>
    <xdr:ext cx="534377" cy="259045"/>
    <xdr:sp macro="" textlink="">
      <xdr:nvSpPr>
        <xdr:cNvPr id="538" name="消防費該当値テキスト">
          <a:extLst>
            <a:ext uri="{FF2B5EF4-FFF2-40B4-BE49-F238E27FC236}">
              <a16:creationId xmlns:a16="http://schemas.microsoft.com/office/drawing/2014/main" id="{00000000-0008-0000-0700-00001A020000}"/>
            </a:ext>
          </a:extLst>
        </xdr:cNvPr>
        <xdr:cNvSpPr txBox="1"/>
      </xdr:nvSpPr>
      <xdr:spPr>
        <a:xfrm>
          <a:off x="16370300" y="6379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88763</xdr:rowOff>
    </xdr:from>
    <xdr:to>
      <xdr:col>81</xdr:col>
      <xdr:colOff>101600</xdr:colOff>
      <xdr:row>38</xdr:row>
      <xdr:rowOff>18913</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5430500" y="643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35440</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5214111" y="62076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62657</xdr:rowOff>
    </xdr:from>
    <xdr:to>
      <xdr:col>76</xdr:col>
      <xdr:colOff>165100</xdr:colOff>
      <xdr:row>37</xdr:row>
      <xdr:rowOff>164257</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4541500" y="6406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9334</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325111" y="61815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57536</xdr:rowOff>
    </xdr:from>
    <xdr:to>
      <xdr:col>72</xdr:col>
      <xdr:colOff>38100</xdr:colOff>
      <xdr:row>37</xdr:row>
      <xdr:rowOff>159136</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3652500" y="640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4213</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436111" y="61764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34951</xdr:rowOff>
    </xdr:from>
    <xdr:to>
      <xdr:col>67</xdr:col>
      <xdr:colOff>101600</xdr:colOff>
      <xdr:row>37</xdr:row>
      <xdr:rowOff>136551</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2763500" y="63786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153078</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547111" y="615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2" name="教育費グラフ枠">
          <a:extLst>
            <a:ext uri="{FF2B5EF4-FFF2-40B4-BE49-F238E27FC236}">
              <a16:creationId xmlns:a16="http://schemas.microsoft.com/office/drawing/2014/main" id="{00000000-0008-0000-0700-00003C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128156</xdr:rowOff>
    </xdr:from>
    <xdr:to>
      <xdr:col>85</xdr:col>
      <xdr:colOff>126364</xdr:colOff>
      <xdr:row>58</xdr:row>
      <xdr:rowOff>108414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flipV="1">
          <a:off x="16317595" y="8700656"/>
          <a:ext cx="1269" cy="13518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112241</xdr:rowOff>
    </xdr:from>
    <xdr:ext cx="534377" cy="259045"/>
    <xdr:sp macro="" textlink="">
      <xdr:nvSpPr>
        <xdr:cNvPr id="574" name="教育費最小値テキスト">
          <a:extLst>
            <a:ext uri="{FF2B5EF4-FFF2-40B4-BE49-F238E27FC236}">
              <a16:creationId xmlns:a16="http://schemas.microsoft.com/office/drawing/2014/main" id="{00000000-0008-0000-0700-00003E020000}"/>
            </a:ext>
          </a:extLst>
        </xdr:cNvPr>
        <xdr:cNvSpPr txBox="1"/>
      </xdr:nvSpPr>
      <xdr:spPr>
        <a:xfrm>
          <a:off x="16370300" y="100563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108414</xdr:rowOff>
    </xdr:from>
    <xdr:to>
      <xdr:col>86</xdr:col>
      <xdr:colOff>25400</xdr:colOff>
      <xdr:row>58</xdr:row>
      <xdr:rowOff>108414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10052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74833</xdr:rowOff>
    </xdr:from>
    <xdr:ext cx="599010" cy="259045"/>
    <xdr:sp macro="" textlink="">
      <xdr:nvSpPr>
        <xdr:cNvPr id="576" name="教育費最大値テキスト">
          <a:extLst>
            <a:ext uri="{FF2B5EF4-FFF2-40B4-BE49-F238E27FC236}">
              <a16:creationId xmlns:a16="http://schemas.microsoft.com/office/drawing/2014/main" id="{00000000-0008-0000-0700-000040020000}"/>
            </a:ext>
          </a:extLst>
        </xdr:cNvPr>
        <xdr:cNvSpPr txBox="1"/>
      </xdr:nvSpPr>
      <xdr:spPr>
        <a:xfrm>
          <a:off x="16370300" y="8475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112,707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128156</xdr:rowOff>
    </xdr:from>
    <xdr:to>
      <xdr:col>86</xdr:col>
      <xdr:colOff>25400</xdr:colOff>
      <xdr:row>50</xdr:row>
      <xdr:rowOff>128156</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a:off x="16230600" y="8700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11423</xdr:rowOff>
    </xdr:from>
    <xdr:to>
      <xdr:col>85</xdr:col>
      <xdr:colOff>127000</xdr:colOff>
      <xdr:row>57</xdr:row>
      <xdr:rowOff>141006</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5481300" y="9612623"/>
          <a:ext cx="838200" cy="30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151272</xdr:rowOff>
    </xdr:from>
    <xdr:ext cx="534377" cy="259045"/>
    <xdr:sp macro="" textlink="">
      <xdr:nvSpPr>
        <xdr:cNvPr id="579" name="教育費平均値テキスト">
          <a:extLst>
            <a:ext uri="{FF2B5EF4-FFF2-40B4-BE49-F238E27FC236}">
              <a16:creationId xmlns:a16="http://schemas.microsoft.com/office/drawing/2014/main" id="{00000000-0008-0000-0700-000043020000}"/>
            </a:ext>
          </a:extLst>
        </xdr:cNvPr>
        <xdr:cNvSpPr txBox="1"/>
      </xdr:nvSpPr>
      <xdr:spPr>
        <a:xfrm>
          <a:off x="16370300" y="95810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1395</xdr:rowOff>
    </xdr:from>
    <xdr:to>
      <xdr:col>85</xdr:col>
      <xdr:colOff>177800</xdr:colOff>
      <xdr:row>56</xdr:row>
      <xdr:rowOff>102995</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6268700" y="9602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108659</xdr:rowOff>
    </xdr:from>
    <xdr:to>
      <xdr:col>81</xdr:col>
      <xdr:colOff>50800</xdr:colOff>
      <xdr:row>57</xdr:row>
      <xdr:rowOff>141006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4592300" y="9881309"/>
          <a:ext cx="889000" cy="32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104918</xdr:rowOff>
    </xdr:from>
    <xdr:to>
      <xdr:col>81</xdr:col>
      <xdr:colOff>101600</xdr:colOff>
      <xdr:row>57</xdr:row>
      <xdr:rowOff>35068</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5430500" y="970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51595</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5214111" y="9481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55</xdr:row>
      <xdr:rowOff>74647</xdr:rowOff>
    </xdr:from>
    <xdr:to>
      <xdr:col>76</xdr:col>
      <xdr:colOff>114300</xdr:colOff>
      <xdr:row>57</xdr:row>
      <xdr:rowOff>108659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3703300" y="9504397"/>
          <a:ext cx="889000" cy="376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141037</xdr:rowOff>
    </xdr:from>
    <xdr:to>
      <xdr:col>76</xdr:col>
      <xdr:colOff>165100</xdr:colOff>
      <xdr:row>57</xdr:row>
      <xdr:rowOff>71187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4541500" y="974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87714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4325111" y="9517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55</xdr:row>
      <xdr:rowOff>74647</xdr:rowOff>
    </xdr:from>
    <xdr:to>
      <xdr:col>71</xdr:col>
      <xdr:colOff>177800</xdr:colOff>
      <xdr:row>56</xdr:row>
      <xdr:rowOff>29548</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flipV="1">
          <a:off x="12814300" y="9504397"/>
          <a:ext cx="889000" cy="12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105376</xdr:rowOff>
    </xdr:from>
    <xdr:to>
      <xdr:col>72</xdr:col>
      <xdr:colOff>38100</xdr:colOff>
      <xdr:row>57</xdr:row>
      <xdr:rowOff>35526</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3652500" y="970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26653</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3436111" y="97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111907</xdr:rowOff>
    </xdr:from>
    <xdr:to>
      <xdr:col>67</xdr:col>
      <xdr:colOff>101600</xdr:colOff>
      <xdr:row>57</xdr:row>
      <xdr:rowOff>42057</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2763500" y="9713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33184</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2547111" y="9805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132073</xdr:rowOff>
    </xdr:from>
    <xdr:to>
      <xdr:col>85</xdr:col>
      <xdr:colOff>177800</xdr:colOff>
      <xdr:row>56</xdr:row>
      <xdr:rowOff>62223</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6268700" y="9561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154950</xdr:rowOff>
    </xdr:from>
    <xdr:ext cx="534377" cy="259045"/>
    <xdr:sp macro="" textlink="">
      <xdr:nvSpPr>
        <xdr:cNvPr id="598" name="教育費該当値テキスト">
          <a:extLst>
            <a:ext uri="{FF2B5EF4-FFF2-40B4-BE49-F238E27FC236}">
              <a16:creationId xmlns:a16="http://schemas.microsoft.com/office/drawing/2014/main" id="{00000000-0008-0000-0700-000056020000}"/>
            </a:ext>
          </a:extLst>
        </xdr:cNvPr>
        <xdr:cNvSpPr txBox="1"/>
      </xdr:nvSpPr>
      <xdr:spPr>
        <a:xfrm>
          <a:off x="16370300" y="9413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90206</xdr:rowOff>
    </xdr:from>
    <xdr:to>
      <xdr:col>81</xdr:col>
      <xdr:colOff>101600</xdr:colOff>
      <xdr:row>58</xdr:row>
      <xdr:rowOff>20356</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5430500" y="9862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11483</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5214111" y="9955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57859</xdr:rowOff>
    </xdr:from>
    <xdr:to>
      <xdr:col>76</xdr:col>
      <xdr:colOff>165100</xdr:colOff>
      <xdr:row>57</xdr:row>
      <xdr:rowOff>159459</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4541500" y="9830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150586</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4325111" y="9923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55</xdr:row>
      <xdr:rowOff>23847</xdr:rowOff>
    </xdr:from>
    <xdr:to>
      <xdr:col>72</xdr:col>
      <xdr:colOff>38100</xdr:colOff>
      <xdr:row>55</xdr:row>
      <xdr:rowOff>125447</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3652500" y="9453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53</xdr:row>
      <xdr:rowOff>141974</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3436111" y="9228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150198</xdr:rowOff>
    </xdr:from>
    <xdr:to>
      <xdr:col>67</xdr:col>
      <xdr:colOff>101600</xdr:colOff>
      <xdr:row>56</xdr:row>
      <xdr:rowOff>80348</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2763500" y="9579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96875</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547111" y="935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75</xdr:row>
      <xdr:rowOff>54627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91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72</xdr:row>
      <xdr:rowOff>111777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45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168927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9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67</xdr:row>
      <xdr:rowOff>54627</xdr:rowOff>
    </xdr:from>
    <xdr:ext cx="46717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78821" y="1154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20371</xdr:rowOff>
    </xdr:from>
    <xdr:to>
      <xdr:col>85</xdr:col>
      <xdr:colOff>126364</xdr:colOff>
      <xdr:row>78</xdr:row>
      <xdr:rowOff>139700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021871"/>
          <a:ext cx="1269" cy="14909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143527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138498</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797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6,522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20371</xdr:rowOff>
    </xdr:from>
    <xdr:to>
      <xdr:col>86</xdr:col>
      <xdr:colOff>25400</xdr:colOff>
      <xdr:row>70</xdr:row>
      <xdr:rowOff>20371</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0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7765</xdr:rowOff>
    </xdr:from>
    <xdr:ext cx="378565"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209415"/>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156338</xdr:rowOff>
    </xdr:from>
    <xdr:to>
      <xdr:col>85</xdr:col>
      <xdr:colOff>177800</xdr:colOff>
      <xdr:row>78</xdr:row>
      <xdr:rowOff>86488</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357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9119</xdr:rowOff>
    </xdr:from>
    <xdr:to>
      <xdr:col>81</xdr:col>
      <xdr:colOff>101600</xdr:colOff>
      <xdr:row>78</xdr:row>
      <xdr:rowOff>110719</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382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76</xdr:row>
      <xdr:rowOff>127246</xdr:rowOff>
    </xdr:from>
    <xdr:ext cx="378565"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92017" y="131574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52552</xdr:rowOff>
    </xdr:from>
    <xdr:to>
      <xdr:col>76</xdr:col>
      <xdr:colOff>165100</xdr:colOff>
      <xdr:row>78</xdr:row>
      <xdr:rowOff>154152</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25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170679</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2008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60097</xdr:rowOff>
    </xdr:from>
    <xdr:to>
      <xdr:col>72</xdr:col>
      <xdr:colOff>38100</xdr:colOff>
      <xdr:row>78</xdr:row>
      <xdr:rowOff>161697</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43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77</xdr:row>
      <xdr:rowOff>6774</xdr:rowOff>
    </xdr:from>
    <xdr:ext cx="378565"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514017" y="132084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5004</xdr:rowOff>
    </xdr:from>
    <xdr:to>
      <xdr:col>67</xdr:col>
      <xdr:colOff>101600</xdr:colOff>
      <xdr:row>78</xdr:row>
      <xdr:rowOff>106604</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3378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76</xdr:row>
      <xdr:rowOff>123131</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625017" y="131533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3827</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376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144024</xdr:rowOff>
    </xdr:from>
    <xdr:to>
      <xdr:col>85</xdr:col>
      <xdr:colOff>126364</xdr:colOff>
      <xdr:row>98</xdr:row>
      <xdr:rowOff>51555</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574524"/>
          <a:ext cx="1269" cy="12791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55382</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57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51555</xdr:rowOff>
    </xdr:from>
    <xdr:to>
      <xdr:col>86</xdr:col>
      <xdr:colOff>25400</xdr:colOff>
      <xdr:row>98</xdr:row>
      <xdr:rowOff>51555</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5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90701</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349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75,773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144024</xdr:rowOff>
    </xdr:from>
    <xdr:to>
      <xdr:col>86</xdr:col>
      <xdr:colOff>25400</xdr:colOff>
      <xdr:row>90</xdr:row>
      <xdr:rowOff>144024</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57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62700</xdr:rowOff>
    </xdr:from>
    <xdr:to>
      <xdr:col>85</xdr:col>
      <xdr:colOff>127000</xdr:colOff>
      <xdr:row>96</xdr:row>
      <xdr:rowOff>75045</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flipV="1">
          <a:off x="15481300" y="16521900"/>
          <a:ext cx="838200" cy="12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22586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3103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171159</xdr:rowOff>
    </xdr:from>
    <xdr:to>
      <xdr:col>85</xdr:col>
      <xdr:colOff>177800</xdr:colOff>
      <xdr:row>96</xdr:row>
      <xdr:rowOff>101309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458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53975</xdr:rowOff>
    </xdr:from>
    <xdr:to>
      <xdr:col>81</xdr:col>
      <xdr:colOff>50800</xdr:colOff>
      <xdr:row>96</xdr:row>
      <xdr:rowOff>75045</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513175"/>
          <a:ext cx="889000" cy="210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163500</xdr:rowOff>
    </xdr:from>
    <xdr:to>
      <xdr:col>81</xdr:col>
      <xdr:colOff>101600</xdr:colOff>
      <xdr:row>96</xdr:row>
      <xdr:rowOff>93650</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451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110177</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226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47192</xdr:rowOff>
    </xdr:from>
    <xdr:to>
      <xdr:col>76</xdr:col>
      <xdr:colOff>114300</xdr:colOff>
      <xdr:row>96</xdr:row>
      <xdr:rowOff>53975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3703300" y="16506392"/>
          <a:ext cx="889000" cy="6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2890</xdr:rowOff>
    </xdr:from>
    <xdr:to>
      <xdr:col>76</xdr:col>
      <xdr:colOff>165100</xdr:colOff>
      <xdr:row>96</xdr:row>
      <xdr:rowOff>104490</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462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121017</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2373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39078</xdr:rowOff>
    </xdr:from>
    <xdr:to>
      <xdr:col>71</xdr:col>
      <xdr:colOff>177800</xdr:colOff>
      <xdr:row>96</xdr:row>
      <xdr:rowOff>47192</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2814300" y="16498278"/>
          <a:ext cx="889000" cy="8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165443</xdr:rowOff>
    </xdr:from>
    <xdr:to>
      <xdr:col>72</xdr:col>
      <xdr:colOff>38100</xdr:colOff>
      <xdr:row>96</xdr:row>
      <xdr:rowOff>95593</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4531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112120</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228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1194</xdr:rowOff>
    </xdr:from>
    <xdr:to>
      <xdr:col>67</xdr:col>
      <xdr:colOff>101600</xdr:colOff>
      <xdr:row>96</xdr:row>
      <xdr:rowOff>102794</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460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93921</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5531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11900</xdr:rowOff>
    </xdr:from>
    <xdr:to>
      <xdr:col>85</xdr:col>
      <xdr:colOff>177800</xdr:colOff>
      <xdr:row>96</xdr:row>
      <xdr:rowOff>113500</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471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161777</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449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24245</xdr:rowOff>
    </xdr:from>
    <xdr:to>
      <xdr:col>81</xdr:col>
      <xdr:colOff>101600</xdr:colOff>
      <xdr:row>96</xdr:row>
      <xdr:rowOff>125845</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483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116972</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576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3175</xdr:rowOff>
    </xdr:from>
    <xdr:to>
      <xdr:col>76</xdr:col>
      <xdr:colOff>165100</xdr:colOff>
      <xdr:row>96</xdr:row>
      <xdr:rowOff>104775</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462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95902</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55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167842</xdr:rowOff>
    </xdr:from>
    <xdr:to>
      <xdr:col>72</xdr:col>
      <xdr:colOff>38100</xdr:colOff>
      <xdr:row>96</xdr:row>
      <xdr:rowOff>97992</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45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89119</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548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159728</xdr:rowOff>
    </xdr:from>
    <xdr:to>
      <xdr:col>67</xdr:col>
      <xdr:colOff>101600</xdr:colOff>
      <xdr:row>96</xdr:row>
      <xdr:rowOff>89878</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447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106405</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2227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35</xdr:row>
      <xdr:rowOff>54627</xdr:rowOff>
    </xdr:from>
    <xdr:ext cx="377026"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910974" y="6055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54661</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198161"/>
          <a:ext cx="1269" cy="14566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1338</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4973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54661</xdr:rowOff>
    </xdr:from>
    <xdr:to>
      <xdr:col>116</xdr:col>
      <xdr:colOff>152400</xdr:colOff>
      <xdr:row>30</xdr:row>
      <xdr:rowOff>54661</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198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13936</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35758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162509</xdr:rowOff>
    </xdr:from>
    <xdr:to>
      <xdr:col>116</xdr:col>
      <xdr:colOff>114300</xdr:colOff>
      <xdr:row>38</xdr:row>
      <xdr:rowOff>92659</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0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159766</xdr:rowOff>
    </xdr:from>
    <xdr:to>
      <xdr:col>112</xdr:col>
      <xdr:colOff>38100</xdr:colOff>
      <xdr:row>38</xdr:row>
      <xdr:rowOff>89916</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03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106443</xdr:rowOff>
    </xdr:from>
    <xdr:ext cx="378565"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34017" y="62786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155194</xdr:rowOff>
    </xdr:from>
    <xdr:to>
      <xdr:col>107</xdr:col>
      <xdr:colOff>101600</xdr:colOff>
      <xdr:row>38</xdr:row>
      <xdr:rowOff>85344</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498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101871</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27407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133248</xdr:rowOff>
    </xdr:from>
    <xdr:to>
      <xdr:col>102</xdr:col>
      <xdr:colOff>165100</xdr:colOff>
      <xdr:row>38</xdr:row>
      <xdr:rowOff>63398</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4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79925</xdr:rowOff>
    </xdr:from>
    <xdr:ext cx="378565"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56017" y="62521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32664</xdr:rowOff>
    </xdr:from>
    <xdr:to>
      <xdr:col>98</xdr:col>
      <xdr:colOff>38100</xdr:colOff>
      <xdr:row>37</xdr:row>
      <xdr:rowOff>134264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376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35</xdr:row>
      <xdr:rowOff>150791</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1515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民生費の決算額は、物価高騰対応低所得世帯重点支援給付金等の給付や生活保護法扶助費等の増により、住民一人当たり</a:t>
          </a:r>
          <a:r>
            <a:rPr kumimoji="1" lang="en-US" altLang="ja-JP" sz="1300">
              <a:latin typeface="ＭＳ Ｐゴシック" panose="020B0600070205080204" pitchFamily="50" charset="-128"/>
              <a:ea typeface="ＭＳ Ｐゴシック" panose="020B0600070205080204" pitchFamily="50" charset="-128"/>
            </a:rPr>
            <a:t>180,397</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15,135</a:t>
          </a:r>
          <a:r>
            <a:rPr kumimoji="1" lang="ja-JP" altLang="en-US" sz="1300">
              <a:latin typeface="ＭＳ Ｐゴシック" panose="020B0600070205080204" pitchFamily="50" charset="-128"/>
              <a:ea typeface="ＭＳ Ｐゴシック" panose="020B0600070205080204" pitchFamily="50" charset="-128"/>
            </a:rPr>
            <a:t>円の増となっているものの、類似団体平均、埼玉県平均及び全国平均よりも低くなっている。教育費の決算額は、住民一人当たり</a:t>
          </a:r>
          <a:r>
            <a:rPr kumimoji="1" lang="en-US" altLang="ja-JP" sz="1300">
              <a:latin typeface="ＭＳ Ｐゴシック" panose="020B0600070205080204" pitchFamily="50" charset="-128"/>
              <a:ea typeface="ＭＳ Ｐゴシック" panose="020B0600070205080204" pitchFamily="50" charset="-128"/>
            </a:rPr>
            <a:t>56,856</a:t>
          </a:r>
          <a:r>
            <a:rPr kumimoji="1" lang="ja-JP" altLang="en-US" sz="1300">
              <a:latin typeface="ＭＳ Ｐゴシック" panose="020B0600070205080204" pitchFamily="50" charset="-128"/>
              <a:ea typeface="ＭＳ Ｐゴシック" panose="020B0600070205080204" pitchFamily="50" charset="-128"/>
            </a:rPr>
            <a:t>円となっており、前年度と比較し</a:t>
          </a:r>
          <a:r>
            <a:rPr kumimoji="1" lang="en-US" altLang="ja-JP" sz="1300">
              <a:latin typeface="ＭＳ Ｐゴシック" panose="020B0600070205080204" pitchFamily="50" charset="-128"/>
              <a:ea typeface="ＭＳ Ｐゴシック" panose="020B0600070205080204" pitchFamily="50" charset="-128"/>
            </a:rPr>
            <a:t>18,436</a:t>
          </a:r>
          <a:r>
            <a:rPr kumimoji="1" lang="ja-JP" altLang="en-US" sz="1300">
              <a:latin typeface="ＭＳ Ｐゴシック" panose="020B0600070205080204" pitchFamily="50" charset="-128"/>
              <a:ea typeface="ＭＳ Ｐゴシック" panose="020B0600070205080204" pitchFamily="50" charset="-128"/>
            </a:rPr>
            <a:t>円の増となった。これは、義務教育学校の整備に係る工事費の増が主な要因であり、類似団体平均及び埼玉県平均を上回ることとなった。一方で、衛生費の決算額は、ごみ処理収集業務を久喜宮代衛生組合から移管を受けたことによる負担金の減額により、住民一人当たり</a:t>
          </a:r>
          <a:r>
            <a:rPr kumimoji="1" lang="en-US" altLang="ja-JP" sz="1300">
              <a:latin typeface="ＭＳ Ｐゴシック" panose="020B0600070205080204" pitchFamily="50" charset="-128"/>
              <a:ea typeface="ＭＳ Ｐゴシック" panose="020B0600070205080204" pitchFamily="50" charset="-128"/>
            </a:rPr>
            <a:t>44,422</a:t>
          </a:r>
          <a:r>
            <a:rPr kumimoji="1" lang="ja-JP" altLang="en-US" sz="1300">
              <a:latin typeface="ＭＳ Ｐゴシック" panose="020B0600070205080204" pitchFamily="50" charset="-128"/>
              <a:ea typeface="ＭＳ Ｐゴシック" panose="020B0600070205080204" pitchFamily="50" charset="-128"/>
            </a:rPr>
            <a:t>円と前年度と比較し</a:t>
          </a:r>
          <a:r>
            <a:rPr kumimoji="1" lang="en-US" altLang="ja-JP" sz="1300">
              <a:latin typeface="ＭＳ Ｐゴシック" panose="020B0600070205080204" pitchFamily="50" charset="-128"/>
              <a:ea typeface="ＭＳ Ｐゴシック" panose="020B0600070205080204" pitchFamily="50" charset="-128"/>
            </a:rPr>
            <a:t>239</a:t>
          </a:r>
          <a:r>
            <a:rPr kumimoji="1" lang="ja-JP" altLang="en-US" sz="1300">
              <a:latin typeface="ＭＳ Ｐゴシック" panose="020B0600070205080204" pitchFamily="50" charset="-128"/>
              <a:ea typeface="ＭＳ Ｐゴシック" panose="020B0600070205080204" pitchFamily="50" charset="-128"/>
            </a:rPr>
            <a:t>円の減となった。しかし、ごみ処理施設の整備により依然として類似団体平均及び埼玉県平均よりも上回っている。公債費の決算額は、学校給食センターの整備に係る市債の償還が始まったことや久喜宮代衛生組合発行の地方債に対する負担金の増等により、住民一人当たり</a:t>
          </a:r>
          <a:r>
            <a:rPr kumimoji="1" lang="en-US" altLang="ja-JP" sz="1300">
              <a:latin typeface="ＭＳ Ｐゴシック" panose="020B0600070205080204" pitchFamily="50" charset="-128"/>
              <a:ea typeface="ＭＳ Ｐゴシック" panose="020B0600070205080204" pitchFamily="50" charset="-128"/>
            </a:rPr>
            <a:t>26,042</a:t>
          </a:r>
          <a:r>
            <a:rPr kumimoji="1" lang="ja-JP" altLang="en-US" sz="1300">
              <a:latin typeface="ＭＳ Ｐゴシック" panose="020B0600070205080204" pitchFamily="50" charset="-128"/>
              <a:ea typeface="ＭＳ Ｐゴシック" panose="020B0600070205080204" pitchFamily="50" charset="-128"/>
            </a:rPr>
            <a:t>円と前年度より</a:t>
          </a:r>
          <a:r>
            <a:rPr kumimoji="1" lang="en-US" altLang="ja-JP" sz="1300">
              <a:latin typeface="ＭＳ Ｐゴシック" panose="020B0600070205080204" pitchFamily="50" charset="-128"/>
              <a:ea typeface="ＭＳ Ｐゴシック" panose="020B0600070205080204" pitchFamily="50" charset="-128"/>
            </a:rPr>
            <a:t>648</a:t>
          </a:r>
          <a:r>
            <a:rPr kumimoji="1" lang="ja-JP" altLang="en-US" sz="1300">
              <a:latin typeface="ＭＳ Ｐゴシック" panose="020B0600070205080204" pitchFamily="50" charset="-128"/>
              <a:ea typeface="ＭＳ Ｐゴシック" panose="020B0600070205080204" pitchFamily="50" charset="-128"/>
            </a:rPr>
            <a:t>円増加したが、類似団体平均、埼玉県平均及び全国平均より低くなっている。</a:t>
          </a:r>
        </a:p>
        <a:p>
          <a:r>
            <a:rPr kumimoji="1" lang="ja-JP" altLang="en-US" sz="1300">
              <a:latin typeface="ＭＳ Ｐゴシック" panose="020B0600070205080204" pitchFamily="50" charset="-128"/>
              <a:ea typeface="ＭＳ Ｐゴシック" panose="020B0600070205080204" pitchFamily="50" charset="-128"/>
            </a:rPr>
            <a:t>　今後、ごみ処理施設の建設、余熱利用施設及び（仮称）本多静六記念　市民の森・緑の公園の一体整備及び義務教育学校の開校準備といった大規模事業が控えており、より一層、事業の必要性の検証や所期の目的を達成した事業の見直しを徹底するなど、事業費の削減に努めるとともに、引き続き市債の新規発行の抑制及び普通交付税の基準財政需要額に算入される地方債の活用並びに補償金等の生じない借換債の繰上償還を推進し、後年度の財政負担の軽減に努めていく。</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埼玉県久喜市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令和</a:t>
          </a:r>
          <a:r>
            <a:rPr kumimoji="1" lang="en-US" altLang="ja-JP" sz="1300">
              <a:latin typeface="ＭＳ ゴシック" pitchFamily="49" charset="-128"/>
              <a:ea typeface="ＭＳ ゴシック" pitchFamily="49" charset="-128"/>
            </a:rPr>
            <a:t>6</a:t>
          </a:r>
          <a:r>
            <a:rPr kumimoji="1" lang="ja-JP" altLang="en-US" sz="1300">
              <a:latin typeface="ＭＳ ゴシック" pitchFamily="49" charset="-128"/>
              <a:ea typeface="ＭＳ ゴシック" pitchFamily="49" charset="-128"/>
            </a:rPr>
            <a:t>年度は、前年度と比較して歳入総額の伸びよりも歳出総額の伸びが下回ったため、形式収支が増額となり、実質収支は</a:t>
          </a:r>
          <a:r>
            <a:rPr kumimoji="1" lang="en-US" altLang="ja-JP" sz="1300">
              <a:latin typeface="ＭＳ ゴシック" pitchFamily="49" charset="-128"/>
              <a:ea typeface="ＭＳ ゴシック" pitchFamily="49" charset="-128"/>
            </a:rPr>
            <a:t>1.93</a:t>
          </a:r>
          <a:r>
            <a:rPr kumimoji="1" lang="ja-JP" altLang="en-US" sz="1300">
              <a:latin typeface="ＭＳ ゴシック" pitchFamily="49" charset="-128"/>
              <a:ea typeface="ＭＳ ゴシック" pitchFamily="49" charset="-128"/>
            </a:rPr>
            <a:t>ポイントの増となった。これらの影響等により実質単年度収支は</a:t>
          </a:r>
          <a:r>
            <a:rPr kumimoji="1" lang="en-US" altLang="ja-JP" sz="1300">
              <a:latin typeface="ＭＳ ゴシック" pitchFamily="49" charset="-128"/>
              <a:ea typeface="ＭＳ ゴシック" pitchFamily="49" charset="-128"/>
            </a:rPr>
            <a:t>5.37</a:t>
          </a:r>
          <a:r>
            <a:rPr kumimoji="1" lang="ja-JP" altLang="en-US" sz="1300">
              <a:latin typeface="ＭＳ ゴシック" pitchFamily="49" charset="-128"/>
              <a:ea typeface="ＭＳ ゴシック" pitchFamily="49" charset="-128"/>
            </a:rPr>
            <a:t>ポイントの増となり黒字に転じた。</a:t>
          </a:r>
        </a:p>
        <a:p>
          <a:r>
            <a:rPr kumimoji="1" lang="ja-JP" altLang="en-US" sz="1300">
              <a:latin typeface="ＭＳ ゴシック" pitchFamily="49" charset="-128"/>
              <a:ea typeface="ＭＳ ゴシック" pitchFamily="49" charset="-128"/>
            </a:rPr>
            <a:t>　財政調整基金残高は、一般財源の不足に対する取り崩し額よりも積立額が上回ったこと等により、</a:t>
          </a:r>
          <a:r>
            <a:rPr kumimoji="1" lang="en-US" altLang="ja-JP" sz="1300">
              <a:latin typeface="ＭＳ ゴシック" pitchFamily="49" charset="-128"/>
              <a:ea typeface="ＭＳ ゴシック" pitchFamily="49" charset="-128"/>
            </a:rPr>
            <a:t>1.34</a:t>
          </a:r>
          <a:r>
            <a:rPr kumimoji="1" lang="ja-JP" altLang="en-US" sz="1300">
              <a:latin typeface="ＭＳ ゴシック" pitchFamily="49" charset="-128"/>
              <a:ea typeface="ＭＳ ゴシック" pitchFamily="49" charset="-128"/>
            </a:rPr>
            <a:t>ポイントの増となった。引き続き、今後の予算編成を見据え、標準財政規模の</a:t>
          </a:r>
          <a:r>
            <a:rPr kumimoji="1" lang="en-US" altLang="ja-JP" sz="1300">
              <a:latin typeface="ＭＳ ゴシック" pitchFamily="49" charset="-128"/>
              <a:ea typeface="ＭＳ ゴシック" pitchFamily="49" charset="-128"/>
            </a:rPr>
            <a:t>10</a:t>
          </a:r>
          <a:r>
            <a:rPr kumimoji="1" lang="ja-JP" altLang="en-US" sz="1300">
              <a:latin typeface="ＭＳ ゴシック" pitchFamily="49" charset="-128"/>
              <a:ea typeface="ＭＳ ゴシック" pitchFamily="49" charset="-128"/>
            </a:rPr>
            <a:t>％以上の額の確保に努めていく。</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埼玉県久喜市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年度も過年度と同様に、全ての会計において赤字額はなく、前年度と比較し黒字額が増加した。</a:t>
          </a:r>
        </a:p>
        <a:p>
          <a:r>
            <a:rPr kumimoji="1" lang="ja-JP" altLang="en-US" sz="1400">
              <a:latin typeface="ＭＳ ゴシック" pitchFamily="49" charset="-128"/>
              <a:ea typeface="ＭＳ ゴシック" pitchFamily="49" charset="-128"/>
            </a:rPr>
            <a:t>　今後も各会計において、経費節減を図るだけでなく、使用料収入や保険料収入の徴収率を向上させるなど自主財源確保にも取り組むことで、適正な財政運営及び企業運営に努めていく。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N30" workbookViewId="0">
      <selection activeCell="CQ34" sqref="CQ34:DE34"/>
    </sheetView>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64766234</v>
      </c>
      <c r="BO4" s="371"/>
      <c r="BP4" s="371"/>
      <c r="BQ4" s="371"/>
      <c r="BR4" s="371"/>
      <c r="BS4" s="371"/>
      <c r="BT4" s="371"/>
      <c r="BU4" s="372"/>
      <c r="BV4" s="370">
        <v>58315311</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8.1999999999999993</v>
      </c>
      <c r="CU4" s="377"/>
      <c r="CV4" s="377"/>
      <c r="CW4" s="377"/>
      <c r="CX4" s="377"/>
      <c r="CY4" s="377"/>
      <c r="CZ4" s="377"/>
      <c r="DA4" s="378"/>
      <c r="DB4" s="376">
        <v>6.3</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61448408</v>
      </c>
      <c r="BO5" s="408"/>
      <c r="BP5" s="408"/>
      <c r="BQ5" s="408"/>
      <c r="BR5" s="408"/>
      <c r="BS5" s="408"/>
      <c r="BT5" s="408"/>
      <c r="BU5" s="409"/>
      <c r="BV5" s="407">
        <v>55526738</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90.4</v>
      </c>
      <c r="CU5" s="405"/>
      <c r="CV5" s="405"/>
      <c r="CW5" s="405"/>
      <c r="CX5" s="405"/>
      <c r="CY5" s="405"/>
      <c r="CZ5" s="405"/>
      <c r="DA5" s="406"/>
      <c r="DB5" s="404">
        <v>91.4</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3317826</v>
      </c>
      <c r="BO6" s="408"/>
      <c r="BP6" s="408"/>
      <c r="BQ6" s="408"/>
      <c r="BR6" s="408"/>
      <c r="BS6" s="408"/>
      <c r="BT6" s="408"/>
      <c r="BU6" s="409"/>
      <c r="BV6" s="407">
        <v>2788573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90.8</v>
      </c>
      <c r="CU6" s="445"/>
      <c r="CV6" s="445"/>
      <c r="CW6" s="445"/>
      <c r="CX6" s="445"/>
      <c r="CY6" s="445"/>
      <c r="CZ6" s="445"/>
      <c r="DA6" s="446"/>
      <c r="DB6" s="444">
        <v>92.4</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101</v>
      </c>
      <c r="AV7" s="440"/>
      <c r="AW7" s="440"/>
      <c r="AX7" s="440"/>
      <c r="AY7" s="441" t="s">
        <v>102</v>
      </c>
      <c r="AZ7" s="442"/>
      <c r="BA7" s="442"/>
      <c r="BB7" s="442"/>
      <c r="BC7" s="442"/>
      <c r="BD7" s="442"/>
      <c r="BE7" s="442"/>
      <c r="BF7" s="442"/>
      <c r="BG7" s="442"/>
      <c r="BH7" s="442"/>
      <c r="BI7" s="442"/>
      <c r="BJ7" s="442"/>
      <c r="BK7" s="442"/>
      <c r="BL7" s="442"/>
      <c r="BM7" s="443"/>
      <c r="BN7" s="407">
        <v>567484</v>
      </c>
      <c r="BO7" s="408"/>
      <c r="BP7" s="408"/>
      <c r="BQ7" s="408"/>
      <c r="BR7" s="408"/>
      <c r="BS7" s="408"/>
      <c r="BT7" s="408"/>
      <c r="BU7" s="409"/>
      <c r="BV7" s="407">
        <v>734132</v>
      </c>
      <c r="BW7" s="408"/>
      <c r="BX7" s="408"/>
      <c r="BY7" s="408"/>
      <c r="BZ7" s="408"/>
      <c r="CA7" s="408"/>
      <c r="CB7" s="408"/>
      <c r="CC7" s="409"/>
      <c r="CD7" s="410" t="s">
        <v>103</v>
      </c>
      <c r="CE7" s="411"/>
      <c r="CF7" s="411"/>
      <c r="CG7" s="411"/>
      <c r="CH7" s="411"/>
      <c r="CI7" s="411"/>
      <c r="CJ7" s="411"/>
      <c r="CK7" s="411"/>
      <c r="CL7" s="411"/>
      <c r="CM7" s="411"/>
      <c r="CN7" s="411"/>
      <c r="CO7" s="411"/>
      <c r="CP7" s="411"/>
      <c r="CQ7" s="411"/>
      <c r="CR7" s="411"/>
      <c r="CS7" s="412"/>
      <c r="CT7" s="407">
        <v>33619029</v>
      </c>
      <c r="CU7" s="408"/>
      <c r="CV7" s="408"/>
      <c r="CW7" s="408"/>
      <c r="CX7" s="408"/>
      <c r="CY7" s="408"/>
      <c r="CZ7" s="408"/>
      <c r="DA7" s="409"/>
      <c r="DB7" s="407">
        <v>32869173</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104</v>
      </c>
      <c r="AN8" s="437"/>
      <c r="AO8" s="437"/>
      <c r="AP8" s="437"/>
      <c r="AQ8" s="437"/>
      <c r="AR8" s="437"/>
      <c r="AS8" s="437"/>
      <c r="AT8" s="438"/>
      <c r="AU8" s="439" t="s">
        <v>90</v>
      </c>
      <c r="AV8" s="440"/>
      <c r="AW8" s="440"/>
      <c r="AX8" s="440"/>
      <c r="AY8" s="441" t="s">
        <v>105</v>
      </c>
      <c r="AZ8" s="442"/>
      <c r="BA8" s="442"/>
      <c r="BB8" s="442"/>
      <c r="BC8" s="442"/>
      <c r="BD8" s="442"/>
      <c r="BE8" s="442"/>
      <c r="BF8" s="442"/>
      <c r="BG8" s="442"/>
      <c r="BH8" s="442"/>
      <c r="BI8" s="442"/>
      <c r="BJ8" s="442"/>
      <c r="BK8" s="442"/>
      <c r="BL8" s="442"/>
      <c r="BM8" s="443"/>
      <c r="BN8" s="407">
        <v>2750342</v>
      </c>
      <c r="BO8" s="408"/>
      <c r="BP8" s="408"/>
      <c r="BQ8" s="408"/>
      <c r="BR8" s="408"/>
      <c r="BS8" s="408"/>
      <c r="BT8" s="408"/>
      <c r="BU8" s="409"/>
      <c r="BV8" s="407">
        <v>2054441</v>
      </c>
      <c r="BW8" s="408"/>
      <c r="BX8" s="408"/>
      <c r="BY8" s="408"/>
      <c r="BZ8" s="408"/>
      <c r="CA8" s="408"/>
      <c r="CB8" s="408"/>
      <c r="CC8" s="409"/>
      <c r="CD8" s="410" t="s">
        <v>106</v>
      </c>
      <c r="CE8" s="411"/>
      <c r="CF8" s="411"/>
      <c r="CG8" s="411"/>
      <c r="CH8" s="411"/>
      <c r="CI8" s="411"/>
      <c r="CJ8" s="411"/>
      <c r="CK8" s="411"/>
      <c r="CL8" s="411"/>
      <c r="CM8" s="411"/>
      <c r="CN8" s="411"/>
      <c r="CO8" s="411"/>
      <c r="CP8" s="411"/>
      <c r="CQ8" s="411"/>
      <c r="CR8" s="411"/>
      <c r="CS8" s="412"/>
      <c r="CT8" s="447">
        <v>0.8</v>
      </c>
      <c r="CU8" s="448"/>
      <c r="CV8" s="448"/>
      <c r="CW8" s="448"/>
      <c r="CX8" s="448"/>
      <c r="CY8" s="448"/>
      <c r="CZ8" s="448"/>
      <c r="DA8" s="449"/>
      <c r="DB8" s="447">
        <v>0.81</v>
      </c>
      <c r="DC8" s="448"/>
      <c r="DD8" s="448"/>
      <c r="DE8" s="448"/>
      <c r="DF8" s="448"/>
      <c r="DG8" s="448"/>
      <c r="DH8" s="448"/>
      <c r="DI8" s="449"/>
    </row>
    <row r="9" spans="1:119" ht="18.75" customHeight="1" thickBot="1" x14ac:dyDescent="0.2">
      <c r="A9" s="169"/>
      <c r="B9" s="401" t="s">
        <v>107</v>
      </c>
      <c r="C9" s="402"/>
      <c r="D9" s="402"/>
      <c r="E9" s="402"/>
      <c r="F9" s="402"/>
      <c r="G9" s="402"/>
      <c r="H9" s="402"/>
      <c r="I9" s="402"/>
      <c r="J9" s="402"/>
      <c r="K9" s="450"/>
      <c r="L9" s="451" t="s">
        <v>108</v>
      </c>
      <c r="M9" s="452"/>
      <c r="N9" s="452"/>
      <c r="O9" s="452"/>
      <c r="P9" s="452"/>
      <c r="Q9" s="453"/>
      <c r="R9" s="454">
        <v>150582</v>
      </c>
      <c r="S9" s="455"/>
      <c r="T9" s="455"/>
      <c r="U9" s="455"/>
      <c r="V9" s="456"/>
      <c r="W9" s="364" t="s">
        <v>109</v>
      </c>
      <c r="X9" s="365"/>
      <c r="Y9" s="365"/>
      <c r="Z9" s="365"/>
      <c r="AA9" s="365"/>
      <c r="AB9" s="365"/>
      <c r="AC9" s="365"/>
      <c r="AD9" s="365"/>
      <c r="AE9" s="365"/>
      <c r="AF9" s="365"/>
      <c r="AG9" s="365"/>
      <c r="AH9" s="365"/>
      <c r="AI9" s="365"/>
      <c r="AJ9" s="365"/>
      <c r="AK9" s="365"/>
      <c r="AL9" s="366"/>
      <c r="AM9" s="436" t="s">
        <v>110</v>
      </c>
      <c r="AN9" s="437"/>
      <c r="AO9" s="437"/>
      <c r="AP9" s="437"/>
      <c r="AQ9" s="437"/>
      <c r="AR9" s="437"/>
      <c r="AS9" s="437"/>
      <c r="AT9" s="438"/>
      <c r="AU9" s="439" t="s">
        <v>90</v>
      </c>
      <c r="AV9" s="440"/>
      <c r="AW9" s="440"/>
      <c r="AX9" s="440"/>
      <c r="AY9" s="441" t="s">
        <v>111</v>
      </c>
      <c r="AZ9" s="442"/>
      <c r="BA9" s="442"/>
      <c r="BB9" s="442"/>
      <c r="BC9" s="442"/>
      <c r="BD9" s="442"/>
      <c r="BE9" s="442"/>
      <c r="BF9" s="442"/>
      <c r="BG9" s="442"/>
      <c r="BH9" s="442"/>
      <c r="BI9" s="442"/>
      <c r="BJ9" s="442"/>
      <c r="BK9" s="442"/>
      <c r="BL9" s="442"/>
      <c r="BM9" s="443"/>
      <c r="BN9" s="407">
        <v>695901</v>
      </c>
      <c r="BO9" s="408"/>
      <c r="BP9" s="408"/>
      <c r="BQ9" s="408"/>
      <c r="BR9" s="408"/>
      <c r="BS9" s="408"/>
      <c r="BT9" s="408"/>
      <c r="BU9" s="409"/>
      <c r="BV9" s="407">
        <v>198856</v>
      </c>
      <c r="BW9" s="408"/>
      <c r="BX9" s="408"/>
      <c r="BY9" s="408"/>
      <c r="BZ9" s="408"/>
      <c r="CA9" s="408"/>
      <c r="CB9" s="408"/>
      <c r="CC9" s="409"/>
      <c r="CD9" s="410" t="s">
        <v>112</v>
      </c>
      <c r="CE9" s="411"/>
      <c r="CF9" s="411"/>
      <c r="CG9" s="411"/>
      <c r="CH9" s="411"/>
      <c r="CI9" s="411"/>
      <c r="CJ9" s="411"/>
      <c r="CK9" s="411"/>
      <c r="CL9" s="411"/>
      <c r="CM9" s="411"/>
      <c r="CN9" s="411"/>
      <c r="CO9" s="411"/>
      <c r="CP9" s="411"/>
      <c r="CQ9" s="411"/>
      <c r="CR9" s="411"/>
      <c r="CS9" s="412"/>
      <c r="CT9" s="404">
        <v>8.9</v>
      </c>
      <c r="CU9" s="405"/>
      <c r="CV9" s="405"/>
      <c r="CW9" s="405"/>
      <c r="CX9" s="405"/>
      <c r="CY9" s="405"/>
      <c r="CZ9" s="405"/>
      <c r="DA9" s="406"/>
      <c r="DB9" s="404">
        <v>9.1999999999999993</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113</v>
      </c>
      <c r="M10" s="437"/>
      <c r="N10" s="437"/>
      <c r="O10" s="437"/>
      <c r="P10" s="437"/>
      <c r="Q10" s="438"/>
      <c r="R10" s="458">
        <v>152311</v>
      </c>
      <c r="S10" s="459"/>
      <c r="T10" s="459"/>
      <c r="U10" s="459"/>
      <c r="V10" s="460"/>
      <c r="W10" s="395"/>
      <c r="X10" s="396"/>
      <c r="Y10" s="396"/>
      <c r="Z10" s="396"/>
      <c r="AA10" s="396"/>
      <c r="AB10" s="396"/>
      <c r="AC10" s="396"/>
      <c r="AD10" s="396"/>
      <c r="AE10" s="396"/>
      <c r="AF10" s="396"/>
      <c r="AG10" s="396"/>
      <c r="AH10" s="396"/>
      <c r="AI10" s="396"/>
      <c r="AJ10" s="396"/>
      <c r="AK10" s="396"/>
      <c r="AL10" s="399"/>
      <c r="AM10" s="436" t="s">
        <v>114</v>
      </c>
      <c r="AN10" s="437"/>
      <c r="AO10" s="437"/>
      <c r="AP10" s="437"/>
      <c r="AQ10" s="437"/>
      <c r="AR10" s="437"/>
      <c r="AS10" s="437"/>
      <c r="AT10" s="438"/>
      <c r="AU10" s="439" t="s">
        <v>90</v>
      </c>
      <c r="AV10" s="440"/>
      <c r="AW10" s="440"/>
      <c r="AX10" s="440"/>
      <c r="AY10" s="441" t="s">
        <v>115</v>
      </c>
      <c r="AZ10" s="442"/>
      <c r="BA10" s="442"/>
      <c r="BB10" s="442"/>
      <c r="BC10" s="442"/>
      <c r="BD10" s="442"/>
      <c r="BE10" s="442"/>
      <c r="BF10" s="442"/>
      <c r="BG10" s="442"/>
      <c r="BH10" s="442"/>
      <c r="BI10" s="442"/>
      <c r="BJ10" s="442"/>
      <c r="BK10" s="442"/>
      <c r="BL10" s="442"/>
      <c r="BM10" s="443"/>
      <c r="BN10" s="407">
        <v>4098</v>
      </c>
      <c r="BO10" s="408"/>
      <c r="BP10" s="408"/>
      <c r="BQ10" s="408"/>
      <c r="BR10" s="408"/>
      <c r="BS10" s="408"/>
      <c r="BT10" s="408"/>
      <c r="BU10" s="409"/>
      <c r="BV10" s="407">
        <v>344</v>
      </c>
      <c r="BW10" s="408"/>
      <c r="BX10" s="408"/>
      <c r="BY10" s="408"/>
      <c r="BZ10" s="408"/>
      <c r="CA10" s="408"/>
      <c r="CB10" s="408"/>
      <c r="CC10" s="409"/>
      <c r="CD10" s="172" t="s">
        <v>116</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117</v>
      </c>
      <c r="M11" s="462"/>
      <c r="N11" s="462"/>
      <c r="O11" s="462"/>
      <c r="P11" s="462"/>
      <c r="Q11" s="463"/>
      <c r="R11" s="464" t="s">
        <v>118</v>
      </c>
      <c r="S11" s="465"/>
      <c r="T11" s="465"/>
      <c r="U11" s="465"/>
      <c r="V11" s="466"/>
      <c r="W11" s="395"/>
      <c r="X11" s="396"/>
      <c r="Y11" s="396"/>
      <c r="Z11" s="396"/>
      <c r="AA11" s="396"/>
      <c r="AB11" s="396"/>
      <c r="AC11" s="396"/>
      <c r="AD11" s="396"/>
      <c r="AE11" s="396"/>
      <c r="AF11" s="396"/>
      <c r="AG11" s="396"/>
      <c r="AH11" s="396"/>
      <c r="AI11" s="396"/>
      <c r="AJ11" s="396"/>
      <c r="AK11" s="396"/>
      <c r="AL11" s="399"/>
      <c r="AM11" s="436" t="s">
        <v>119</v>
      </c>
      <c r="AN11" s="437"/>
      <c r="AO11" s="437"/>
      <c r="AP11" s="437"/>
      <c r="AQ11" s="437"/>
      <c r="AR11" s="437"/>
      <c r="AS11" s="437"/>
      <c r="AT11" s="438"/>
      <c r="AU11" s="439" t="s">
        <v>90</v>
      </c>
      <c r="AV11" s="440"/>
      <c r="AW11" s="440"/>
      <c r="AX11" s="440"/>
      <c r="AY11" s="441" t="s">
        <v>120</v>
      </c>
      <c r="AZ11" s="442"/>
      <c r="BA11" s="442"/>
      <c r="BB11" s="442"/>
      <c r="BC11" s="442"/>
      <c r="BD11" s="442"/>
      <c r="BE11" s="442"/>
      <c r="BF11" s="442"/>
      <c r="BG11" s="442"/>
      <c r="BH11" s="442"/>
      <c r="BI11" s="442"/>
      <c r="BJ11" s="442"/>
      <c r="BK11" s="442"/>
      <c r="BL11" s="442"/>
      <c r="BM11" s="443"/>
      <c r="BN11" s="407">
        <v>339</v>
      </c>
      <c r="BO11" s="408"/>
      <c r="BP11" s="408"/>
      <c r="BQ11" s="408"/>
      <c r="BR11" s="408"/>
      <c r="BS11" s="408"/>
      <c r="BT11" s="408"/>
      <c r="BU11" s="409"/>
      <c r="BV11" s="407">
        <v>262</v>
      </c>
      <c r="BW11" s="408"/>
      <c r="BX11" s="408"/>
      <c r="BY11" s="408"/>
      <c r="BZ11" s="408"/>
      <c r="CA11" s="408"/>
      <c r="CB11" s="408"/>
      <c r="CC11" s="409"/>
      <c r="CD11" s="410" t="s">
        <v>121</v>
      </c>
      <c r="CE11" s="411"/>
      <c r="CF11" s="411"/>
      <c r="CG11" s="411"/>
      <c r="CH11" s="411"/>
      <c r="CI11" s="411"/>
      <c r="CJ11" s="411"/>
      <c r="CK11" s="411"/>
      <c r="CL11" s="411"/>
      <c r="CM11" s="411"/>
      <c r="CN11" s="411"/>
      <c r="CO11" s="411"/>
      <c r="CP11" s="411"/>
      <c r="CQ11" s="411"/>
      <c r="CR11" s="411"/>
      <c r="CS11" s="412"/>
      <c r="CT11" s="447" t="s">
        <v>122</v>
      </c>
      <c r="CU11" s="448"/>
      <c r="CV11" s="448"/>
      <c r="CW11" s="448"/>
      <c r="CX11" s="448"/>
      <c r="CY11" s="448"/>
      <c r="CZ11" s="448"/>
      <c r="DA11" s="449"/>
      <c r="DB11" s="447" t="s">
        <v>122</v>
      </c>
      <c r="DC11" s="448"/>
      <c r="DD11" s="448"/>
      <c r="DE11" s="448"/>
      <c r="DF11" s="448"/>
      <c r="DG11" s="448"/>
      <c r="DH11" s="448"/>
      <c r="DI11" s="449"/>
    </row>
    <row r="12" spans="1:119" ht="18.75" customHeight="1" x14ac:dyDescent="0.15">
      <c r="A12" s="169"/>
      <c r="B12" s="467" t="s">
        <v>123</v>
      </c>
      <c r="C12" s="468"/>
      <c r="D12" s="468"/>
      <c r="E12" s="468"/>
      <c r="F12" s="468"/>
      <c r="G12" s="468"/>
      <c r="H12" s="468"/>
      <c r="I12" s="468"/>
      <c r="J12" s="468"/>
      <c r="K12" s="469"/>
      <c r="L12" s="476" t="s">
        <v>124</v>
      </c>
      <c r="M12" s="477"/>
      <c r="N12" s="477"/>
      <c r="O12" s="477"/>
      <c r="P12" s="477"/>
      <c r="Q12" s="478"/>
      <c r="R12" s="479">
        <v>150976</v>
      </c>
      <c r="S12" s="480"/>
      <c r="T12" s="480"/>
      <c r="U12" s="480"/>
      <c r="V12" s="481"/>
      <c r="W12" s="482" t="s">
        <v>1</v>
      </c>
      <c r="X12" s="440"/>
      <c r="Y12" s="440"/>
      <c r="Z12" s="440"/>
      <c r="AA12" s="440"/>
      <c r="AB12" s="483"/>
      <c r="AC12" s="484" t="s">
        <v>125</v>
      </c>
      <c r="AD12" s="485"/>
      <c r="AE12" s="485"/>
      <c r="AF12" s="485"/>
      <c r="AG12" s="486"/>
      <c r="AH12" s="484" t="s">
        <v>126</v>
      </c>
      <c r="AI12" s="485"/>
      <c r="AJ12" s="485"/>
      <c r="AK12" s="485"/>
      <c r="AL12" s="487"/>
      <c r="AM12" s="436" t="s">
        <v>127</v>
      </c>
      <c r="AN12" s="437"/>
      <c r="AO12" s="437"/>
      <c r="AP12" s="437"/>
      <c r="AQ12" s="437"/>
      <c r="AR12" s="437"/>
      <c r="AS12" s="437"/>
      <c r="AT12" s="438"/>
      <c r="AU12" s="439" t="s">
        <v>90</v>
      </c>
      <c r="AV12" s="440"/>
      <c r="AW12" s="440"/>
      <c r="AX12" s="440"/>
      <c r="AY12" s="441" t="s">
        <v>128</v>
      </c>
      <c r="AZ12" s="442"/>
      <c r="BA12" s="442"/>
      <c r="BB12" s="442"/>
      <c r="BC12" s="442"/>
      <c r="BD12" s="442"/>
      <c r="BE12" s="442"/>
      <c r="BF12" s="442"/>
      <c r="BG12" s="442"/>
      <c r="BH12" s="442"/>
      <c r="BI12" s="442"/>
      <c r="BJ12" s="442"/>
      <c r="BK12" s="442"/>
      <c r="BL12" s="442"/>
      <c r="BM12" s="443"/>
      <c r="BN12" s="407">
        <v>498872</v>
      </c>
      <c r="BO12" s="408"/>
      <c r="BP12" s="408"/>
      <c r="BQ12" s="408"/>
      <c r="BR12" s="408"/>
      <c r="BS12" s="408"/>
      <c r="BT12" s="408"/>
      <c r="BU12" s="409"/>
      <c r="BV12" s="407">
        <v>1768517</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122</v>
      </c>
      <c r="CU12" s="448"/>
      <c r="CV12" s="448"/>
      <c r="CW12" s="448"/>
      <c r="CX12" s="448"/>
      <c r="CY12" s="448"/>
      <c r="CZ12" s="448"/>
      <c r="DA12" s="449"/>
      <c r="DB12" s="447" t="s">
        <v>122</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146570</v>
      </c>
      <c r="S13" s="492"/>
      <c r="T13" s="492"/>
      <c r="U13" s="492"/>
      <c r="V13" s="493"/>
      <c r="W13" s="423" t="s">
        <v>131</v>
      </c>
      <c r="X13" s="424"/>
      <c r="Y13" s="424"/>
      <c r="Z13" s="424"/>
      <c r="AA13" s="424"/>
      <c r="AB13" s="414"/>
      <c r="AC13" s="458">
        <v>1545</v>
      </c>
      <c r="AD13" s="459"/>
      <c r="AE13" s="459"/>
      <c r="AF13" s="459"/>
      <c r="AG13" s="501"/>
      <c r="AH13" s="458">
        <v>1757</v>
      </c>
      <c r="AI13" s="459"/>
      <c r="AJ13" s="459"/>
      <c r="AK13" s="459"/>
      <c r="AL13" s="460"/>
      <c r="AM13" s="436" t="s">
        <v>132</v>
      </c>
      <c r="AN13" s="437"/>
      <c r="AO13" s="437"/>
      <c r="AP13" s="437"/>
      <c r="AQ13" s="437"/>
      <c r="AR13" s="437"/>
      <c r="AS13" s="437"/>
      <c r="AT13" s="438"/>
      <c r="AU13" s="439" t="s">
        <v>101</v>
      </c>
      <c r="AV13" s="440"/>
      <c r="AW13" s="440"/>
      <c r="AX13" s="440"/>
      <c r="AY13" s="441" t="s">
        <v>133</v>
      </c>
      <c r="AZ13" s="442"/>
      <c r="BA13" s="442"/>
      <c r="BB13" s="442"/>
      <c r="BC13" s="442"/>
      <c r="BD13" s="442"/>
      <c r="BE13" s="442"/>
      <c r="BF13" s="442"/>
      <c r="BG13" s="442"/>
      <c r="BH13" s="442"/>
      <c r="BI13" s="442"/>
      <c r="BJ13" s="442"/>
      <c r="BK13" s="442"/>
      <c r="BL13" s="442"/>
      <c r="BM13" s="443"/>
      <c r="BN13" s="407">
        <v>201466</v>
      </c>
      <c r="BO13" s="408"/>
      <c r="BP13" s="408"/>
      <c r="BQ13" s="408"/>
      <c r="BR13" s="408"/>
      <c r="BS13" s="408"/>
      <c r="BT13" s="408"/>
      <c r="BU13" s="409"/>
      <c r="BV13" s="407">
        <v>-1569055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4.5</v>
      </c>
      <c r="CU13" s="405"/>
      <c r="CV13" s="405"/>
      <c r="CW13" s="405"/>
      <c r="CX13" s="405"/>
      <c r="CY13" s="405"/>
      <c r="CZ13" s="405"/>
      <c r="DA13" s="406"/>
      <c r="DB13" s="404">
        <v>4.2</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150913</v>
      </c>
      <c r="S14" s="492"/>
      <c r="T14" s="492"/>
      <c r="U14" s="492"/>
      <c r="V14" s="493"/>
      <c r="W14" s="397"/>
      <c r="X14" s="398"/>
      <c r="Y14" s="398"/>
      <c r="Z14" s="398"/>
      <c r="AA14" s="398"/>
      <c r="AB14" s="387"/>
      <c r="AC14" s="494">
        <v>2.2999999999999998</v>
      </c>
      <c r="AD14" s="495"/>
      <c r="AE14" s="495"/>
      <c r="AF14" s="495"/>
      <c r="AG14" s="496"/>
      <c r="AH14" s="494">
        <v>2.5</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122</v>
      </c>
      <c r="CU14" s="506"/>
      <c r="CV14" s="506"/>
      <c r="CW14" s="506"/>
      <c r="CX14" s="506"/>
      <c r="CY14" s="506"/>
      <c r="CZ14" s="506"/>
      <c r="DA14" s="507"/>
      <c r="DB14" s="505" t="s">
        <v>122</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147004</v>
      </c>
      <c r="S15" s="492"/>
      <c r="T15" s="492"/>
      <c r="U15" s="492"/>
      <c r="V15" s="493"/>
      <c r="W15" s="423" t="s">
        <v>137</v>
      </c>
      <c r="X15" s="424"/>
      <c r="Y15" s="424"/>
      <c r="Z15" s="424"/>
      <c r="AA15" s="424"/>
      <c r="AB15" s="414"/>
      <c r="AC15" s="458">
        <v>16926</v>
      </c>
      <c r="AD15" s="459"/>
      <c r="AE15" s="459"/>
      <c r="AF15" s="459"/>
      <c r="AG15" s="501"/>
      <c r="AH15" s="458">
        <v>18451</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21559301</v>
      </c>
      <c r="BO15" s="371"/>
      <c r="BP15" s="371"/>
      <c r="BQ15" s="371"/>
      <c r="BR15" s="371"/>
      <c r="BS15" s="371"/>
      <c r="BT15" s="371"/>
      <c r="BU15" s="372"/>
      <c r="BV15" s="370">
        <v>21340947</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25.1</v>
      </c>
      <c r="AD16" s="495"/>
      <c r="AE16" s="495"/>
      <c r="AF16" s="495"/>
      <c r="AG16" s="496"/>
      <c r="AH16" s="494">
        <v>26.3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27557803</v>
      </c>
      <c r="BO16" s="408"/>
      <c r="BP16" s="408"/>
      <c r="BQ16" s="408"/>
      <c r="BR16" s="408"/>
      <c r="BS16" s="408"/>
      <c r="BT16" s="408"/>
      <c r="BU16" s="409"/>
      <c r="BV16" s="407">
        <v>26698797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49059</v>
      </c>
      <c r="AD17" s="459"/>
      <c r="AE17" s="459"/>
      <c r="AF17" s="459"/>
      <c r="AG17" s="501"/>
      <c r="AH17" s="458">
        <v>50054</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27450856</v>
      </c>
      <c r="BO17" s="408"/>
      <c r="BP17" s="408"/>
      <c r="BQ17" s="408"/>
      <c r="BR17" s="408"/>
      <c r="BS17" s="408"/>
      <c r="BT17" s="408"/>
      <c r="BU17" s="409"/>
      <c r="BV17" s="407">
        <v>27165070</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82.41</v>
      </c>
      <c r="M18" s="531"/>
      <c r="N18" s="531"/>
      <c r="O18" s="531"/>
      <c r="P18" s="531"/>
      <c r="Q18" s="531"/>
      <c r="R18" s="532"/>
      <c r="S18" s="532"/>
      <c r="T18" s="532"/>
      <c r="U18" s="532"/>
      <c r="V18" s="533"/>
      <c r="W18" s="425"/>
      <c r="X18" s="426"/>
      <c r="Y18" s="426"/>
      <c r="Z18" s="426"/>
      <c r="AA18" s="426"/>
      <c r="AB18" s="417"/>
      <c r="AC18" s="534">
        <v>72.599999999999994</v>
      </c>
      <c r="AD18" s="535"/>
      <c r="AE18" s="535"/>
      <c r="AF18" s="535"/>
      <c r="AG18" s="536"/>
      <c r="AH18" s="534">
        <v>71.2</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31487804</v>
      </c>
      <c r="BO18" s="408"/>
      <c r="BP18" s="408"/>
      <c r="BQ18" s="408"/>
      <c r="BR18" s="408"/>
      <c r="BS18" s="408"/>
      <c r="BT18" s="408"/>
      <c r="BU18" s="409"/>
      <c r="BV18" s="407">
        <v>30497344</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1827</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44301734</v>
      </c>
      <c r="BO19" s="408"/>
      <c r="BP19" s="408"/>
      <c r="BQ19" s="408"/>
      <c r="BR19" s="408"/>
      <c r="BS19" s="408"/>
      <c r="BT19" s="408"/>
      <c r="BU19" s="409"/>
      <c r="BV19" s="407">
        <v>41662019</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62578</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40782219</v>
      </c>
      <c r="BO22" s="371"/>
      <c r="BP22" s="371"/>
      <c r="BQ22" s="371"/>
      <c r="BR22" s="371"/>
      <c r="BS22" s="371"/>
      <c r="BT22" s="371"/>
      <c r="BU22" s="372"/>
      <c r="BV22" s="370">
        <v>41665179</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33325447</v>
      </c>
      <c r="BO23" s="408"/>
      <c r="BP23" s="408"/>
      <c r="BQ23" s="408"/>
      <c r="BR23" s="408"/>
      <c r="BS23" s="408"/>
      <c r="BT23" s="408"/>
      <c r="BU23" s="409"/>
      <c r="BV23" s="407">
        <v>33679956</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9570</v>
      </c>
      <c r="R24" s="459"/>
      <c r="S24" s="459"/>
      <c r="T24" s="459"/>
      <c r="U24" s="459"/>
      <c r="V24" s="501"/>
      <c r="W24" s="553"/>
      <c r="X24" s="554"/>
      <c r="Y24" s="555"/>
      <c r="Z24" s="457" t="s">
        <v>162</v>
      </c>
      <c r="AA24" s="437"/>
      <c r="AB24" s="437"/>
      <c r="AC24" s="437"/>
      <c r="AD24" s="437"/>
      <c r="AE24" s="437"/>
      <c r="AF24" s="437"/>
      <c r="AG24" s="438"/>
      <c r="AH24" s="458">
        <v>828</v>
      </c>
      <c r="AI24" s="459"/>
      <c r="AJ24" s="459"/>
      <c r="AK24" s="459"/>
      <c r="AL24" s="501"/>
      <c r="AM24" s="458">
        <v>2552724</v>
      </c>
      <c r="AN24" s="459"/>
      <c r="AO24" s="459"/>
      <c r="AP24" s="459"/>
      <c r="AQ24" s="459"/>
      <c r="AR24" s="501"/>
      <c r="AS24" s="458">
        <v>3083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20812678</v>
      </c>
      <c r="BO24" s="408"/>
      <c r="BP24" s="408"/>
      <c r="BQ24" s="408"/>
      <c r="BR24" s="408"/>
      <c r="BS24" s="408"/>
      <c r="BT24" s="408"/>
      <c r="BU24" s="409"/>
      <c r="BV24" s="407">
        <v>19768173</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8050</v>
      </c>
      <c r="R25" s="459"/>
      <c r="S25" s="459"/>
      <c r="T25" s="459"/>
      <c r="U25" s="459"/>
      <c r="V25" s="501"/>
      <c r="W25" s="553"/>
      <c r="X25" s="554"/>
      <c r="Y25" s="555"/>
      <c r="Z25" s="457" t="s">
        <v>165</v>
      </c>
      <c r="AA25" s="437"/>
      <c r="AB25" s="437"/>
      <c r="AC25" s="437"/>
      <c r="AD25" s="437"/>
      <c r="AE25" s="437"/>
      <c r="AF25" s="437"/>
      <c r="AG25" s="438"/>
      <c r="AH25" s="458" t="s">
        <v>122</v>
      </c>
      <c r="AI25" s="459"/>
      <c r="AJ25" s="459"/>
      <c r="AK25" s="459"/>
      <c r="AL25" s="501"/>
      <c r="AM25" s="458" t="s">
        <v>122</v>
      </c>
      <c r="AN25" s="459"/>
      <c r="AO25" s="459"/>
      <c r="AP25" s="459"/>
      <c r="AQ25" s="459"/>
      <c r="AR25" s="501"/>
      <c r="AS25" s="458" t="s">
        <v>122</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69183762</v>
      </c>
      <c r="BO25" s="371"/>
      <c r="BP25" s="371"/>
      <c r="BQ25" s="371"/>
      <c r="BR25" s="371"/>
      <c r="BS25" s="371"/>
      <c r="BT25" s="371"/>
      <c r="BU25" s="372"/>
      <c r="BV25" s="370">
        <v>57810973</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7370</v>
      </c>
      <c r="R26" s="459"/>
      <c r="S26" s="459"/>
      <c r="T26" s="459"/>
      <c r="U26" s="459"/>
      <c r="V26" s="501"/>
      <c r="W26" s="553"/>
      <c r="X26" s="554"/>
      <c r="Y26" s="555"/>
      <c r="Z26" s="457" t="s">
        <v>168</v>
      </c>
      <c r="AA26" s="559"/>
      <c r="AB26" s="559"/>
      <c r="AC26" s="559"/>
      <c r="AD26" s="559"/>
      <c r="AE26" s="559"/>
      <c r="AF26" s="559"/>
      <c r="AG26" s="560"/>
      <c r="AH26" s="458">
        <v>23</v>
      </c>
      <c r="AI26" s="459"/>
      <c r="AJ26" s="459"/>
      <c r="AK26" s="459"/>
      <c r="AL26" s="501"/>
      <c r="AM26" s="458">
        <v>60674</v>
      </c>
      <c r="AN26" s="459"/>
      <c r="AO26" s="459"/>
      <c r="AP26" s="459"/>
      <c r="AQ26" s="459"/>
      <c r="AR26" s="501"/>
      <c r="AS26" s="458">
        <v>2638</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122</v>
      </c>
      <c r="BO26" s="408"/>
      <c r="BP26" s="408"/>
      <c r="BQ26" s="408"/>
      <c r="BR26" s="408"/>
      <c r="BS26" s="408"/>
      <c r="BT26" s="408"/>
      <c r="BU26" s="409"/>
      <c r="BV26" s="407" t="s">
        <v>122</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4830</v>
      </c>
      <c r="R27" s="459"/>
      <c r="S27" s="459"/>
      <c r="T27" s="459"/>
      <c r="U27" s="459"/>
      <c r="V27" s="501"/>
      <c r="W27" s="553"/>
      <c r="X27" s="554"/>
      <c r="Y27" s="555"/>
      <c r="Z27" s="457" t="s">
        <v>171</v>
      </c>
      <c r="AA27" s="437"/>
      <c r="AB27" s="437"/>
      <c r="AC27" s="437"/>
      <c r="AD27" s="437"/>
      <c r="AE27" s="437"/>
      <c r="AF27" s="437"/>
      <c r="AG27" s="438"/>
      <c r="AH27" s="458">
        <v>32</v>
      </c>
      <c r="AI27" s="459"/>
      <c r="AJ27" s="459"/>
      <c r="AK27" s="459"/>
      <c r="AL27" s="501"/>
      <c r="AM27" s="458">
        <v>107865</v>
      </c>
      <c r="AN27" s="459"/>
      <c r="AO27" s="459"/>
      <c r="AP27" s="459"/>
      <c r="AQ27" s="459"/>
      <c r="AR27" s="501"/>
      <c r="AS27" s="458">
        <v>3371</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t="s">
        <v>122</v>
      </c>
      <c r="BO27" s="527"/>
      <c r="BP27" s="527"/>
      <c r="BQ27" s="527"/>
      <c r="BR27" s="527"/>
      <c r="BS27" s="527"/>
      <c r="BT27" s="527"/>
      <c r="BU27" s="528"/>
      <c r="BV27" s="526" t="s">
        <v>122</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4330</v>
      </c>
      <c r="R28" s="459"/>
      <c r="S28" s="459"/>
      <c r="T28" s="459"/>
      <c r="U28" s="459"/>
      <c r="V28" s="501"/>
      <c r="W28" s="553"/>
      <c r="X28" s="554"/>
      <c r="Y28" s="555"/>
      <c r="Z28" s="457" t="s">
        <v>174</v>
      </c>
      <c r="AA28" s="437"/>
      <c r="AB28" s="437"/>
      <c r="AC28" s="437"/>
      <c r="AD28" s="437"/>
      <c r="AE28" s="437"/>
      <c r="AF28" s="437"/>
      <c r="AG28" s="438"/>
      <c r="AH28" s="458">
        <v>4</v>
      </c>
      <c r="AI28" s="459"/>
      <c r="AJ28" s="459"/>
      <c r="AK28" s="459"/>
      <c r="AL28" s="501"/>
      <c r="AM28" s="458">
        <v>10752</v>
      </c>
      <c r="AN28" s="459"/>
      <c r="AO28" s="459"/>
      <c r="AP28" s="459"/>
      <c r="AQ28" s="459"/>
      <c r="AR28" s="501"/>
      <c r="AS28" s="458">
        <v>2688</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3986147</v>
      </c>
      <c r="BO28" s="371"/>
      <c r="BP28" s="371"/>
      <c r="BQ28" s="371"/>
      <c r="BR28" s="371"/>
      <c r="BS28" s="371"/>
      <c r="BT28" s="371"/>
      <c r="BU28" s="372"/>
      <c r="BV28" s="370">
        <v>3456434</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25</v>
      </c>
      <c r="M29" s="459"/>
      <c r="N29" s="459"/>
      <c r="O29" s="459"/>
      <c r="P29" s="501"/>
      <c r="Q29" s="458">
        <v>4100</v>
      </c>
      <c r="R29" s="459"/>
      <c r="S29" s="459"/>
      <c r="T29" s="459"/>
      <c r="U29" s="459"/>
      <c r="V29" s="501"/>
      <c r="W29" s="556"/>
      <c r="X29" s="557"/>
      <c r="Y29" s="558"/>
      <c r="Z29" s="457" t="s">
        <v>177</v>
      </c>
      <c r="AA29" s="437"/>
      <c r="AB29" s="437"/>
      <c r="AC29" s="437"/>
      <c r="AD29" s="437"/>
      <c r="AE29" s="437"/>
      <c r="AF29" s="437"/>
      <c r="AG29" s="438"/>
      <c r="AH29" s="458">
        <v>864</v>
      </c>
      <c r="AI29" s="459"/>
      <c r="AJ29" s="459"/>
      <c r="AK29" s="459"/>
      <c r="AL29" s="501"/>
      <c r="AM29" s="458">
        <v>2671341</v>
      </c>
      <c r="AN29" s="459"/>
      <c r="AO29" s="459"/>
      <c r="AP29" s="459"/>
      <c r="AQ29" s="459"/>
      <c r="AR29" s="501"/>
      <c r="AS29" s="458">
        <v>3092</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216198</v>
      </c>
      <c r="BO29" s="408"/>
      <c r="BP29" s="408"/>
      <c r="BQ29" s="408"/>
      <c r="BR29" s="408"/>
      <c r="BS29" s="408"/>
      <c r="BT29" s="408"/>
      <c r="BU29" s="409"/>
      <c r="BV29" s="407">
        <v>814528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96.7</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2679317</v>
      </c>
      <c r="BO30" s="527"/>
      <c r="BP30" s="527"/>
      <c r="BQ30" s="527"/>
      <c r="BR30" s="527"/>
      <c r="BS30" s="527"/>
      <c r="BT30" s="527"/>
      <c r="BU30" s="528"/>
      <c r="BV30" s="526">
        <v>3819719</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3</v>
      </c>
      <c r="V34" s="597"/>
      <c r="W34" s="598" t="str">
        <f>IF('各会計、関係団体の財政状況及び健全化判断比率'!B28="","",'各会計、関係団体の財政状況及び健全化判断比率'!B28)</f>
        <v>国民健康保険特別会計</v>
      </c>
      <c r="X34" s="598"/>
      <c r="Y34" s="598"/>
      <c r="Z34" s="598"/>
      <c r="AA34" s="598"/>
      <c r="AB34" s="598"/>
      <c r="AC34" s="598"/>
      <c r="AD34" s="598"/>
      <c r="AE34" s="598"/>
      <c r="AF34" s="598"/>
      <c r="AG34" s="598"/>
      <c r="AH34" s="598"/>
      <c r="AI34" s="598"/>
      <c r="AJ34" s="598"/>
      <c r="AK34" s="598"/>
      <c r="AL34" s="169"/>
      <c r="AM34" s="597">
        <f>IF(AO34="","",MAX(C34:D43,U34:V43)+1)</f>
        <v>6</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f>IF(BG34="","",MAX(C34:D43,U34:V43,AM34:AN43)+1)</f>
        <v>8</v>
      </c>
      <c r="BF34" s="597"/>
      <c r="BG34" s="598" t="str">
        <f>IF('各会計、関係団体の財政状況及び健全化判断比率'!B33="","",'各会計、関係団体の財政状況及び健全化判断比率'!B33)</f>
        <v>土地区画整理事業特別会計</v>
      </c>
      <c r="BH34" s="598"/>
      <c r="BI34" s="598"/>
      <c r="BJ34" s="598"/>
      <c r="BK34" s="598"/>
      <c r="BL34" s="598"/>
      <c r="BM34" s="598"/>
      <c r="BN34" s="598"/>
      <c r="BO34" s="598"/>
      <c r="BP34" s="598"/>
      <c r="BQ34" s="598"/>
      <c r="BR34" s="598"/>
      <c r="BS34" s="598"/>
      <c r="BT34" s="598"/>
      <c r="BU34" s="598"/>
      <c r="BV34" s="169"/>
      <c r="BW34" s="597">
        <f>IF(BY34="","",MAX(C34:D43,U34:V43,AM34:AN43,BE34:BF43)+1)</f>
        <v>9</v>
      </c>
      <c r="BX34" s="597"/>
      <c r="BY34" s="598" t="str">
        <f>IF('各会計、関係団体の財政状況及び健全化判断比率'!B68="","",'各会計、関係団体の財政状況及び健全化判断比率'!B68)</f>
        <v>久喜宮代衛生組合</v>
      </c>
      <c r="BZ34" s="598"/>
      <c r="CA34" s="598"/>
      <c r="CB34" s="598"/>
      <c r="CC34" s="598"/>
      <c r="CD34" s="598"/>
      <c r="CE34" s="598"/>
      <c r="CF34" s="598"/>
      <c r="CG34" s="598"/>
      <c r="CH34" s="598"/>
      <c r="CI34" s="598"/>
      <c r="CJ34" s="598"/>
      <c r="CK34" s="598"/>
      <c r="CL34" s="598"/>
      <c r="CM34" s="598"/>
      <c r="CN34" s="169"/>
      <c r="CO34" s="597">
        <f>IF(CQ34="","",MAX(C34:D43,U34:V43,AM34:AN43,BE34:BF43,BW34:BX43)+1)</f>
        <v>18</v>
      </c>
      <c r="CP34" s="597"/>
      <c r="CQ34" s="598" t="str">
        <f>IF('各会計、関係団体の財政状況及び健全化判断比率'!BS7="","",'各会計、関係団体の財政状況及び健全化判断比率'!BS7)</f>
        <v>久喜新電力株式会社</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f>IF(E35="","",C34+1)</f>
        <v>2</v>
      </c>
      <c r="D35" s="597"/>
      <c r="E35" s="598" t="str">
        <f>IF('各会計、関係団体の財政状況及び健全化判断比率'!B8="","",'各会計、関係団体の財政状況及び健全化判断比率'!B8)</f>
        <v>土地区画整理事業特別会計（普通会計）</v>
      </c>
      <c r="F35" s="598"/>
      <c r="G35" s="598"/>
      <c r="H35" s="598"/>
      <c r="I35" s="598"/>
      <c r="J35" s="598"/>
      <c r="K35" s="598"/>
      <c r="L35" s="598"/>
      <c r="M35" s="598"/>
      <c r="N35" s="598"/>
      <c r="O35" s="598"/>
      <c r="P35" s="598"/>
      <c r="Q35" s="598"/>
      <c r="R35" s="598"/>
      <c r="S35" s="598"/>
      <c r="T35" s="169"/>
      <c r="U35" s="597">
        <f>IF(W35="","",U34+1)</f>
        <v>4</v>
      </c>
      <c r="V35" s="597"/>
      <c r="W35" s="598" t="str">
        <f>IF('各会計、関係団体の財政状況及び健全化判断比率'!B29="","",'各会計、関係団体の財政状況及び健全化判断比率'!B29)</f>
        <v>介護保険特別会計</v>
      </c>
      <c r="X35" s="598"/>
      <c r="Y35" s="598"/>
      <c r="Z35" s="598"/>
      <c r="AA35" s="598"/>
      <c r="AB35" s="598"/>
      <c r="AC35" s="598"/>
      <c r="AD35" s="598"/>
      <c r="AE35" s="598"/>
      <c r="AF35" s="598"/>
      <c r="AG35" s="598"/>
      <c r="AH35" s="598"/>
      <c r="AI35" s="598"/>
      <c r="AJ35" s="598"/>
      <c r="AK35" s="598"/>
      <c r="AL35" s="169"/>
      <c r="AM35" s="597">
        <f t="shared" ref="AM35:AM43" si="0">IF(AO35="","",AM34+1)</f>
        <v>7</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10</v>
      </c>
      <c r="BX35" s="597"/>
      <c r="BY35" s="598" t="str">
        <f>IF('各会計、関係団体の財政状況及び健全化判断比率'!B69="","",'各会計、関係団体の財政状況及び健全化判断比率'!B69)</f>
        <v>利根川栗橋流域水防事務組合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5</v>
      </c>
      <c r="V36" s="597"/>
      <c r="W36" s="598" t="str">
        <f>IF('各会計、関係団体の財政状況及び健全化判断比率'!B30="","",'各会計、関係団体の財政状況及び健全化判断比率'!B30)</f>
        <v>後期高齢者医療特別会計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11</v>
      </c>
      <c r="BX36" s="597"/>
      <c r="BY36" s="598" t="str">
        <f>IF('各会計、関係団体の財政状況及び健全化判断比率'!B70="","",'各会計、関係団体の財政状況及び健全化判断比率'!B70)</f>
        <v>埼玉県市町村総合事務組合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12</v>
      </c>
      <c r="BX37" s="597"/>
      <c r="BY37" s="598" t="str">
        <f>IF('各会計、関係団体の財政状況及び健全化判断比率'!B71="","",'各会計、関係団体の財政状況及び健全化判断比率'!B71)</f>
        <v>埼玉県市町村総合事務組合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13</v>
      </c>
      <c r="BX38" s="597"/>
      <c r="BY38" s="598" t="str">
        <f>IF('各会計、関係団体の財政状況及び健全化判断比率'!B72="","",'各会計、関係団体の財政状況及び健全化判断比率'!B72)</f>
        <v>広域利根斎場組合</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14</v>
      </c>
      <c r="BX39" s="597"/>
      <c r="BY39" s="598" t="str">
        <f>IF('各会計、関係団体の財政状況及び健全化判断比率'!B73="","",'各会計、関係団体の財政状況及び健全化判断比率'!B73)</f>
        <v>彩の国さいたま人づくり広域連合</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f t="shared" si="2"/>
        <v>15</v>
      </c>
      <c r="BX40" s="597"/>
      <c r="BY40" s="598" t="str">
        <f>IF('各会計、関係団体の財政状況及び健全化判断比率'!B74="","",'各会計、関係団体の財政状況及び健全化判断比率'!B74)</f>
        <v>埼玉県後期高齢者医療広域連合</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f t="shared" si="2"/>
        <v>16</v>
      </c>
      <c r="BX41" s="597"/>
      <c r="BY41" s="598" t="str">
        <f>IF('各会計、関係団体の財政状況及び健全化判断比率'!B75="","",'各会計、関係団体の財政状況及び健全化判断比率'!B75)</f>
        <v>埼玉県後期高齢者医療広域連合</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f t="shared" si="2"/>
        <v>17</v>
      </c>
      <c r="BX42" s="597"/>
      <c r="BY42" s="598" t="str">
        <f>IF('各会計、関係団体の財政状況及び健全化判断比率'!B76="","",'各会計、関係団体の財政状況及び健全化判断比率'!B76)</f>
        <v>埼玉東部消防組合</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7l6JWWMkQWyK++5pG3DOJBDPiPSXSXUXzggddlR1hsYBSgECkW35+MRebJ7ADUL6bEyzy67a0vnUmkfKeDZvQ==" saltValue="u2XJPuaImEMwKmmxePRsL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70" zoomScaleNormal="7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527</v>
      </c>
      <c r="G33" s="29" t="s">
        <v>528</v>
      </c>
      <c r="H33" s="29" t="s">
        <v>529</v>
      </c>
      <c r="I33" s="29" t="s">
        <v>530</v>
      </c>
      <c r="J33" s="30" t="s">
        <v>531</v>
      </c>
      <c r="K33" s="22"/>
      <c r="L33" s="22"/>
      <c r="M33" s="22"/>
      <c r="N33" s="22"/>
      <c r="O33" s="22"/>
      <c r="P33" s="22"/>
    </row>
    <row r="34" spans="1:16" ht="39" customHeight="1" x14ac:dyDescent="0.15">
      <c r="A34" s="22"/>
      <c r="B34" s="31"/>
      <c r="C34" s="1151" t="s">
        <v>536</v>
      </c>
      <c r="D34" s="1151"/>
      <c r="E34" s="1152"/>
      <c r="F34" s="32">
        <v>8.17</v>
      </c>
      <c r="G34" s="33">
        <v>8.18</v>
      </c>
      <c r="H34" s="33">
        <v>9.14</v>
      </c>
      <c r="I34" s="33">
        <v>9.31</v>
      </c>
      <c r="J34" s="34">
        <v>8.19</v>
      </c>
      <c r="K34" s="22"/>
      <c r="L34" s="22"/>
      <c r="M34" s="22"/>
      <c r="N34" s="22"/>
      <c r="O34" s="22"/>
      <c r="P34" s="22"/>
    </row>
    <row r="35" spans="1:16" ht="39" customHeight="1" x14ac:dyDescent="0.15">
      <c r="A35" s="22"/>
      <c r="B35" s="35"/>
      <c r="C35" s="1145" t="s">
        <v>537</v>
      </c>
      <c r="D35" s="1146"/>
      <c r="E35" s="1147"/>
      <c r="F35" s="36">
        <v>5.48</v>
      </c>
      <c r="G35" s="37">
        <v>6.73</v>
      </c>
      <c r="H35" s="37">
        <v>5.7</v>
      </c>
      <c r="I35" s="37">
        <v>6.23</v>
      </c>
      <c r="J35" s="38">
        <v>8.17</v>
      </c>
      <c r="K35" s="22"/>
      <c r="L35" s="22"/>
      <c r="M35" s="22"/>
      <c r="N35" s="22"/>
      <c r="O35" s="22"/>
      <c r="P35" s="22"/>
    </row>
    <row r="36" spans="1:16" ht="39" customHeight="1" x14ac:dyDescent="0.15">
      <c r="A36" s="22"/>
      <c r="B36" s="35"/>
      <c r="C36" s="1145" t="s">
        <v>538</v>
      </c>
      <c r="D36" s="1146"/>
      <c r="E36" s="1147"/>
      <c r="F36" s="36">
        <v>0.39</v>
      </c>
      <c r="G36" s="37">
        <v>0.49</v>
      </c>
      <c r="H36" s="37">
        <v>0.43</v>
      </c>
      <c r="I36" s="37">
        <v>0.78</v>
      </c>
      <c r="J36" s="38">
        <v>1.24</v>
      </c>
      <c r="K36" s="22"/>
      <c r="L36" s="22"/>
      <c r="M36" s="22"/>
      <c r="N36" s="22"/>
      <c r="O36" s="22"/>
      <c r="P36" s="22"/>
    </row>
    <row r="37" spans="1:16" ht="39" customHeight="1" x14ac:dyDescent="0.15">
      <c r="A37" s="22"/>
      <c r="B37" s="35"/>
      <c r="C37" s="1145" t="s">
        <v>539</v>
      </c>
      <c r="D37" s="1146"/>
      <c r="E37" s="1147"/>
      <c r="F37" s="36">
        <v>0.9</v>
      </c>
      <c r="G37" s="37">
        <v>1.06</v>
      </c>
      <c r="H37" s="37">
        <v>0.41</v>
      </c>
      <c r="I37" s="37">
        <v>0.28000000000000003</v>
      </c>
      <c r="J37" s="38">
        <v>0.68</v>
      </c>
      <c r="K37" s="22"/>
      <c r="L37" s="22"/>
      <c r="M37" s="22"/>
      <c r="N37" s="22"/>
      <c r="O37" s="22"/>
      <c r="P37" s="22"/>
    </row>
    <row r="38" spans="1:16" ht="39" customHeight="1" x14ac:dyDescent="0.15">
      <c r="A38" s="22"/>
      <c r="B38" s="35"/>
      <c r="C38" s="1145" t="s">
        <v>540</v>
      </c>
      <c r="D38" s="1146"/>
      <c r="E38" s="1147"/>
      <c r="F38" s="36">
        <v>1.48</v>
      </c>
      <c r="G38" s="37">
        <v>1.33</v>
      </c>
      <c r="H38" s="37">
        <v>1.5</v>
      </c>
      <c r="I38" s="37">
        <v>0.77</v>
      </c>
      <c r="J38" s="38">
        <v>0.62</v>
      </c>
      <c r="K38" s="22"/>
      <c r="L38" s="22"/>
      <c r="M38" s="22"/>
      <c r="N38" s="22"/>
      <c r="O38" s="22"/>
      <c r="P38" s="22"/>
    </row>
    <row r="39" spans="1:16" ht="39" customHeight="1" x14ac:dyDescent="0.15">
      <c r="A39" s="22"/>
      <c r="B39" s="35"/>
      <c r="C39" s="1145" t="s">
        <v>541</v>
      </c>
      <c r="D39" s="1146"/>
      <c r="E39" s="1147"/>
      <c r="F39" s="36">
        <v>0</v>
      </c>
      <c r="G39" s="37">
        <v>0.01</v>
      </c>
      <c r="H39" s="37">
        <v>0.02</v>
      </c>
      <c r="I39" s="37">
        <v>0.01</v>
      </c>
      <c r="J39" s="38">
        <v>0.01</v>
      </c>
      <c r="K39" s="22"/>
      <c r="L39" s="22"/>
      <c r="M39" s="22"/>
      <c r="N39" s="22"/>
      <c r="O39" s="22"/>
      <c r="P39" s="22"/>
    </row>
    <row r="40" spans="1:16" ht="39" customHeight="1" x14ac:dyDescent="0.15">
      <c r="A40" s="22"/>
      <c r="B40" s="35"/>
      <c r="C40" s="1145" t="s">
        <v>542</v>
      </c>
      <c r="D40" s="1146"/>
      <c r="E40" s="1147"/>
      <c r="F40" s="36">
        <v>0.02</v>
      </c>
      <c r="G40" s="37">
        <v>0.01</v>
      </c>
      <c r="H40" s="37">
        <v>7.0000000000000007E-2</v>
      </c>
      <c r="I40" s="37">
        <v>0.01</v>
      </c>
      <c r="J40" s="38">
        <v>0</v>
      </c>
      <c r="K40" s="22"/>
      <c r="L40" s="22"/>
      <c r="M40" s="22"/>
      <c r="N40" s="22"/>
      <c r="O40" s="22"/>
      <c r="P40" s="22"/>
    </row>
    <row r="41" spans="1:16" ht="39" customHeight="1" x14ac:dyDescent="0.15">
      <c r="A41" s="22"/>
      <c r="B41" s="35"/>
      <c r="C41" s="1145" t="s">
        <v>543</v>
      </c>
      <c r="D41" s="1146"/>
      <c r="E41" s="1147"/>
      <c r="F41" s="36">
        <v>0.01</v>
      </c>
      <c r="G41" s="37">
        <v>0.01</v>
      </c>
      <c r="H41" s="37">
        <v>0</v>
      </c>
      <c r="I41" s="37">
        <v>0</v>
      </c>
      <c r="J41" s="38">
        <v>0</v>
      </c>
      <c r="K41" s="22"/>
      <c r="L41" s="22"/>
      <c r="M41" s="22"/>
      <c r="N41" s="22"/>
      <c r="O41" s="22"/>
      <c r="P41" s="22"/>
    </row>
    <row r="42" spans="1:16" ht="39" customHeight="1" x14ac:dyDescent="0.15">
      <c r="A42" s="22"/>
      <c r="B42" s="39"/>
      <c r="C42" s="1145" t="s">
        <v>544</v>
      </c>
      <c r="D42" s="1146"/>
      <c r="E42" s="1147"/>
      <c r="F42" s="36" t="s">
        <v>489</v>
      </c>
      <c r="G42" s="37" t="s">
        <v>489</v>
      </c>
      <c r="H42" s="37" t="s">
        <v>489</v>
      </c>
      <c r="I42" s="37" t="s">
        <v>489</v>
      </c>
      <c r="J42" s="38" t="s">
        <v>489</v>
      </c>
      <c r="K42" s="22"/>
      <c r="L42" s="22"/>
      <c r="M42" s="22"/>
      <c r="N42" s="22"/>
      <c r="O42" s="22"/>
      <c r="P42" s="22"/>
    </row>
    <row r="43" spans="1:16" ht="39" customHeight="1" thickBot="1" x14ac:dyDescent="0.2">
      <c r="A43" s="22"/>
      <c r="B43" s="40"/>
      <c r="C43" s="1148" t="s">
        <v>545</v>
      </c>
      <c r="D43" s="1149"/>
      <c r="E43" s="1150"/>
      <c r="F43" s="41">
        <v>0.21</v>
      </c>
      <c r="G43" s="42" t="s">
        <v>489</v>
      </c>
      <c r="H43" s="42" t="s">
        <v>489</v>
      </c>
      <c r="I43" s="42" t="s">
        <v>489</v>
      </c>
      <c r="J43" s="43" t="s">
        <v>489</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CKmkYUd+KndUlMCGcSO0KjX+LiDfHuIEu79uoSD25E5fETqXedeCUr+5qXBKX93cwAadBYsEI5b1QPXdLtdGug==" saltValue="DJSPjG5qzxNOZVljLnIae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8" scale="87"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opLeftCell="A41" zoomScale="70" zoomScaleNormal="70" zoomScaleSheetLayoutView="55" workbookViewId="0">
      <selection activeCell="Q56" sqref="Q56"/>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527</v>
      </c>
      <c r="L44" s="56" t="s">
        <v>528</v>
      </c>
      <c r="M44" s="56" t="s">
        <v>529</v>
      </c>
      <c r="N44" s="56" t="s">
        <v>530</v>
      </c>
      <c r="O44" s="57" t="s">
        <v>531</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4082</v>
      </c>
      <c r="L45" s="60">
        <v>3924</v>
      </c>
      <c r="M45" s="60">
        <v>3739</v>
      </c>
      <c r="N45" s="60">
        <v>3832</v>
      </c>
      <c r="O45" s="61">
        <v>3931</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489</v>
      </c>
      <c r="L46" s="64" t="s">
        <v>489</v>
      </c>
      <c r="M46" s="64" t="s">
        <v>489</v>
      </c>
      <c r="N46" s="64" t="s">
        <v>489</v>
      </c>
      <c r="O46" s="65" t="s">
        <v>489</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489</v>
      </c>
      <c r="L47" s="64" t="s">
        <v>489</v>
      </c>
      <c r="M47" s="64" t="s">
        <v>489</v>
      </c>
      <c r="N47" s="64" t="s">
        <v>489</v>
      </c>
      <c r="O47" s="65" t="s">
        <v>489</v>
      </c>
      <c r="P47" s="48"/>
      <c r="Q47" s="48"/>
      <c r="R47" s="48"/>
      <c r="S47" s="48"/>
      <c r="T47" s="48"/>
      <c r="U47" s="48"/>
    </row>
    <row r="48" spans="1:21" ht="30.75" customHeight="1" x14ac:dyDescent="0.15">
      <c r="A48" s="48"/>
      <c r="B48" s="1155"/>
      <c r="C48" s="1156"/>
      <c r="D48" s="62"/>
      <c r="E48" s="1161" t="s">
        <v>13</v>
      </c>
      <c r="F48" s="1161"/>
      <c r="G48" s="1161"/>
      <c r="H48" s="1161"/>
      <c r="I48" s="1161"/>
      <c r="J48" s="1162"/>
      <c r="K48" s="63">
        <v>1299</v>
      </c>
      <c r="L48" s="64">
        <v>1195</v>
      </c>
      <c r="M48" s="64">
        <v>1206</v>
      </c>
      <c r="N48" s="64">
        <v>1312</v>
      </c>
      <c r="O48" s="65">
        <v>1152</v>
      </c>
      <c r="P48" s="48"/>
      <c r="Q48" s="48"/>
      <c r="R48" s="48"/>
      <c r="S48" s="48"/>
      <c r="T48" s="48"/>
      <c r="U48" s="48"/>
    </row>
    <row r="49" spans="1:21" ht="30.75" customHeight="1" x14ac:dyDescent="0.15">
      <c r="A49" s="48"/>
      <c r="B49" s="1155"/>
      <c r="C49" s="1156"/>
      <c r="D49" s="62"/>
      <c r="E49" s="1161" t="s">
        <v>14</v>
      </c>
      <c r="F49" s="1161"/>
      <c r="G49" s="1161"/>
      <c r="H49" s="1161"/>
      <c r="I49" s="1161"/>
      <c r="J49" s="1162"/>
      <c r="K49" s="63">
        <v>235</v>
      </c>
      <c r="L49" s="64">
        <v>276</v>
      </c>
      <c r="M49" s="64">
        <v>267</v>
      </c>
      <c r="N49" s="64">
        <v>413</v>
      </c>
      <c r="O49" s="65">
        <v>447</v>
      </c>
      <c r="P49" s="48"/>
      <c r="Q49" s="48"/>
      <c r="R49" s="48"/>
      <c r="S49" s="48"/>
      <c r="T49" s="48"/>
      <c r="U49" s="48"/>
    </row>
    <row r="50" spans="1:21" ht="30.75" customHeight="1" x14ac:dyDescent="0.15">
      <c r="A50" s="48"/>
      <c r="B50" s="1155"/>
      <c r="C50" s="1156"/>
      <c r="D50" s="62"/>
      <c r="E50" s="1161" t="s">
        <v>15</v>
      </c>
      <c r="F50" s="1161"/>
      <c r="G50" s="1161"/>
      <c r="H50" s="1161"/>
      <c r="I50" s="1161"/>
      <c r="J50" s="1162"/>
      <c r="K50" s="63" t="s">
        <v>489</v>
      </c>
      <c r="L50" s="64" t="s">
        <v>489</v>
      </c>
      <c r="M50" s="64" t="s">
        <v>489</v>
      </c>
      <c r="N50" s="64" t="s">
        <v>489</v>
      </c>
      <c r="O50" s="65" t="s">
        <v>489</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489</v>
      </c>
      <c r="L51" s="64" t="s">
        <v>489</v>
      </c>
      <c r="M51" s="64" t="s">
        <v>489</v>
      </c>
      <c r="N51" s="64" t="s">
        <v>489</v>
      </c>
      <c r="O51" s="65" t="s">
        <v>489</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4186</v>
      </c>
      <c r="L52" s="64">
        <v>4175</v>
      </c>
      <c r="M52" s="64">
        <v>4140</v>
      </c>
      <c r="N52" s="64">
        <v>4105</v>
      </c>
      <c r="O52" s="65">
        <v>4009</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1430</v>
      </c>
      <c r="L53" s="69">
        <v>1220</v>
      </c>
      <c r="M53" s="69">
        <v>1072</v>
      </c>
      <c r="N53" s="69">
        <v>1452</v>
      </c>
      <c r="O53" s="70">
        <v>1521</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546</v>
      </c>
      <c r="L57" s="81" t="s">
        <v>547</v>
      </c>
      <c r="M57" s="81" t="s">
        <v>548</v>
      </c>
      <c r="N57" s="81" t="s">
        <v>549</v>
      </c>
      <c r="O57" s="82" t="s">
        <v>550</v>
      </c>
      <c r="P57" s="48"/>
      <c r="Q57" s="48"/>
      <c r="R57" s="48"/>
      <c r="S57" s="48"/>
      <c r="T57" s="48"/>
      <c r="U57" s="48"/>
    </row>
    <row r="58" spans="1:21" ht="31.5" customHeight="1" x14ac:dyDescent="0.15">
      <c r="B58" s="1169" t="s">
        <v>24</v>
      </c>
      <c r="C58" s="1170"/>
      <c r="D58" s="1175" t="s">
        <v>25</v>
      </c>
      <c r="E58" s="1176"/>
      <c r="F58" s="1176"/>
      <c r="G58" s="1176"/>
      <c r="H58" s="1176"/>
      <c r="I58" s="1176"/>
      <c r="J58" s="1177"/>
      <c r="K58" s="83"/>
      <c r="L58" s="84"/>
      <c r="M58" s="84"/>
      <c r="N58" s="84"/>
      <c r="O58" s="85"/>
    </row>
    <row r="59" spans="1:21" ht="31.5" customHeight="1" x14ac:dyDescent="0.15">
      <c r="B59" s="1171"/>
      <c r="C59" s="1172"/>
      <c r="D59" s="1178" t="s">
        <v>26</v>
      </c>
      <c r="E59" s="1179"/>
      <c r="F59" s="1179"/>
      <c r="G59" s="1179"/>
      <c r="H59" s="1179"/>
      <c r="I59" s="1179"/>
      <c r="J59" s="1180"/>
      <c r="K59" s="86"/>
      <c r="L59" s="87"/>
      <c r="M59" s="87"/>
      <c r="N59" s="87"/>
      <c r="O59" s="88"/>
    </row>
    <row r="60" spans="1:21" ht="31.5" customHeight="1" thickBot="1" x14ac:dyDescent="0.2">
      <c r="B60" s="1173"/>
      <c r="C60" s="1174"/>
      <c r="D60" s="1181" t="s">
        <v>27</v>
      </c>
      <c r="E60" s="1182"/>
      <c r="F60" s="1182"/>
      <c r="G60" s="1182"/>
      <c r="H60" s="1182"/>
      <c r="I60" s="1182"/>
      <c r="J60" s="1183"/>
      <c r="K60" s="89"/>
      <c r="L60" s="90"/>
      <c r="M60" s="90"/>
      <c r="N60" s="90"/>
      <c r="O60" s="91"/>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usxlnMqeqAnuy5o34ECgoVU6E4GgCgXuYkcGpzmY7672PRddk7zDFw1v2NJmaUkx5go2E7GuLApSrQq4oS6L8w==" saltValue="5SLte9RsvAFPNb/9yLRcw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8" scale="75"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70" zoomScaleNormal="70" zoomScaleSheetLayoutView="100" workbookViewId="0">
      <selection activeCell="M47" sqref="M47"/>
    </sheetView>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527</v>
      </c>
      <c r="J40" s="103" t="s">
        <v>528</v>
      </c>
      <c r="K40" s="103" t="s">
        <v>529</v>
      </c>
      <c r="L40" s="103" t="s">
        <v>530</v>
      </c>
      <c r="M40" s="104" t="s">
        <v>531</v>
      </c>
    </row>
    <row r="41" spans="2:13" ht="27.75" customHeight="1" x14ac:dyDescent="0.15">
      <c r="B41" s="1184" t="s">
        <v>30</v>
      </c>
      <c r="C41" s="1185"/>
      <c r="D41" s="105"/>
      <c r="E41" s="1190" t="s">
        <v>31</v>
      </c>
      <c r="F41" s="1190"/>
      <c r="G41" s="1190"/>
      <c r="H41" s="1191"/>
      <c r="I41" s="343">
        <v>43249</v>
      </c>
      <c r="J41" s="344">
        <v>45593</v>
      </c>
      <c r="K41" s="344">
        <v>43447</v>
      </c>
      <c r="L41" s="344">
        <v>41665</v>
      </c>
      <c r="M41" s="345">
        <v>40782</v>
      </c>
    </row>
    <row r="42" spans="2:13" ht="27.75" customHeight="1" x14ac:dyDescent="0.15">
      <c r="B42" s="1186"/>
      <c r="C42" s="1187"/>
      <c r="D42" s="106"/>
      <c r="E42" s="1192" t="s">
        <v>32</v>
      </c>
      <c r="F42" s="1192"/>
      <c r="G42" s="1192"/>
      <c r="H42" s="1193"/>
      <c r="I42" s="346" t="s">
        <v>489</v>
      </c>
      <c r="J42" s="347" t="s">
        <v>489</v>
      </c>
      <c r="K42" s="347" t="s">
        <v>489</v>
      </c>
      <c r="L42" s="347" t="s">
        <v>489</v>
      </c>
      <c r="M42" s="348" t="s">
        <v>489</v>
      </c>
    </row>
    <row r="43" spans="2:13" ht="27.75" customHeight="1" x14ac:dyDescent="0.15">
      <c r="B43" s="1186"/>
      <c r="C43" s="1187"/>
      <c r="D43" s="106"/>
      <c r="E43" s="1192" t="s">
        <v>33</v>
      </c>
      <c r="F43" s="1192"/>
      <c r="G43" s="1192"/>
      <c r="H43" s="1193"/>
      <c r="I43" s="346">
        <v>6588</v>
      </c>
      <c r="J43" s="347">
        <v>5495</v>
      </c>
      <c r="K43" s="347">
        <v>5113</v>
      </c>
      <c r="L43" s="347">
        <v>4772</v>
      </c>
      <c r="M43" s="348">
        <v>3703</v>
      </c>
    </row>
    <row r="44" spans="2:13" ht="27.75" customHeight="1" x14ac:dyDescent="0.15">
      <c r="B44" s="1186"/>
      <c r="C44" s="1187"/>
      <c r="D44" s="106"/>
      <c r="E44" s="1192" t="s">
        <v>34</v>
      </c>
      <c r="F44" s="1192"/>
      <c r="G44" s="1192"/>
      <c r="H44" s="1193"/>
      <c r="I44" s="346">
        <v>1107</v>
      </c>
      <c r="J44" s="347">
        <v>1147</v>
      </c>
      <c r="K44" s="347">
        <v>1173</v>
      </c>
      <c r="L44" s="347">
        <v>1159</v>
      </c>
      <c r="M44" s="348">
        <v>1177</v>
      </c>
    </row>
    <row r="45" spans="2:13" ht="27.75" customHeight="1" x14ac:dyDescent="0.15">
      <c r="B45" s="1186"/>
      <c r="C45" s="1187"/>
      <c r="D45" s="106"/>
      <c r="E45" s="1192" t="s">
        <v>35</v>
      </c>
      <c r="F45" s="1192"/>
      <c r="G45" s="1192"/>
      <c r="H45" s="1193"/>
      <c r="I45" s="346">
        <v>3646</v>
      </c>
      <c r="J45" s="347">
        <v>3644</v>
      </c>
      <c r="K45" s="347">
        <v>3303</v>
      </c>
      <c r="L45" s="347">
        <v>3593</v>
      </c>
      <c r="M45" s="348">
        <v>3220</v>
      </c>
    </row>
    <row r="46" spans="2:13" ht="27.75" customHeight="1" x14ac:dyDescent="0.15">
      <c r="B46" s="1186"/>
      <c r="C46" s="1187"/>
      <c r="D46" s="107"/>
      <c r="E46" s="1192" t="s">
        <v>36</v>
      </c>
      <c r="F46" s="1192"/>
      <c r="G46" s="1192"/>
      <c r="H46" s="1193"/>
      <c r="I46" s="346" t="s">
        <v>489</v>
      </c>
      <c r="J46" s="347" t="s">
        <v>489</v>
      </c>
      <c r="K46" s="347" t="s">
        <v>489</v>
      </c>
      <c r="L46" s="347" t="s">
        <v>489</v>
      </c>
      <c r="M46" s="348" t="s">
        <v>489</v>
      </c>
    </row>
    <row r="47" spans="2:13" ht="27.75" customHeight="1" x14ac:dyDescent="0.15">
      <c r="B47" s="1186"/>
      <c r="C47" s="1187"/>
      <c r="D47" s="108"/>
      <c r="E47" s="1194" t="s">
        <v>37</v>
      </c>
      <c r="F47" s="1195"/>
      <c r="G47" s="1195"/>
      <c r="H47" s="1196"/>
      <c r="I47" s="346" t="s">
        <v>489</v>
      </c>
      <c r="J47" s="347" t="s">
        <v>489</v>
      </c>
      <c r="K47" s="347" t="s">
        <v>489</v>
      </c>
      <c r="L47" s="347" t="s">
        <v>489</v>
      </c>
      <c r="M47" s="348" t="s">
        <v>489</v>
      </c>
    </row>
    <row r="48" spans="2:13" ht="27.75" customHeight="1" x14ac:dyDescent="0.15">
      <c r="B48" s="1186"/>
      <c r="C48" s="1187"/>
      <c r="D48" s="106"/>
      <c r="E48" s="1192" t="s">
        <v>38</v>
      </c>
      <c r="F48" s="1192"/>
      <c r="G48" s="1192"/>
      <c r="H48" s="1193"/>
      <c r="I48" s="346" t="s">
        <v>489</v>
      </c>
      <c r="J48" s="347" t="s">
        <v>489</v>
      </c>
      <c r="K48" s="347" t="s">
        <v>489</v>
      </c>
      <c r="L48" s="347" t="s">
        <v>489</v>
      </c>
      <c r="M48" s="348" t="s">
        <v>489</v>
      </c>
    </row>
    <row r="49" spans="2:13" ht="27.75" customHeight="1" x14ac:dyDescent="0.15">
      <c r="B49" s="1188"/>
      <c r="C49" s="1189"/>
      <c r="D49" s="106"/>
      <c r="E49" s="1192" t="s">
        <v>39</v>
      </c>
      <c r="F49" s="1192"/>
      <c r="G49" s="1192"/>
      <c r="H49" s="1193"/>
      <c r="I49" s="346" t="s">
        <v>489</v>
      </c>
      <c r="J49" s="347" t="s">
        <v>489</v>
      </c>
      <c r="K49" s="347" t="s">
        <v>489</v>
      </c>
      <c r="L49" s="347" t="s">
        <v>489</v>
      </c>
      <c r="M49" s="348" t="s">
        <v>489</v>
      </c>
    </row>
    <row r="50" spans="2:13" ht="27.75" customHeight="1" x14ac:dyDescent="0.15">
      <c r="B50" s="1197" t="s">
        <v>40</v>
      </c>
      <c r="C50" s="1198"/>
      <c r="D50" s="109"/>
      <c r="E50" s="1192" t="s">
        <v>41</v>
      </c>
      <c r="F50" s="1192"/>
      <c r="G50" s="1192"/>
      <c r="H50" s="1193"/>
      <c r="I50" s="346">
        <v>8721</v>
      </c>
      <c r="J50" s="347">
        <v>9800</v>
      </c>
      <c r="K50" s="347">
        <v>10356</v>
      </c>
      <c r="L50" s="347">
        <v>9221</v>
      </c>
      <c r="M50" s="348">
        <v>7832</v>
      </c>
    </row>
    <row r="51" spans="2:13" ht="27.75" customHeight="1" x14ac:dyDescent="0.15">
      <c r="B51" s="1186"/>
      <c r="C51" s="1187"/>
      <c r="D51" s="106"/>
      <c r="E51" s="1192" t="s">
        <v>42</v>
      </c>
      <c r="F51" s="1192"/>
      <c r="G51" s="1192"/>
      <c r="H51" s="1193"/>
      <c r="I51" s="346">
        <v>1817</v>
      </c>
      <c r="J51" s="347">
        <v>1723</v>
      </c>
      <c r="K51" s="347">
        <v>2124</v>
      </c>
      <c r="L51" s="347">
        <v>2442</v>
      </c>
      <c r="M51" s="348">
        <v>2246</v>
      </c>
    </row>
    <row r="52" spans="2:13" ht="27.75" customHeight="1" x14ac:dyDescent="0.15">
      <c r="B52" s="1188"/>
      <c r="C52" s="1189"/>
      <c r="D52" s="106"/>
      <c r="E52" s="1192" t="s">
        <v>43</v>
      </c>
      <c r="F52" s="1192"/>
      <c r="G52" s="1192"/>
      <c r="H52" s="1193"/>
      <c r="I52" s="346">
        <v>42511</v>
      </c>
      <c r="J52" s="347">
        <v>43361</v>
      </c>
      <c r="K52" s="347">
        <v>41619</v>
      </c>
      <c r="L52" s="347">
        <v>41329</v>
      </c>
      <c r="M52" s="348">
        <v>40510</v>
      </c>
    </row>
    <row r="53" spans="2:13" ht="27.75" customHeight="1" thickBot="1" x14ac:dyDescent="0.2">
      <c r="B53" s="1199" t="s">
        <v>19</v>
      </c>
      <c r="C53" s="1200"/>
      <c r="D53" s="110"/>
      <c r="E53" s="1201" t="s">
        <v>44</v>
      </c>
      <c r="F53" s="1201"/>
      <c r="G53" s="1201"/>
      <c r="H53" s="1202"/>
      <c r="I53" s="349">
        <v>1540</v>
      </c>
      <c r="J53" s="350">
        <v>996</v>
      </c>
      <c r="K53" s="350">
        <v>-1063</v>
      </c>
      <c r="L53" s="350">
        <v>-1803</v>
      </c>
      <c r="M53" s="351">
        <v>-1705</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1wHbUoKbS2hP6M8tIAfdvTaK+mAMNfiblXM8xLvgbLQQ2jEbaM7e9rENyyk26U+guex6BvTV8hLvTcVv4cupgg==" saltValue="v6a1lqFVeHx3oX0ZlzCc7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8" scale="83"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opLeftCell="F55" zoomScale="70" zoomScaleNormal="70" zoomScaleSheetLayoutView="100" workbookViewId="0">
      <selection activeCell="J22" sqref="J22"/>
    </sheetView>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529</v>
      </c>
      <c r="G54" s="119" t="s">
        <v>530</v>
      </c>
      <c r="H54" s="120" t="s">
        <v>531</v>
      </c>
    </row>
    <row r="55" spans="2:8" ht="52.5" customHeight="1" x14ac:dyDescent="0.15">
      <c r="B55" s="121"/>
      <c r="C55" s="1211" t="s">
        <v>46</v>
      </c>
      <c r="D55" s="1211"/>
      <c r="E55" s="1212"/>
      <c r="F55" s="352">
        <v>4309</v>
      </c>
      <c r="G55" s="352">
        <v>3456</v>
      </c>
      <c r="H55" s="353">
        <v>3986</v>
      </c>
    </row>
    <row r="56" spans="2:8" ht="52.5" customHeight="1" x14ac:dyDescent="0.15">
      <c r="B56" s="122"/>
      <c r="C56" s="1213" t="s">
        <v>47</v>
      </c>
      <c r="D56" s="1213"/>
      <c r="E56" s="1214"/>
      <c r="F56" s="354">
        <v>912</v>
      </c>
      <c r="G56" s="354">
        <v>815</v>
      </c>
      <c r="H56" s="355">
        <v>216</v>
      </c>
    </row>
    <row r="57" spans="2:8" ht="53.25" customHeight="1" x14ac:dyDescent="0.15">
      <c r="B57" s="122"/>
      <c r="C57" s="1215" t="s">
        <v>48</v>
      </c>
      <c r="D57" s="1215"/>
      <c r="E57" s="1216"/>
      <c r="F57" s="356">
        <v>3931</v>
      </c>
      <c r="G57" s="356">
        <v>3820</v>
      </c>
      <c r="H57" s="357">
        <v>2679</v>
      </c>
    </row>
    <row r="58" spans="2:8" ht="45.75" customHeight="1" x14ac:dyDescent="0.15">
      <c r="B58" s="123"/>
      <c r="C58" s="1203" t="s">
        <v>562</v>
      </c>
      <c r="D58" s="1204"/>
      <c r="E58" s="1205"/>
      <c r="F58" s="358">
        <v>1365</v>
      </c>
      <c r="G58" s="358">
        <v>1642</v>
      </c>
      <c r="H58" s="359">
        <v>944</v>
      </c>
    </row>
    <row r="59" spans="2:8" ht="45.75" customHeight="1" x14ac:dyDescent="0.15">
      <c r="B59" s="123"/>
      <c r="C59" s="1203" t="s">
        <v>563</v>
      </c>
      <c r="D59" s="1204"/>
      <c r="E59" s="1205"/>
      <c r="F59" s="358">
        <v>1298</v>
      </c>
      <c r="G59" s="358">
        <v>852</v>
      </c>
      <c r="H59" s="359">
        <v>645</v>
      </c>
    </row>
    <row r="60" spans="2:8" ht="45.75" customHeight="1" x14ac:dyDescent="0.15">
      <c r="B60" s="123"/>
      <c r="C60" s="1203" t="s">
        <v>564</v>
      </c>
      <c r="D60" s="1204"/>
      <c r="E60" s="1205"/>
      <c r="F60" s="358">
        <v>578</v>
      </c>
      <c r="G60" s="358">
        <v>596</v>
      </c>
      <c r="H60" s="359">
        <v>379</v>
      </c>
    </row>
    <row r="61" spans="2:8" ht="45.75" customHeight="1" x14ac:dyDescent="0.15">
      <c r="B61" s="123"/>
      <c r="C61" s="1203" t="s">
        <v>565</v>
      </c>
      <c r="D61" s="1204"/>
      <c r="E61" s="1205"/>
      <c r="F61" s="358">
        <v>444</v>
      </c>
      <c r="G61" s="358">
        <v>444</v>
      </c>
      <c r="H61" s="359">
        <v>429</v>
      </c>
    </row>
    <row r="62" spans="2:8" ht="45.75" customHeight="1" thickBot="1" x14ac:dyDescent="0.2">
      <c r="B62" s="124"/>
      <c r="C62" s="1206" t="s">
        <v>566</v>
      </c>
      <c r="D62" s="1207"/>
      <c r="E62" s="1208"/>
      <c r="F62" s="360">
        <v>62</v>
      </c>
      <c r="G62" s="360">
        <v>92</v>
      </c>
      <c r="H62" s="361">
        <v>83</v>
      </c>
    </row>
    <row r="63" spans="2:8" ht="52.5" customHeight="1" thickBot="1" x14ac:dyDescent="0.2">
      <c r="B63" s="125"/>
      <c r="C63" s="1209" t="s">
        <v>49</v>
      </c>
      <c r="D63" s="1209"/>
      <c r="E63" s="1210"/>
      <c r="F63" s="362">
        <v>9152</v>
      </c>
      <c r="G63" s="362">
        <v>8091</v>
      </c>
      <c r="H63" s="363">
        <v>6882</v>
      </c>
    </row>
    <row r="64" spans="2:8" x14ac:dyDescent="0.15"/>
  </sheetData>
  <sheetProtection algorithmName="SHA-512" hashValue="zXJohX/L29fvT2kekrzVefiuZeMx48u5kguEyKEikuiu+4eGF/oUXPwGT5GgHTF1GTS43B9RrUVvmUsLfNMWwg==" saltValue="lORyBZFU54M5gP+530TAfQ=="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8" scale="61"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526</v>
      </c>
      <c r="G2" s="139"/>
      <c r="H2" s="140"/>
    </row>
    <row r="3" spans="1:8" x14ac:dyDescent="0.15">
      <c r="A3" s="136" t="s">
        <v>519</v>
      </c>
      <c r="B3" s="141"/>
      <c r="C3" s="142"/>
      <c r="D3" s="143">
        <v>36802</v>
      </c>
      <c r="E3" s="144"/>
      <c r="F3" s="145">
        <v>39221</v>
      </c>
      <c r="G3" s="146"/>
      <c r="H3" s="147"/>
    </row>
    <row r="4" spans="1:8" x14ac:dyDescent="0.15">
      <c r="A4" s="148"/>
      <c r="B4" s="149"/>
      <c r="C4" s="150"/>
      <c r="D4" s="151">
        <v>21692</v>
      </c>
      <c r="E4" s="152"/>
      <c r="F4" s="153">
        <v>24821</v>
      </c>
      <c r="G4" s="154"/>
      <c r="H4" s="155"/>
    </row>
    <row r="5" spans="1:8" x14ac:dyDescent="0.15">
      <c r="A5" s="136" t="s">
        <v>521</v>
      </c>
      <c r="B5" s="141"/>
      <c r="C5" s="142"/>
      <c r="D5" s="143">
        <v>39364</v>
      </c>
      <c r="E5" s="144"/>
      <c r="F5" s="145">
        <v>38566</v>
      </c>
      <c r="G5" s="146"/>
      <c r="H5" s="147"/>
    </row>
    <row r="6" spans="1:8" x14ac:dyDescent="0.15">
      <c r="A6" s="148"/>
      <c r="B6" s="149"/>
      <c r="C6" s="150"/>
      <c r="D6" s="151">
        <v>34538</v>
      </c>
      <c r="E6" s="152"/>
      <c r="F6" s="153">
        <v>24059</v>
      </c>
      <c r="G6" s="154"/>
      <c r="H6" s="155"/>
    </row>
    <row r="7" spans="1:8" x14ac:dyDescent="0.15">
      <c r="A7" s="136" t="s">
        <v>522</v>
      </c>
      <c r="B7" s="141"/>
      <c r="C7" s="142"/>
      <c r="D7" s="143">
        <v>17290</v>
      </c>
      <c r="E7" s="144"/>
      <c r="F7" s="145">
        <v>35156</v>
      </c>
      <c r="G7" s="146"/>
      <c r="H7" s="147"/>
    </row>
    <row r="8" spans="1:8" x14ac:dyDescent="0.15">
      <c r="A8" s="148"/>
      <c r="B8" s="149"/>
      <c r="C8" s="150"/>
      <c r="D8" s="151">
        <v>10680</v>
      </c>
      <c r="E8" s="152"/>
      <c r="F8" s="153">
        <v>22430</v>
      </c>
      <c r="G8" s="154"/>
      <c r="H8" s="155"/>
    </row>
    <row r="9" spans="1:8" x14ac:dyDescent="0.15">
      <c r="A9" s="136" t="s">
        <v>523</v>
      </c>
      <c r="B9" s="141"/>
      <c r="C9" s="142"/>
      <c r="D9" s="143">
        <v>28282</v>
      </c>
      <c r="E9" s="144"/>
      <c r="F9" s="145">
        <v>37029</v>
      </c>
      <c r="G9" s="146"/>
      <c r="H9" s="147"/>
    </row>
    <row r="10" spans="1:8" x14ac:dyDescent="0.15">
      <c r="A10" s="148"/>
      <c r="B10" s="149"/>
      <c r="C10" s="150"/>
      <c r="D10" s="151">
        <v>20642</v>
      </c>
      <c r="E10" s="152"/>
      <c r="F10" s="153">
        <v>23232</v>
      </c>
      <c r="G10" s="154"/>
      <c r="H10" s="155"/>
    </row>
    <row r="11" spans="1:8" x14ac:dyDescent="0.15">
      <c r="A11" s="136" t="s">
        <v>524</v>
      </c>
      <c r="B11" s="141"/>
      <c r="C11" s="142"/>
      <c r="D11" s="143">
        <v>52759</v>
      </c>
      <c r="E11" s="144"/>
      <c r="F11" s="145">
        <v>44805</v>
      </c>
      <c r="G11" s="146"/>
      <c r="H11" s="147"/>
    </row>
    <row r="12" spans="1:8" x14ac:dyDescent="0.15">
      <c r="A12" s="148"/>
      <c r="B12" s="149"/>
      <c r="C12" s="156"/>
      <c r="D12" s="151">
        <v>25714</v>
      </c>
      <c r="E12" s="152"/>
      <c r="F12" s="153">
        <v>29857</v>
      </c>
      <c r="G12" s="154"/>
      <c r="H12" s="155"/>
    </row>
    <row r="13" spans="1:8" x14ac:dyDescent="0.15">
      <c r="A13" s="136"/>
      <c r="B13" s="141"/>
      <c r="C13" s="157"/>
      <c r="D13" s="158">
        <v>34899</v>
      </c>
      <c r="E13" s="159"/>
      <c r="F13" s="160">
        <v>38955</v>
      </c>
      <c r="G13" s="161"/>
      <c r="H13" s="147"/>
    </row>
    <row r="14" spans="1:8" x14ac:dyDescent="0.15">
      <c r="A14" s="148"/>
      <c r="B14" s="149"/>
      <c r="C14" s="150"/>
      <c r="D14" s="151">
        <v>22653</v>
      </c>
      <c r="E14" s="152"/>
      <c r="F14" s="153">
        <v>24880</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5.51</v>
      </c>
      <c r="C19" s="162">
        <f>ROUND(VALUE(SUBSTITUTE(実質収支比率等に係る経年分析!G$48,"▲","-")),2)</f>
        <v>6.75</v>
      </c>
      <c r="D19" s="162">
        <f>ROUND(VALUE(SUBSTITUTE(実質収支比率等に係る経年分析!H$48,"▲","-")),2)</f>
        <v>5.78</v>
      </c>
      <c r="E19" s="162">
        <f>ROUND(VALUE(SUBSTITUTE(実質収支比率等に係る経年分析!I$48,"▲","-")),2)</f>
        <v>6.25</v>
      </c>
      <c r="F19" s="162">
        <f>ROUND(VALUE(SUBSTITUTE(実質収支比率等に係る経年分析!J$48,"▲","-")),2)</f>
        <v>8.18</v>
      </c>
    </row>
    <row r="20" spans="1:11" x14ac:dyDescent="0.15">
      <c r="A20" s="162" t="s">
        <v>53</v>
      </c>
      <c r="B20" s="162">
        <f>ROUND(VALUE(SUBSTITUTE(実質収支比率等に係る経年分析!F$47,"▲","-")),2)</f>
        <v>12.76</v>
      </c>
      <c r="C20" s="162">
        <f>ROUND(VALUE(SUBSTITUTE(実質収支比率等に係る経年分析!G$47,"▲","-")),2)</f>
        <v>12.71</v>
      </c>
      <c r="D20" s="162">
        <f>ROUND(VALUE(SUBSTITUTE(実質収支比率等に係る経年分析!H$47,"▲","-")),2)</f>
        <v>13.42</v>
      </c>
      <c r="E20" s="162">
        <f>ROUND(VALUE(SUBSTITUTE(実質収支比率等に係る経年分析!I$47,"▲","-")),2)</f>
        <v>10.52</v>
      </c>
      <c r="F20" s="162">
        <f>ROUND(VALUE(SUBSTITUTE(実質収支比率等に係る経年分析!J$47,"▲","-")),2)</f>
        <v>11.86</v>
      </c>
    </row>
    <row r="21" spans="1:11" x14ac:dyDescent="0.15">
      <c r="A21" s="162" t="s">
        <v>54</v>
      </c>
      <c r="B21" s="162">
        <f>IF(ISNUMBER(VALUE(SUBSTITUTE(実質収支比率等に係る経年分析!F$49,"▲","-"))),ROUND(VALUE(SUBSTITUTE(実質収支比率等に係る経年分析!F$49,"▲","-")),2),NA())</f>
        <v>-4.2699999999999996</v>
      </c>
      <c r="C21" s="162">
        <f>IF(ISNUMBER(VALUE(SUBSTITUTE(実質収支比率等に係る経年分析!G$49,"▲","-"))),ROUND(VALUE(SUBSTITUTE(実質収支比率等に係る経年分析!G$49,"▲","-")),2),NA())</f>
        <v>-2.04</v>
      </c>
      <c r="D21" s="162">
        <f>IF(ISNUMBER(VALUE(SUBSTITUTE(実質収支比率等に係る経年分析!H$49,"▲","-"))),ROUND(VALUE(SUBSTITUTE(実質収支比率等に係る経年分析!H$49,"▲","-")),2),NA())</f>
        <v>-4.12</v>
      </c>
      <c r="E21" s="162">
        <f>IF(ISNUMBER(VALUE(SUBSTITUTE(実質収支比率等に係る経年分析!I$49,"▲","-"))),ROUND(VALUE(SUBSTITUTE(実質収支比率等に係る経年分析!I$49,"▲","-")),2),NA())</f>
        <v>-4.7699999999999996</v>
      </c>
      <c r="F21" s="162">
        <f>IF(ISNUMBER(VALUE(SUBSTITUTE(実質収支比率等に係る経年分析!J$49,"▲","-"))),ROUND(VALUE(SUBSTITUTE(実質収支比率等に係る経年分析!J$49,"▲","-")),2),NA())</f>
        <v>0.6</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0.21</v>
      </c>
      <c r="D27" s="163" t="e">
        <f>IF(ROUND(VALUE(SUBSTITUTE(連結実質赤字比率に係る赤字・黒字の構成分析!G$43,"▲", "-")), 2) &lt; 0, ABS(ROUND(VALUE(SUBSTITUTE(連結実質赤字比率に係る赤字・黒字の構成分析!G$43,"▲", "-")), 2)), NA())</f>
        <v>#VALUE!</v>
      </c>
      <c r="E27" s="163" t="e">
        <f>IF(ROUND(VALUE(SUBSTITUTE(連結実質赤字比率に係る赤字・黒字の構成分析!G$43,"▲", "-")), 2) &gt;= 0, ABS(ROUND(VALUE(SUBSTITUTE(連結実質赤字比率に係る赤字・黒字の構成分析!G$43,"▲", "-")), 2)), NA())</f>
        <v>#VALUE!</v>
      </c>
      <c r="F27" s="163" t="e">
        <f>IF(ROUND(VALUE(SUBSTITUTE(連結実質赤字比率に係る赤字・黒字の構成分析!H$43,"▲", "-")), 2) &lt; 0, ABS(ROUND(VALUE(SUBSTITUTE(連結実質赤字比率に係る赤字・黒字の構成分析!H$43,"▲", "-")), 2)), NA())</f>
        <v>#VALUE!</v>
      </c>
      <c r="G27" s="163" t="e">
        <f>IF(ROUND(VALUE(SUBSTITUTE(連結実質赤字比率に係る赤字・黒字の構成分析!H$43,"▲", "-")), 2) &gt;= 0, ABS(ROUND(VALUE(SUBSTITUTE(連結実質赤字比率に係る赤字・黒字の構成分析!H$43,"▲", "-")), 2)), NA())</f>
        <v>#VALUE!</v>
      </c>
      <c r="H27" s="163" t="e">
        <f>IF(ROUND(VALUE(SUBSTITUTE(連結実質赤字比率に係る赤字・黒字の構成分析!I$43,"▲", "-")), 2) &lt; 0, ABS(ROUND(VALUE(SUBSTITUTE(連結実質赤字比率に係る赤字・黒字の構成分析!I$43,"▲", "-")), 2)), NA())</f>
        <v>#VALUE!</v>
      </c>
      <c r="I27" s="163" t="e">
        <f>IF(ROUND(VALUE(SUBSTITUTE(連結実質赤字比率に係る赤字・黒字の構成分析!I$43,"▲", "-")), 2) &gt;= 0, ABS(ROUND(VALUE(SUBSTITUTE(連結実質赤字比率に係る赤字・黒字の構成分析!I$43,"▲", "-")), 2)), NA())</f>
        <v>#VALUE!</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str">
        <f>IF(連結実質赤字比率に係る赤字・黒字の構成分析!C$41="",NA(),連結実質赤字比率に係る赤字・黒字の構成分析!C$41)</f>
        <v>土地区画整理事業特別会計</v>
      </c>
      <c r="B29" s="163" t="e">
        <f>IF(ROUND(VALUE(SUBSTITUTE(連結実質赤字比率に係る赤字・黒字の構成分析!F$41,"▲", "-")), 2) &lt; 0, ABS(ROUND(VALUE(SUBSTITUTE(連結実質赤字比率に係る赤字・黒字の構成分析!F$41,"▲", "-")), 2)), NA())</f>
        <v>#N/A</v>
      </c>
      <c r="C29" s="163">
        <f>IF(ROUND(VALUE(SUBSTITUTE(連結実質赤字比率に係る赤字・黒字の構成分析!F$41,"▲", "-")), 2) &gt;= 0, ABS(ROUND(VALUE(SUBSTITUTE(連結実質赤字比率に係る赤字・黒字の構成分析!F$41,"▲", "-")), 2)), NA())</f>
        <v>0.01</v>
      </c>
      <c r="D29" s="163" t="e">
        <f>IF(ROUND(VALUE(SUBSTITUTE(連結実質赤字比率に係る赤字・黒字の構成分析!G$41,"▲", "-")), 2) &lt; 0, ABS(ROUND(VALUE(SUBSTITUTE(連結実質赤字比率に係る赤字・黒字の構成分析!G$41,"▲", "-")), 2)), NA())</f>
        <v>#N/A</v>
      </c>
      <c r="E29" s="163">
        <f>IF(ROUND(VALUE(SUBSTITUTE(連結実質赤字比率に係る赤字・黒字の構成分析!G$41,"▲", "-")), 2) &gt;= 0, ABS(ROUND(VALUE(SUBSTITUTE(連結実質赤字比率に係る赤字・黒字の構成分析!G$41,"▲", "-")), 2)), NA())</f>
        <v>0.01</v>
      </c>
      <c r="F29" s="163" t="e">
        <f>IF(ROUND(VALUE(SUBSTITUTE(連結実質赤字比率に係る赤字・黒字の構成分析!H$41,"▲", "-")), 2) &lt; 0, ABS(ROUND(VALUE(SUBSTITUTE(連結実質赤字比率に係る赤字・黒字の構成分析!H$41,"▲", "-")), 2)), NA())</f>
        <v>#N/A</v>
      </c>
      <c r="G29" s="163">
        <f>IF(ROUND(VALUE(SUBSTITUTE(連結実質赤字比率に係る赤字・黒字の構成分析!H$41,"▲", "-")), 2) &gt;= 0, ABS(ROUND(VALUE(SUBSTITUTE(連結実質赤字比率に係る赤字・黒字の構成分析!H$41,"▲", "-")), 2)), NA())</f>
        <v>0</v>
      </c>
      <c r="H29" s="163" t="e">
        <f>IF(ROUND(VALUE(SUBSTITUTE(連結実質赤字比率に係る赤字・黒字の構成分析!I$41,"▲", "-")), 2) &lt; 0, ABS(ROUND(VALUE(SUBSTITUTE(連結実質赤字比率に係る赤字・黒字の構成分析!I$41,"▲", "-")), 2)), NA())</f>
        <v>#N/A</v>
      </c>
      <c r="I29" s="163">
        <f>IF(ROUND(VALUE(SUBSTITUTE(連結実質赤字比率に係る赤字・黒字の構成分析!I$41,"▲", "-")), 2) &gt;= 0, ABS(ROUND(VALUE(SUBSTITUTE(連結実質赤字比率に係る赤字・黒字の構成分析!I$41,"▲", "-")), 2)), NA())</f>
        <v>0</v>
      </c>
      <c r="J29" s="163" t="e">
        <f>IF(ROUND(VALUE(SUBSTITUTE(連結実質赤字比率に係る赤字・黒字の構成分析!J$41,"▲", "-")), 2) &lt; 0, ABS(ROUND(VALUE(SUBSTITUTE(連結実質赤字比率に係る赤字・黒字の構成分析!J$41,"▲", "-")), 2)), NA())</f>
        <v>#N/A</v>
      </c>
      <c r="K29" s="163">
        <f>IF(ROUND(VALUE(SUBSTITUTE(連結実質赤字比率に係る赤字・黒字の構成分析!J$41,"▲", "-")), 2) &gt;= 0, ABS(ROUND(VALUE(SUBSTITUTE(連結実質赤字比率に係る赤字・黒字の構成分析!J$41,"▲", "-")), 2)), NA())</f>
        <v>0</v>
      </c>
    </row>
    <row r="30" spans="1:11" x14ac:dyDescent="0.15">
      <c r="A30" s="163" t="str">
        <f>IF(連結実質赤字比率に係る赤字・黒字の構成分析!C$40="",NA(),連結実質赤字比率に係る赤字・黒字の構成分析!C$40)</f>
        <v>土地区画整理事業特別会計（普通会計）</v>
      </c>
      <c r="B30" s="163" t="e">
        <f>IF(ROUND(VALUE(SUBSTITUTE(連結実質赤字比率に係る赤字・黒字の構成分析!F$40,"▲", "-")), 2) &lt; 0, ABS(ROUND(VALUE(SUBSTITUTE(連結実質赤字比率に係る赤字・黒字の構成分析!F$40,"▲", "-")), 2)), NA())</f>
        <v>#N/A</v>
      </c>
      <c r="C30" s="163">
        <f>IF(ROUND(VALUE(SUBSTITUTE(連結実質赤字比率に係る赤字・黒字の構成分析!F$40,"▲", "-")), 2) &gt;= 0, ABS(ROUND(VALUE(SUBSTITUTE(連結実質赤字比率に係る赤字・黒字の構成分析!F$40,"▲", "-")), 2)), NA())</f>
        <v>0.02</v>
      </c>
      <c r="D30" s="163" t="e">
        <f>IF(ROUND(VALUE(SUBSTITUTE(連結実質赤字比率に係る赤字・黒字の構成分析!G$40,"▲", "-")), 2) &lt; 0, ABS(ROUND(VALUE(SUBSTITUTE(連結実質赤字比率に係る赤字・黒字の構成分析!G$40,"▲", "-")), 2)), NA())</f>
        <v>#N/A</v>
      </c>
      <c r="E30" s="163">
        <f>IF(ROUND(VALUE(SUBSTITUTE(連結実質赤字比率に係る赤字・黒字の構成分析!G$40,"▲", "-")), 2) &gt;= 0, ABS(ROUND(VALUE(SUBSTITUTE(連結実質赤字比率に係る赤字・黒字の構成分析!G$40,"▲", "-")), 2)), NA())</f>
        <v>0.01</v>
      </c>
      <c r="F30" s="163" t="e">
        <f>IF(ROUND(VALUE(SUBSTITUTE(連結実質赤字比率に係る赤字・黒字の構成分析!H$40,"▲", "-")), 2) &lt; 0, ABS(ROUND(VALUE(SUBSTITUTE(連結実質赤字比率に係る赤字・黒字の構成分析!H$40,"▲", "-")), 2)), NA())</f>
        <v>#N/A</v>
      </c>
      <c r="G30" s="163">
        <f>IF(ROUND(VALUE(SUBSTITUTE(連結実質赤字比率に係る赤字・黒字の構成分析!H$40,"▲", "-")), 2) &gt;= 0, ABS(ROUND(VALUE(SUBSTITUTE(連結実質赤字比率に係る赤字・黒字の構成分析!H$40,"▲", "-")), 2)), NA())</f>
        <v>7.0000000000000007E-2</v>
      </c>
      <c r="H30" s="163" t="e">
        <f>IF(ROUND(VALUE(SUBSTITUTE(連結実質赤字比率に係る赤字・黒字の構成分析!I$40,"▲", "-")), 2) &lt; 0, ABS(ROUND(VALUE(SUBSTITUTE(連結実質赤字比率に係る赤字・黒字の構成分析!I$40,"▲", "-")), 2)), NA())</f>
        <v>#N/A</v>
      </c>
      <c r="I30" s="163">
        <f>IF(ROUND(VALUE(SUBSTITUTE(連結実質赤字比率に係る赤字・黒字の構成分析!I$40,"▲", "-")), 2) &gt;= 0, ABS(ROUND(VALUE(SUBSTITUTE(連結実質赤字比率に係る赤字・黒字の構成分析!I$40,"▲", "-")), 2)), NA())</f>
        <v>0.01</v>
      </c>
      <c r="J30" s="163" t="e">
        <f>IF(ROUND(VALUE(SUBSTITUTE(連結実質赤字比率に係る赤字・黒字の構成分析!J$40,"▲", "-")), 2) &lt; 0, ABS(ROUND(VALUE(SUBSTITUTE(連結実質赤字比率に係る赤字・黒字の構成分析!J$40,"▲", "-")), 2)), NA())</f>
        <v>#N/A</v>
      </c>
      <c r="K30" s="163">
        <f>IF(ROUND(VALUE(SUBSTITUTE(連結実質赤字比率に係る赤字・黒字の構成分析!J$40,"▲", "-")), 2) &gt;= 0, ABS(ROUND(VALUE(SUBSTITUTE(連結実質赤字比率に係る赤字・黒字の構成分析!J$40,"▲", "-")), 2)), NA())</f>
        <v>0</v>
      </c>
    </row>
    <row r="31" spans="1:11" x14ac:dyDescent="0.15">
      <c r="A31" s="163" t="str">
        <f>IF(連結実質赤字比率に係る赤字・黒字の構成分析!C$39="",NA(),連結実質赤字比率に係る赤字・黒字の構成分析!C$39)</f>
        <v>後期高齢者医療特別会計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0.01</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0.02</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0.01</v>
      </c>
    </row>
    <row r="32" spans="1:11" x14ac:dyDescent="0.15">
      <c r="A32" s="163" t="str">
        <f>IF(連結実質赤字比率に係る赤字・黒字の構成分析!C$38="",NA(),連結実質赤字比率に係る赤字・黒字の構成分析!C$38)</f>
        <v>介護保険特別会計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1.48</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1.33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1.5</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0.77</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0.62</v>
      </c>
    </row>
    <row r="33" spans="1:16" x14ac:dyDescent="0.15">
      <c r="A33" s="163" t="str">
        <f>IF(連結実質赤字比率に係る赤字・黒字の構成分析!C$37="",NA(),連結実質赤字比率に係る赤字・黒字の構成分析!C$37)</f>
        <v>国民健康保険特別会計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0.9</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1.06</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0.41</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0.28000000000000003</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0.68</v>
      </c>
    </row>
    <row r="34" spans="1:16" x14ac:dyDescent="0.15">
      <c r="A34" s="163" t="str">
        <f>IF(連結実質赤字比率に係る赤字・黒字の構成分析!C$36="",NA(),連結実質赤字比率に係る赤字・黒字の構成分析!C$36)</f>
        <v>下水道事業会計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0.39</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0.49</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0.43</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0.78</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1.24</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5.48</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6.73</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5.7</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6.23</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8.17</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8.17</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8.18</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9.14</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9.31</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8.19</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4186</v>
      </c>
      <c r="E42" s="164"/>
      <c r="F42" s="164"/>
      <c r="G42" s="164">
        <f>'実質公債費比率（分子）の構造'!L$52</f>
        <v>4175</v>
      </c>
      <c r="H42" s="164"/>
      <c r="I42" s="164"/>
      <c r="J42" s="164">
        <f>'実質公債費比率（分子）の構造'!M$52</f>
        <v>4140</v>
      </c>
      <c r="K42" s="164"/>
      <c r="L42" s="164"/>
      <c r="M42" s="164">
        <f>'実質公債費比率（分子）の構造'!N$52</f>
        <v>4105</v>
      </c>
      <c r="N42" s="164"/>
      <c r="O42" s="164"/>
      <c r="P42" s="164">
        <f>'実質公債費比率（分子）の構造'!O$52</f>
        <v>4009</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t="str">
        <f>'実質公債費比率（分子）の構造'!K$50</f>
        <v>-</v>
      </c>
      <c r="C44" s="164"/>
      <c r="D44" s="164"/>
      <c r="E44" s="164" t="str">
        <f>'実質公債費比率（分子）の構造'!L$50</f>
        <v>-</v>
      </c>
      <c r="F44" s="164"/>
      <c r="G44" s="164"/>
      <c r="H44" s="164" t="str">
        <f>'実質公債費比率（分子）の構造'!M$50</f>
        <v>-</v>
      </c>
      <c r="I44" s="164"/>
      <c r="J44" s="164"/>
      <c r="K44" s="164" t="str">
        <f>'実質公債費比率（分子）の構造'!N$50</f>
        <v>-</v>
      </c>
      <c r="L44" s="164"/>
      <c r="M44" s="164"/>
      <c r="N44" s="164" t="str">
        <f>'実質公債費比率（分子）の構造'!O$50</f>
        <v>-</v>
      </c>
      <c r="O44" s="164"/>
      <c r="P44" s="164"/>
    </row>
    <row r="45" spans="1:16" x14ac:dyDescent="0.15">
      <c r="A45" s="164" t="s">
        <v>63</v>
      </c>
      <c r="B45" s="164">
        <f>'実質公債費比率（分子）の構造'!K$49</f>
        <v>235</v>
      </c>
      <c r="C45" s="164"/>
      <c r="D45" s="164"/>
      <c r="E45" s="164">
        <f>'実質公債費比率（分子）の構造'!L$49</f>
        <v>276</v>
      </c>
      <c r="F45" s="164"/>
      <c r="G45" s="164"/>
      <c r="H45" s="164">
        <f>'実質公債費比率（分子）の構造'!M$49</f>
        <v>267</v>
      </c>
      <c r="I45" s="164"/>
      <c r="J45" s="164"/>
      <c r="K45" s="164">
        <f>'実質公債費比率（分子）の構造'!N$49</f>
        <v>413</v>
      </c>
      <c r="L45" s="164"/>
      <c r="M45" s="164"/>
      <c r="N45" s="164">
        <f>'実質公債費比率（分子）の構造'!O$49</f>
        <v>447</v>
      </c>
      <c r="O45" s="164"/>
      <c r="P45" s="164"/>
    </row>
    <row r="46" spans="1:16" x14ac:dyDescent="0.15">
      <c r="A46" s="164" t="s">
        <v>64</v>
      </c>
      <c r="B46" s="164">
        <f>'実質公債費比率（分子）の構造'!K$48</f>
        <v>1299</v>
      </c>
      <c r="C46" s="164"/>
      <c r="D46" s="164"/>
      <c r="E46" s="164">
        <f>'実質公債費比率（分子）の構造'!L$48</f>
        <v>1195</v>
      </c>
      <c r="F46" s="164"/>
      <c r="G46" s="164"/>
      <c r="H46" s="164">
        <f>'実質公債費比率（分子）の構造'!M$48</f>
        <v>1206</v>
      </c>
      <c r="I46" s="164"/>
      <c r="J46" s="164"/>
      <c r="K46" s="164">
        <f>'実質公債費比率（分子）の構造'!N$48</f>
        <v>1312</v>
      </c>
      <c r="L46" s="164"/>
      <c r="M46" s="164"/>
      <c r="N46" s="164">
        <f>'実質公債費比率（分子）の構造'!O$48</f>
        <v>1152</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4082</v>
      </c>
      <c r="C49" s="164"/>
      <c r="D49" s="164"/>
      <c r="E49" s="164">
        <f>'実質公債費比率（分子）の構造'!L$45</f>
        <v>3924</v>
      </c>
      <c r="F49" s="164"/>
      <c r="G49" s="164"/>
      <c r="H49" s="164">
        <f>'実質公債費比率（分子）の構造'!M$45</f>
        <v>3739</v>
      </c>
      <c r="I49" s="164"/>
      <c r="J49" s="164"/>
      <c r="K49" s="164">
        <f>'実質公債費比率（分子）の構造'!N$45</f>
        <v>3832</v>
      </c>
      <c r="L49" s="164"/>
      <c r="M49" s="164"/>
      <c r="N49" s="164">
        <f>'実質公債費比率（分子）の構造'!O$45</f>
        <v>3931</v>
      </c>
      <c r="O49" s="164"/>
      <c r="P49" s="164"/>
    </row>
    <row r="50" spans="1:16" x14ac:dyDescent="0.15">
      <c r="A50" s="164" t="s">
        <v>67</v>
      </c>
      <c r="B50" s="164" t="e">
        <f>NA()</f>
        <v>#N/A</v>
      </c>
      <c r="C50" s="164">
        <f>IF(ISNUMBER('実質公債費比率（分子）の構造'!K$53),'実質公債費比率（分子）の構造'!K$53,NA())</f>
        <v>1430</v>
      </c>
      <c r="D50" s="164" t="e">
        <f>NA()</f>
        <v>#N/A</v>
      </c>
      <c r="E50" s="164" t="e">
        <f>NA()</f>
        <v>#N/A</v>
      </c>
      <c r="F50" s="164">
        <f>IF(ISNUMBER('実質公債費比率（分子）の構造'!L$53),'実質公債費比率（分子）の構造'!L$53,NA())</f>
        <v>1220</v>
      </c>
      <c r="G50" s="164" t="e">
        <f>NA()</f>
        <v>#N/A</v>
      </c>
      <c r="H50" s="164" t="e">
        <f>NA()</f>
        <v>#N/A</v>
      </c>
      <c r="I50" s="164">
        <f>IF(ISNUMBER('実質公債費比率（分子）の構造'!M$53),'実質公債費比率（分子）の構造'!M$53,NA())</f>
        <v>1072</v>
      </c>
      <c r="J50" s="164" t="e">
        <f>NA()</f>
        <v>#N/A</v>
      </c>
      <c r="K50" s="164" t="e">
        <f>NA()</f>
        <v>#N/A</v>
      </c>
      <c r="L50" s="164">
        <f>IF(ISNUMBER('実質公債費比率（分子）の構造'!N$53),'実質公債費比率（分子）の構造'!N$53,NA())</f>
        <v>1452</v>
      </c>
      <c r="M50" s="164" t="e">
        <f>NA()</f>
        <v>#N/A</v>
      </c>
      <c r="N50" s="164" t="e">
        <f>NA()</f>
        <v>#N/A</v>
      </c>
      <c r="O50" s="164">
        <f>IF(ISNUMBER('実質公債費比率（分子）の構造'!O$53),'実質公債費比率（分子）の構造'!O$53,NA())</f>
        <v>1521</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42511</v>
      </c>
      <c r="E56" s="163"/>
      <c r="F56" s="163"/>
      <c r="G56" s="163">
        <f>'将来負担比率（分子）の構造'!J$52</f>
        <v>43361</v>
      </c>
      <c r="H56" s="163"/>
      <c r="I56" s="163"/>
      <c r="J56" s="163">
        <f>'将来負担比率（分子）の構造'!K$52</f>
        <v>41619</v>
      </c>
      <c r="K56" s="163"/>
      <c r="L56" s="163"/>
      <c r="M56" s="163">
        <f>'将来負担比率（分子）の構造'!L$52</f>
        <v>41329</v>
      </c>
      <c r="N56" s="163"/>
      <c r="O56" s="163"/>
      <c r="P56" s="163">
        <f>'将来負担比率（分子）の構造'!M$52</f>
        <v>40510</v>
      </c>
    </row>
    <row r="57" spans="1:16" x14ac:dyDescent="0.15">
      <c r="A57" s="163" t="s">
        <v>42</v>
      </c>
      <c r="B57" s="163"/>
      <c r="C57" s="163"/>
      <c r="D57" s="163">
        <f>'将来負担比率（分子）の構造'!I$51</f>
        <v>1817</v>
      </c>
      <c r="E57" s="163"/>
      <c r="F57" s="163"/>
      <c r="G57" s="163">
        <f>'将来負担比率（分子）の構造'!J$51</f>
        <v>1723</v>
      </c>
      <c r="H57" s="163"/>
      <c r="I57" s="163"/>
      <c r="J57" s="163">
        <f>'将来負担比率（分子）の構造'!K$51</f>
        <v>2124</v>
      </c>
      <c r="K57" s="163"/>
      <c r="L57" s="163"/>
      <c r="M57" s="163">
        <f>'将来負担比率（分子）の構造'!L$51</f>
        <v>2442</v>
      </c>
      <c r="N57" s="163"/>
      <c r="O57" s="163"/>
      <c r="P57" s="163">
        <f>'将来負担比率（分子）の構造'!M$51</f>
        <v>2246</v>
      </c>
    </row>
    <row r="58" spans="1:16" x14ac:dyDescent="0.15">
      <c r="A58" s="163" t="s">
        <v>41</v>
      </c>
      <c r="B58" s="163"/>
      <c r="C58" s="163"/>
      <c r="D58" s="163">
        <f>'将来負担比率（分子）の構造'!I$50</f>
        <v>8721</v>
      </c>
      <c r="E58" s="163"/>
      <c r="F58" s="163"/>
      <c r="G58" s="163">
        <f>'将来負担比率（分子）の構造'!J$50</f>
        <v>9800</v>
      </c>
      <c r="H58" s="163"/>
      <c r="I58" s="163"/>
      <c r="J58" s="163">
        <f>'将来負担比率（分子）の構造'!K$50</f>
        <v>10356</v>
      </c>
      <c r="K58" s="163"/>
      <c r="L58" s="163"/>
      <c r="M58" s="163">
        <f>'将来負担比率（分子）の構造'!L$50</f>
        <v>9221</v>
      </c>
      <c r="N58" s="163"/>
      <c r="O58" s="163"/>
      <c r="P58" s="163">
        <f>'将来負担比率（分子）の構造'!M$50</f>
        <v>7832</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3646</v>
      </c>
      <c r="C62" s="163"/>
      <c r="D62" s="163"/>
      <c r="E62" s="163">
        <f>'将来負担比率（分子）の構造'!J$45</f>
        <v>3644</v>
      </c>
      <c r="F62" s="163"/>
      <c r="G62" s="163"/>
      <c r="H62" s="163">
        <f>'将来負担比率（分子）の構造'!K$45</f>
        <v>3303</v>
      </c>
      <c r="I62" s="163"/>
      <c r="J62" s="163"/>
      <c r="K62" s="163">
        <f>'将来負担比率（分子）の構造'!L$45</f>
        <v>3593</v>
      </c>
      <c r="L62" s="163"/>
      <c r="M62" s="163"/>
      <c r="N62" s="163">
        <f>'将来負担比率（分子）の構造'!M$45</f>
        <v>3220</v>
      </c>
      <c r="O62" s="163"/>
      <c r="P62" s="163"/>
    </row>
    <row r="63" spans="1:16" x14ac:dyDescent="0.15">
      <c r="A63" s="163" t="s">
        <v>34</v>
      </c>
      <c r="B63" s="163">
        <f>'将来負担比率（分子）の構造'!I$44</f>
        <v>1107</v>
      </c>
      <c r="C63" s="163"/>
      <c r="D63" s="163"/>
      <c r="E63" s="163">
        <f>'将来負担比率（分子）の構造'!J$44</f>
        <v>1147</v>
      </c>
      <c r="F63" s="163"/>
      <c r="G63" s="163"/>
      <c r="H63" s="163">
        <f>'将来負担比率（分子）の構造'!K$44</f>
        <v>1173</v>
      </c>
      <c r="I63" s="163"/>
      <c r="J63" s="163"/>
      <c r="K63" s="163">
        <f>'将来負担比率（分子）の構造'!L$44</f>
        <v>1159</v>
      </c>
      <c r="L63" s="163"/>
      <c r="M63" s="163"/>
      <c r="N63" s="163">
        <f>'将来負担比率（分子）の構造'!M$44</f>
        <v>1177</v>
      </c>
      <c r="O63" s="163"/>
      <c r="P63" s="163"/>
    </row>
    <row r="64" spans="1:16" x14ac:dyDescent="0.15">
      <c r="A64" s="163" t="s">
        <v>33</v>
      </c>
      <c r="B64" s="163">
        <f>'将来負担比率（分子）の構造'!I$43</f>
        <v>6588</v>
      </c>
      <c r="C64" s="163"/>
      <c r="D64" s="163"/>
      <c r="E64" s="163">
        <f>'将来負担比率（分子）の構造'!J$43</f>
        <v>5495</v>
      </c>
      <c r="F64" s="163"/>
      <c r="G64" s="163"/>
      <c r="H64" s="163">
        <f>'将来負担比率（分子）の構造'!K$43</f>
        <v>5113</v>
      </c>
      <c r="I64" s="163"/>
      <c r="J64" s="163"/>
      <c r="K64" s="163">
        <f>'将来負担比率（分子）の構造'!L$43</f>
        <v>4772</v>
      </c>
      <c r="L64" s="163"/>
      <c r="M64" s="163"/>
      <c r="N64" s="163">
        <f>'将来負担比率（分子）の構造'!M$43</f>
        <v>3703</v>
      </c>
      <c r="O64" s="163"/>
      <c r="P64" s="163"/>
    </row>
    <row r="65" spans="1:16" x14ac:dyDescent="0.15">
      <c r="A65" s="163" t="s">
        <v>32</v>
      </c>
      <c r="B65" s="163" t="str">
        <f>'将来負担比率（分子）の構造'!I$42</f>
        <v>-</v>
      </c>
      <c r="C65" s="163"/>
      <c r="D65" s="163"/>
      <c r="E65" s="163" t="str">
        <f>'将来負担比率（分子）の構造'!J$42</f>
        <v>-</v>
      </c>
      <c r="F65" s="163"/>
      <c r="G65" s="163"/>
      <c r="H65" s="163" t="str">
        <f>'将来負担比率（分子）の構造'!K$42</f>
        <v>-</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43249</v>
      </c>
      <c r="C66" s="163"/>
      <c r="D66" s="163"/>
      <c r="E66" s="163">
        <f>'将来負担比率（分子）の構造'!J$41</f>
        <v>45593</v>
      </c>
      <c r="F66" s="163"/>
      <c r="G66" s="163"/>
      <c r="H66" s="163">
        <f>'将来負担比率（分子）の構造'!K$41</f>
        <v>43447</v>
      </c>
      <c r="I66" s="163"/>
      <c r="J66" s="163"/>
      <c r="K66" s="163">
        <f>'将来負担比率（分子）の構造'!L$41</f>
        <v>41665</v>
      </c>
      <c r="L66" s="163"/>
      <c r="M66" s="163"/>
      <c r="N66" s="163">
        <f>'将来負担比率（分子）の構造'!M$41</f>
        <v>40782</v>
      </c>
      <c r="O66" s="163"/>
      <c r="P66" s="163"/>
    </row>
    <row r="67" spans="1:16" x14ac:dyDescent="0.15">
      <c r="A67" s="163" t="s">
        <v>71</v>
      </c>
      <c r="B67" s="163" t="e">
        <f>NA()</f>
        <v>#N/A</v>
      </c>
      <c r="C67" s="163">
        <f>IF(ISNUMBER('将来負担比率（分子）の構造'!I$53), IF('将来負担比率（分子）の構造'!I$53 &lt; 0, 0, '将来負担比率（分子）の構造'!I$53), NA())</f>
        <v>1540</v>
      </c>
      <c r="D67" s="163" t="e">
        <f>NA()</f>
        <v>#N/A</v>
      </c>
      <c r="E67" s="163" t="e">
        <f>NA()</f>
        <v>#N/A</v>
      </c>
      <c r="F67" s="163">
        <f>IF(ISNUMBER('将来負担比率（分子）の構造'!J$53), IF('将来負担比率（分子）の構造'!J$53 &lt; 0, 0, '将来負担比率（分子）の構造'!J$53), NA())</f>
        <v>996</v>
      </c>
      <c r="G67" s="163" t="e">
        <f>NA()</f>
        <v>#N/A</v>
      </c>
      <c r="H67" s="163" t="e">
        <f>NA()</f>
        <v>#N/A</v>
      </c>
      <c r="I67" s="163">
        <f>IF(ISNUMBER('将来負担比率（分子）の構造'!K$53), IF('将来負担比率（分子）の構造'!K$53 &lt; 0, 0, '将来負担比率（分子）の構造'!K$53), NA())</f>
        <v>0</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4309</v>
      </c>
      <c r="C72" s="167">
        <f>基金残高に係る経年分析!G55</f>
        <v>3456</v>
      </c>
      <c r="D72" s="167">
        <f>基金残高に係る経年分析!H55</f>
        <v>3986</v>
      </c>
    </row>
    <row r="73" spans="1:16" x14ac:dyDescent="0.15">
      <c r="A73" s="166" t="s">
        <v>74</v>
      </c>
      <c r="B73" s="167">
        <f>基金残高に係る経年分析!F56</f>
        <v>912</v>
      </c>
      <c r="C73" s="167">
        <f>基金残高に係る経年分析!G56</f>
        <v>815</v>
      </c>
      <c r="D73" s="167">
        <f>基金残高に係る経年分析!H56</f>
        <v>216</v>
      </c>
    </row>
    <row r="74" spans="1:16" x14ac:dyDescent="0.15">
      <c r="A74" s="166" t="s">
        <v>75</v>
      </c>
      <c r="B74" s="167">
        <f>基金残高に係る経年分析!F57</f>
        <v>3931</v>
      </c>
      <c r="C74" s="167">
        <f>基金残高に係る経年分析!G57</f>
        <v>3820</v>
      </c>
      <c r="D74" s="167">
        <f>基金残高に係る経年分析!H57</f>
        <v>2679</v>
      </c>
    </row>
  </sheetData>
  <sheetProtection algorithmName="SHA-512" hashValue="wmZ7FUXnNreATbbKKooWyvfX03vLD3+Z7j+uEAJhiWI/UUc5JCK++JxiccWTujeRq6lS4bU67FyluowasehGGw==" saltValue="eLSvfu12C1wPXdKqM7W7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opLeftCell="AO29"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23563985</v>
      </c>
      <c r="S5" s="613"/>
      <c r="T5" s="613"/>
      <c r="U5" s="613"/>
      <c r="V5" s="613"/>
      <c r="W5" s="613"/>
      <c r="X5" s="613"/>
      <c r="Y5" s="614"/>
      <c r="Z5" s="615">
        <v>36.4</v>
      </c>
      <c r="AA5" s="615"/>
      <c r="AB5" s="615"/>
      <c r="AC5" s="615"/>
      <c r="AD5" s="616">
        <v>22529310</v>
      </c>
      <c r="AE5" s="616"/>
      <c r="AF5" s="616"/>
      <c r="AG5" s="616"/>
      <c r="AH5" s="616"/>
      <c r="AI5" s="616"/>
      <c r="AJ5" s="616"/>
      <c r="AK5" s="616"/>
      <c r="AL5" s="617">
        <v>65</v>
      </c>
      <c r="AM5" s="618"/>
      <c r="AN5" s="618"/>
      <c r="AO5" s="619"/>
      <c r="AP5" s="609" t="s">
        <v>216</v>
      </c>
      <c r="AQ5" s="610"/>
      <c r="AR5" s="610"/>
      <c r="AS5" s="610"/>
      <c r="AT5" s="610"/>
      <c r="AU5" s="610"/>
      <c r="AV5" s="610"/>
      <c r="AW5" s="610"/>
      <c r="AX5" s="610"/>
      <c r="AY5" s="610"/>
      <c r="AZ5" s="610"/>
      <c r="BA5" s="610"/>
      <c r="BB5" s="610"/>
      <c r="BC5" s="610"/>
      <c r="BD5" s="610"/>
      <c r="BE5" s="610"/>
      <c r="BF5" s="611"/>
      <c r="BG5" s="623">
        <v>22528587</v>
      </c>
      <c r="BH5" s="624"/>
      <c r="BI5" s="624"/>
      <c r="BJ5" s="624"/>
      <c r="BK5" s="624"/>
      <c r="BL5" s="624"/>
      <c r="BM5" s="624"/>
      <c r="BN5" s="625"/>
      <c r="BO5" s="626">
        <v>95.6</v>
      </c>
      <c r="BP5" s="626"/>
      <c r="BQ5" s="626"/>
      <c r="BR5" s="626"/>
      <c r="BS5" s="627">
        <v>164027</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447856</v>
      </c>
      <c r="S6" s="624"/>
      <c r="T6" s="624"/>
      <c r="U6" s="624"/>
      <c r="V6" s="624"/>
      <c r="W6" s="624"/>
      <c r="X6" s="624"/>
      <c r="Y6" s="625"/>
      <c r="Z6" s="626">
        <v>0.7</v>
      </c>
      <c r="AA6" s="626"/>
      <c r="AB6" s="626"/>
      <c r="AC6" s="626"/>
      <c r="AD6" s="627">
        <v>447856</v>
      </c>
      <c r="AE6" s="627"/>
      <c r="AF6" s="627"/>
      <c r="AG6" s="627"/>
      <c r="AH6" s="627"/>
      <c r="AI6" s="627"/>
      <c r="AJ6" s="627"/>
      <c r="AK6" s="627"/>
      <c r="AL6" s="628">
        <v>1.3</v>
      </c>
      <c r="AM6" s="629"/>
      <c r="AN6" s="629"/>
      <c r="AO6" s="630"/>
      <c r="AP6" s="620" t="s">
        <v>221</v>
      </c>
      <c r="AQ6" s="621"/>
      <c r="AR6" s="621"/>
      <c r="AS6" s="621"/>
      <c r="AT6" s="621"/>
      <c r="AU6" s="621"/>
      <c r="AV6" s="621"/>
      <c r="AW6" s="621"/>
      <c r="AX6" s="621"/>
      <c r="AY6" s="621"/>
      <c r="AZ6" s="621"/>
      <c r="BA6" s="621"/>
      <c r="BB6" s="621"/>
      <c r="BC6" s="621"/>
      <c r="BD6" s="621"/>
      <c r="BE6" s="621"/>
      <c r="BF6" s="622"/>
      <c r="BG6" s="623">
        <v>22528587</v>
      </c>
      <c r="BH6" s="624"/>
      <c r="BI6" s="624"/>
      <c r="BJ6" s="624"/>
      <c r="BK6" s="624"/>
      <c r="BL6" s="624"/>
      <c r="BM6" s="624"/>
      <c r="BN6" s="625"/>
      <c r="BO6" s="626">
        <v>95.6</v>
      </c>
      <c r="BP6" s="626"/>
      <c r="BQ6" s="626"/>
      <c r="BR6" s="626"/>
      <c r="BS6" s="627">
        <v>164027</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340928</v>
      </c>
      <c r="CS6" s="624"/>
      <c r="CT6" s="624"/>
      <c r="CU6" s="624"/>
      <c r="CV6" s="624"/>
      <c r="CW6" s="624"/>
      <c r="CX6" s="624"/>
      <c r="CY6" s="625"/>
      <c r="CZ6" s="617">
        <v>0.6</v>
      </c>
      <c r="DA6" s="618"/>
      <c r="DB6" s="618"/>
      <c r="DC6" s="634"/>
      <c r="DD6" s="632" t="s">
        <v>122</v>
      </c>
      <c r="DE6" s="624"/>
      <c r="DF6" s="624"/>
      <c r="DG6" s="624"/>
      <c r="DH6" s="624"/>
      <c r="DI6" s="624"/>
      <c r="DJ6" s="624"/>
      <c r="DK6" s="624"/>
      <c r="DL6" s="624"/>
      <c r="DM6" s="624"/>
      <c r="DN6" s="624"/>
      <c r="DO6" s="624"/>
      <c r="DP6" s="625"/>
      <c r="DQ6" s="632">
        <v>340022</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10003</v>
      </c>
      <c r="S7" s="624"/>
      <c r="T7" s="624"/>
      <c r="U7" s="624"/>
      <c r="V7" s="624"/>
      <c r="W7" s="624"/>
      <c r="X7" s="624"/>
      <c r="Y7" s="625"/>
      <c r="Z7" s="626">
        <v>0</v>
      </c>
      <c r="AA7" s="626"/>
      <c r="AB7" s="626"/>
      <c r="AC7" s="626"/>
      <c r="AD7" s="627">
        <v>10003</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10040304</v>
      </c>
      <c r="BH7" s="624"/>
      <c r="BI7" s="624"/>
      <c r="BJ7" s="624"/>
      <c r="BK7" s="624"/>
      <c r="BL7" s="624"/>
      <c r="BM7" s="624"/>
      <c r="BN7" s="625"/>
      <c r="BO7" s="626">
        <v>42.6</v>
      </c>
      <c r="BP7" s="626"/>
      <c r="BQ7" s="626"/>
      <c r="BR7" s="626"/>
      <c r="BS7" s="627">
        <v>164027</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7238706</v>
      </c>
      <c r="CS7" s="624"/>
      <c r="CT7" s="624"/>
      <c r="CU7" s="624"/>
      <c r="CV7" s="624"/>
      <c r="CW7" s="624"/>
      <c r="CX7" s="624"/>
      <c r="CY7" s="625"/>
      <c r="CZ7" s="626">
        <v>11.8</v>
      </c>
      <c r="DA7" s="626"/>
      <c r="DB7" s="626"/>
      <c r="DC7" s="626"/>
      <c r="DD7" s="632">
        <v>1193028</v>
      </c>
      <c r="DE7" s="624"/>
      <c r="DF7" s="624"/>
      <c r="DG7" s="624"/>
      <c r="DH7" s="624"/>
      <c r="DI7" s="624"/>
      <c r="DJ7" s="624"/>
      <c r="DK7" s="624"/>
      <c r="DL7" s="624"/>
      <c r="DM7" s="624"/>
      <c r="DN7" s="624"/>
      <c r="DO7" s="624"/>
      <c r="DP7" s="625"/>
      <c r="DQ7" s="632">
        <v>5662969</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190480</v>
      </c>
      <c r="S8" s="624"/>
      <c r="T8" s="624"/>
      <c r="U8" s="624"/>
      <c r="V8" s="624"/>
      <c r="W8" s="624"/>
      <c r="X8" s="624"/>
      <c r="Y8" s="625"/>
      <c r="Z8" s="626">
        <v>0.3</v>
      </c>
      <c r="AA8" s="626"/>
      <c r="AB8" s="626"/>
      <c r="AC8" s="626"/>
      <c r="AD8" s="627">
        <v>190480</v>
      </c>
      <c r="AE8" s="627"/>
      <c r="AF8" s="627"/>
      <c r="AG8" s="627"/>
      <c r="AH8" s="627"/>
      <c r="AI8" s="627"/>
      <c r="AJ8" s="627"/>
      <c r="AK8" s="627"/>
      <c r="AL8" s="628">
        <v>0.5</v>
      </c>
      <c r="AM8" s="629"/>
      <c r="AN8" s="629"/>
      <c r="AO8" s="630"/>
      <c r="AP8" s="620" t="s">
        <v>227</v>
      </c>
      <c r="AQ8" s="621"/>
      <c r="AR8" s="621"/>
      <c r="AS8" s="621"/>
      <c r="AT8" s="621"/>
      <c r="AU8" s="621"/>
      <c r="AV8" s="621"/>
      <c r="AW8" s="621"/>
      <c r="AX8" s="621"/>
      <c r="AY8" s="621"/>
      <c r="AZ8" s="621"/>
      <c r="BA8" s="621"/>
      <c r="BB8" s="621"/>
      <c r="BC8" s="621"/>
      <c r="BD8" s="621"/>
      <c r="BE8" s="621"/>
      <c r="BF8" s="622"/>
      <c r="BG8" s="623">
        <v>247866</v>
      </c>
      <c r="BH8" s="624"/>
      <c r="BI8" s="624"/>
      <c r="BJ8" s="624"/>
      <c r="BK8" s="624"/>
      <c r="BL8" s="624"/>
      <c r="BM8" s="624"/>
      <c r="BN8" s="625"/>
      <c r="BO8" s="626">
        <v>1.1000000000000001</v>
      </c>
      <c r="BP8" s="626"/>
      <c r="BQ8" s="626"/>
      <c r="BR8" s="626"/>
      <c r="BS8" s="627" t="s">
        <v>122</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27235646</v>
      </c>
      <c r="CS8" s="624"/>
      <c r="CT8" s="624"/>
      <c r="CU8" s="624"/>
      <c r="CV8" s="624"/>
      <c r="CW8" s="624"/>
      <c r="CX8" s="624"/>
      <c r="CY8" s="625"/>
      <c r="CZ8" s="626">
        <v>44.3</v>
      </c>
      <c r="DA8" s="626"/>
      <c r="DB8" s="626"/>
      <c r="DC8" s="626"/>
      <c r="DD8" s="632">
        <v>115785</v>
      </c>
      <c r="DE8" s="624"/>
      <c r="DF8" s="624"/>
      <c r="DG8" s="624"/>
      <c r="DH8" s="624"/>
      <c r="DI8" s="624"/>
      <c r="DJ8" s="624"/>
      <c r="DK8" s="624"/>
      <c r="DL8" s="624"/>
      <c r="DM8" s="624"/>
      <c r="DN8" s="624"/>
      <c r="DO8" s="624"/>
      <c r="DP8" s="625"/>
      <c r="DQ8" s="632">
        <v>14301549</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273548</v>
      </c>
      <c r="S9" s="624"/>
      <c r="T9" s="624"/>
      <c r="U9" s="624"/>
      <c r="V9" s="624"/>
      <c r="W9" s="624"/>
      <c r="X9" s="624"/>
      <c r="Y9" s="625"/>
      <c r="Z9" s="626">
        <v>0.4</v>
      </c>
      <c r="AA9" s="626"/>
      <c r="AB9" s="626"/>
      <c r="AC9" s="626"/>
      <c r="AD9" s="627">
        <v>273548</v>
      </c>
      <c r="AE9" s="627"/>
      <c r="AF9" s="627"/>
      <c r="AG9" s="627"/>
      <c r="AH9" s="627"/>
      <c r="AI9" s="627"/>
      <c r="AJ9" s="627"/>
      <c r="AK9" s="627"/>
      <c r="AL9" s="628">
        <v>0.8</v>
      </c>
      <c r="AM9" s="629"/>
      <c r="AN9" s="629"/>
      <c r="AO9" s="630"/>
      <c r="AP9" s="620" t="s">
        <v>230</v>
      </c>
      <c r="AQ9" s="621"/>
      <c r="AR9" s="621"/>
      <c r="AS9" s="621"/>
      <c r="AT9" s="621"/>
      <c r="AU9" s="621"/>
      <c r="AV9" s="621"/>
      <c r="AW9" s="621"/>
      <c r="AX9" s="621"/>
      <c r="AY9" s="621"/>
      <c r="AZ9" s="621"/>
      <c r="BA9" s="621"/>
      <c r="BB9" s="621"/>
      <c r="BC9" s="621"/>
      <c r="BD9" s="621"/>
      <c r="BE9" s="621"/>
      <c r="BF9" s="622"/>
      <c r="BG9" s="623">
        <v>8159442</v>
      </c>
      <c r="BH9" s="624"/>
      <c r="BI9" s="624"/>
      <c r="BJ9" s="624"/>
      <c r="BK9" s="624"/>
      <c r="BL9" s="624"/>
      <c r="BM9" s="624"/>
      <c r="BN9" s="625"/>
      <c r="BO9" s="626">
        <v>34.6</v>
      </c>
      <c r="BP9" s="626"/>
      <c r="BQ9" s="626"/>
      <c r="BR9" s="626"/>
      <c r="BS9" s="627" t="s">
        <v>122</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6706704</v>
      </c>
      <c r="CS9" s="624"/>
      <c r="CT9" s="624"/>
      <c r="CU9" s="624"/>
      <c r="CV9" s="624"/>
      <c r="CW9" s="624"/>
      <c r="CX9" s="624"/>
      <c r="CY9" s="625"/>
      <c r="CZ9" s="626">
        <v>10.9</v>
      </c>
      <c r="DA9" s="626"/>
      <c r="DB9" s="626"/>
      <c r="DC9" s="626"/>
      <c r="DD9" s="632">
        <v>2216140</v>
      </c>
      <c r="DE9" s="624"/>
      <c r="DF9" s="624"/>
      <c r="DG9" s="624"/>
      <c r="DH9" s="624"/>
      <c r="DI9" s="624"/>
      <c r="DJ9" s="624"/>
      <c r="DK9" s="624"/>
      <c r="DL9" s="624"/>
      <c r="DM9" s="624"/>
      <c r="DN9" s="624"/>
      <c r="DO9" s="624"/>
      <c r="DP9" s="625"/>
      <c r="DQ9" s="632">
        <v>5623761</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122</v>
      </c>
      <c r="S10" s="624"/>
      <c r="T10" s="624"/>
      <c r="U10" s="624"/>
      <c r="V10" s="624"/>
      <c r="W10" s="624"/>
      <c r="X10" s="624"/>
      <c r="Y10" s="625"/>
      <c r="Z10" s="626" t="s">
        <v>122</v>
      </c>
      <c r="AA10" s="626"/>
      <c r="AB10" s="626"/>
      <c r="AC10" s="626"/>
      <c r="AD10" s="627" t="s">
        <v>122</v>
      </c>
      <c r="AE10" s="627"/>
      <c r="AF10" s="627"/>
      <c r="AG10" s="627"/>
      <c r="AH10" s="627"/>
      <c r="AI10" s="627"/>
      <c r="AJ10" s="627"/>
      <c r="AK10" s="627"/>
      <c r="AL10" s="628" t="s">
        <v>122</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481777</v>
      </c>
      <c r="BH10" s="624"/>
      <c r="BI10" s="624"/>
      <c r="BJ10" s="624"/>
      <c r="BK10" s="624"/>
      <c r="BL10" s="624"/>
      <c r="BM10" s="624"/>
      <c r="BN10" s="625"/>
      <c r="BO10" s="626">
        <v>2</v>
      </c>
      <c r="BP10" s="626"/>
      <c r="BQ10" s="626"/>
      <c r="BR10" s="626"/>
      <c r="BS10" s="627" t="s">
        <v>122</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42167</v>
      </c>
      <c r="CS10" s="624"/>
      <c r="CT10" s="624"/>
      <c r="CU10" s="624"/>
      <c r="CV10" s="624"/>
      <c r="CW10" s="624"/>
      <c r="CX10" s="624"/>
      <c r="CY10" s="625"/>
      <c r="CZ10" s="626">
        <v>0.1</v>
      </c>
      <c r="DA10" s="626"/>
      <c r="DB10" s="626"/>
      <c r="DC10" s="626"/>
      <c r="DD10" s="632">
        <v>233</v>
      </c>
      <c r="DE10" s="624"/>
      <c r="DF10" s="624"/>
      <c r="DG10" s="624"/>
      <c r="DH10" s="624"/>
      <c r="DI10" s="624"/>
      <c r="DJ10" s="624"/>
      <c r="DK10" s="624"/>
      <c r="DL10" s="624"/>
      <c r="DM10" s="624"/>
      <c r="DN10" s="624"/>
      <c r="DO10" s="624"/>
      <c r="DP10" s="625"/>
      <c r="DQ10" s="632">
        <v>41365</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3712843</v>
      </c>
      <c r="S11" s="624"/>
      <c r="T11" s="624"/>
      <c r="U11" s="624"/>
      <c r="V11" s="624"/>
      <c r="W11" s="624"/>
      <c r="X11" s="624"/>
      <c r="Y11" s="625"/>
      <c r="Z11" s="628">
        <v>5.7</v>
      </c>
      <c r="AA11" s="629"/>
      <c r="AB11" s="629"/>
      <c r="AC11" s="635"/>
      <c r="AD11" s="632">
        <v>3712843</v>
      </c>
      <c r="AE11" s="624"/>
      <c r="AF11" s="624"/>
      <c r="AG11" s="624"/>
      <c r="AH11" s="624"/>
      <c r="AI11" s="624"/>
      <c r="AJ11" s="624"/>
      <c r="AK11" s="625"/>
      <c r="AL11" s="628">
        <v>10.7</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1151219</v>
      </c>
      <c r="BH11" s="624"/>
      <c r="BI11" s="624"/>
      <c r="BJ11" s="624"/>
      <c r="BK11" s="624"/>
      <c r="BL11" s="624"/>
      <c r="BM11" s="624"/>
      <c r="BN11" s="625"/>
      <c r="BO11" s="626">
        <v>4.9000000000000004</v>
      </c>
      <c r="BP11" s="626"/>
      <c r="BQ11" s="626"/>
      <c r="BR11" s="626"/>
      <c r="BS11" s="627">
        <v>164027</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671231</v>
      </c>
      <c r="CS11" s="624"/>
      <c r="CT11" s="624"/>
      <c r="CU11" s="624"/>
      <c r="CV11" s="624"/>
      <c r="CW11" s="624"/>
      <c r="CX11" s="624"/>
      <c r="CY11" s="625"/>
      <c r="CZ11" s="626">
        <v>1.1000000000000001</v>
      </c>
      <c r="DA11" s="626"/>
      <c r="DB11" s="626"/>
      <c r="DC11" s="626"/>
      <c r="DD11" s="632">
        <v>60537</v>
      </c>
      <c r="DE11" s="624"/>
      <c r="DF11" s="624"/>
      <c r="DG11" s="624"/>
      <c r="DH11" s="624"/>
      <c r="DI11" s="624"/>
      <c r="DJ11" s="624"/>
      <c r="DK11" s="624"/>
      <c r="DL11" s="624"/>
      <c r="DM11" s="624"/>
      <c r="DN11" s="624"/>
      <c r="DO11" s="624"/>
      <c r="DP11" s="625"/>
      <c r="DQ11" s="632">
        <v>602507</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t="s">
        <v>122</v>
      </c>
      <c r="S12" s="624"/>
      <c r="T12" s="624"/>
      <c r="U12" s="624"/>
      <c r="V12" s="624"/>
      <c r="W12" s="624"/>
      <c r="X12" s="624"/>
      <c r="Y12" s="625"/>
      <c r="Z12" s="626" t="s">
        <v>122</v>
      </c>
      <c r="AA12" s="626"/>
      <c r="AB12" s="626"/>
      <c r="AC12" s="626"/>
      <c r="AD12" s="627" t="s">
        <v>122</v>
      </c>
      <c r="AE12" s="627"/>
      <c r="AF12" s="627"/>
      <c r="AG12" s="627"/>
      <c r="AH12" s="627"/>
      <c r="AI12" s="627"/>
      <c r="AJ12" s="627"/>
      <c r="AK12" s="627"/>
      <c r="AL12" s="628" t="s">
        <v>122</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11037015</v>
      </c>
      <c r="BH12" s="624"/>
      <c r="BI12" s="624"/>
      <c r="BJ12" s="624"/>
      <c r="BK12" s="624"/>
      <c r="BL12" s="624"/>
      <c r="BM12" s="624"/>
      <c r="BN12" s="625"/>
      <c r="BO12" s="626">
        <v>46.8</v>
      </c>
      <c r="BP12" s="626"/>
      <c r="BQ12" s="626"/>
      <c r="BR12" s="626"/>
      <c r="BS12" s="627" t="s">
        <v>122</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199346</v>
      </c>
      <c r="CS12" s="624"/>
      <c r="CT12" s="624"/>
      <c r="CU12" s="624"/>
      <c r="CV12" s="624"/>
      <c r="CW12" s="624"/>
      <c r="CX12" s="624"/>
      <c r="CY12" s="625"/>
      <c r="CZ12" s="626">
        <v>0.3</v>
      </c>
      <c r="DA12" s="626"/>
      <c r="DB12" s="626"/>
      <c r="DC12" s="626"/>
      <c r="DD12" s="632" t="s">
        <v>122</v>
      </c>
      <c r="DE12" s="624"/>
      <c r="DF12" s="624"/>
      <c r="DG12" s="624"/>
      <c r="DH12" s="624"/>
      <c r="DI12" s="624"/>
      <c r="DJ12" s="624"/>
      <c r="DK12" s="624"/>
      <c r="DL12" s="624"/>
      <c r="DM12" s="624"/>
      <c r="DN12" s="624"/>
      <c r="DO12" s="624"/>
      <c r="DP12" s="625"/>
      <c r="DQ12" s="632">
        <v>197628</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122</v>
      </c>
      <c r="S13" s="624"/>
      <c r="T13" s="624"/>
      <c r="U13" s="624"/>
      <c r="V13" s="624"/>
      <c r="W13" s="624"/>
      <c r="X13" s="624"/>
      <c r="Y13" s="625"/>
      <c r="Z13" s="626" t="s">
        <v>122</v>
      </c>
      <c r="AA13" s="626"/>
      <c r="AB13" s="626"/>
      <c r="AC13" s="626"/>
      <c r="AD13" s="627" t="s">
        <v>122</v>
      </c>
      <c r="AE13" s="627"/>
      <c r="AF13" s="627"/>
      <c r="AG13" s="627"/>
      <c r="AH13" s="627"/>
      <c r="AI13" s="627"/>
      <c r="AJ13" s="627"/>
      <c r="AK13" s="627"/>
      <c r="AL13" s="628" t="s">
        <v>122</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11007854</v>
      </c>
      <c r="BH13" s="624"/>
      <c r="BI13" s="624"/>
      <c r="BJ13" s="624"/>
      <c r="BK13" s="624"/>
      <c r="BL13" s="624"/>
      <c r="BM13" s="624"/>
      <c r="BN13" s="625"/>
      <c r="BO13" s="626">
        <v>46.7</v>
      </c>
      <c r="BP13" s="626"/>
      <c r="BQ13" s="626"/>
      <c r="BR13" s="626"/>
      <c r="BS13" s="627" t="s">
        <v>122</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4317232</v>
      </c>
      <c r="CS13" s="624"/>
      <c r="CT13" s="624"/>
      <c r="CU13" s="624"/>
      <c r="CV13" s="624"/>
      <c r="CW13" s="624"/>
      <c r="CX13" s="624"/>
      <c r="CY13" s="625"/>
      <c r="CZ13" s="626">
        <v>7</v>
      </c>
      <c r="DA13" s="626"/>
      <c r="DB13" s="626"/>
      <c r="DC13" s="626"/>
      <c r="DD13" s="632">
        <v>1010871</v>
      </c>
      <c r="DE13" s="624"/>
      <c r="DF13" s="624"/>
      <c r="DG13" s="624"/>
      <c r="DH13" s="624"/>
      <c r="DI13" s="624"/>
      <c r="DJ13" s="624"/>
      <c r="DK13" s="624"/>
      <c r="DL13" s="624"/>
      <c r="DM13" s="624"/>
      <c r="DN13" s="624"/>
      <c r="DO13" s="624"/>
      <c r="DP13" s="625"/>
      <c r="DQ13" s="632">
        <v>3650236</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122</v>
      </c>
      <c r="S14" s="624"/>
      <c r="T14" s="624"/>
      <c r="U14" s="624"/>
      <c r="V14" s="624"/>
      <c r="W14" s="624"/>
      <c r="X14" s="624"/>
      <c r="Y14" s="625"/>
      <c r="Z14" s="626" t="s">
        <v>122</v>
      </c>
      <c r="AA14" s="626"/>
      <c r="AB14" s="626"/>
      <c r="AC14" s="626"/>
      <c r="AD14" s="627" t="s">
        <v>122</v>
      </c>
      <c r="AE14" s="627"/>
      <c r="AF14" s="627"/>
      <c r="AG14" s="627"/>
      <c r="AH14" s="627"/>
      <c r="AI14" s="627"/>
      <c r="AJ14" s="627"/>
      <c r="AK14" s="627"/>
      <c r="AL14" s="628" t="s">
        <v>122</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401853</v>
      </c>
      <c r="BH14" s="624"/>
      <c r="BI14" s="624"/>
      <c r="BJ14" s="624"/>
      <c r="BK14" s="624"/>
      <c r="BL14" s="624"/>
      <c r="BM14" s="624"/>
      <c r="BN14" s="625"/>
      <c r="BO14" s="626">
        <v>1.7</v>
      </c>
      <c r="BP14" s="626"/>
      <c r="BQ14" s="626"/>
      <c r="BR14" s="626"/>
      <c r="BS14" s="627" t="s">
        <v>122</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2180937</v>
      </c>
      <c r="CS14" s="624"/>
      <c r="CT14" s="624"/>
      <c r="CU14" s="624"/>
      <c r="CV14" s="624"/>
      <c r="CW14" s="624"/>
      <c r="CX14" s="624"/>
      <c r="CY14" s="625"/>
      <c r="CZ14" s="626">
        <v>3.5</v>
      </c>
      <c r="DA14" s="626"/>
      <c r="DB14" s="626"/>
      <c r="DC14" s="626"/>
      <c r="DD14" s="632">
        <v>73539</v>
      </c>
      <c r="DE14" s="624"/>
      <c r="DF14" s="624"/>
      <c r="DG14" s="624"/>
      <c r="DH14" s="624"/>
      <c r="DI14" s="624"/>
      <c r="DJ14" s="624"/>
      <c r="DK14" s="624"/>
      <c r="DL14" s="624"/>
      <c r="DM14" s="624"/>
      <c r="DN14" s="624"/>
      <c r="DO14" s="624"/>
      <c r="DP14" s="625"/>
      <c r="DQ14" s="632">
        <v>2089578</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97817</v>
      </c>
      <c r="S15" s="624"/>
      <c r="T15" s="624"/>
      <c r="U15" s="624"/>
      <c r="V15" s="624"/>
      <c r="W15" s="624"/>
      <c r="X15" s="624"/>
      <c r="Y15" s="625"/>
      <c r="Z15" s="626">
        <v>0.2</v>
      </c>
      <c r="AA15" s="626"/>
      <c r="AB15" s="626"/>
      <c r="AC15" s="626"/>
      <c r="AD15" s="627">
        <v>97817</v>
      </c>
      <c r="AE15" s="627"/>
      <c r="AF15" s="627"/>
      <c r="AG15" s="627"/>
      <c r="AH15" s="627"/>
      <c r="AI15" s="627"/>
      <c r="AJ15" s="627"/>
      <c r="AK15" s="627"/>
      <c r="AL15" s="628">
        <v>0.3</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1049415</v>
      </c>
      <c r="BH15" s="624"/>
      <c r="BI15" s="624"/>
      <c r="BJ15" s="624"/>
      <c r="BK15" s="624"/>
      <c r="BL15" s="624"/>
      <c r="BM15" s="624"/>
      <c r="BN15" s="625"/>
      <c r="BO15" s="626">
        <v>4.5</v>
      </c>
      <c r="BP15" s="626"/>
      <c r="BQ15" s="626"/>
      <c r="BR15" s="626"/>
      <c r="BS15" s="627" t="s">
        <v>122</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8583854</v>
      </c>
      <c r="CS15" s="624"/>
      <c r="CT15" s="624"/>
      <c r="CU15" s="624"/>
      <c r="CV15" s="624"/>
      <c r="CW15" s="624"/>
      <c r="CX15" s="624"/>
      <c r="CY15" s="625"/>
      <c r="CZ15" s="626">
        <v>14</v>
      </c>
      <c r="DA15" s="626"/>
      <c r="DB15" s="626"/>
      <c r="DC15" s="626"/>
      <c r="DD15" s="632">
        <v>3295180</v>
      </c>
      <c r="DE15" s="624"/>
      <c r="DF15" s="624"/>
      <c r="DG15" s="624"/>
      <c r="DH15" s="624"/>
      <c r="DI15" s="624"/>
      <c r="DJ15" s="624"/>
      <c r="DK15" s="624"/>
      <c r="DL15" s="624"/>
      <c r="DM15" s="624"/>
      <c r="DN15" s="624"/>
      <c r="DO15" s="624"/>
      <c r="DP15" s="625"/>
      <c r="DQ15" s="632">
        <v>4542636</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320625</v>
      </c>
      <c r="S16" s="624"/>
      <c r="T16" s="624"/>
      <c r="U16" s="624"/>
      <c r="V16" s="624"/>
      <c r="W16" s="624"/>
      <c r="X16" s="624"/>
      <c r="Y16" s="625"/>
      <c r="Z16" s="626">
        <v>0.5</v>
      </c>
      <c r="AA16" s="626"/>
      <c r="AB16" s="626"/>
      <c r="AC16" s="626"/>
      <c r="AD16" s="627">
        <v>320625</v>
      </c>
      <c r="AE16" s="627"/>
      <c r="AF16" s="627"/>
      <c r="AG16" s="627"/>
      <c r="AH16" s="627"/>
      <c r="AI16" s="627"/>
      <c r="AJ16" s="627"/>
      <c r="AK16" s="627"/>
      <c r="AL16" s="628">
        <v>0.9</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122</v>
      </c>
      <c r="BH16" s="624"/>
      <c r="BI16" s="624"/>
      <c r="BJ16" s="624"/>
      <c r="BK16" s="624"/>
      <c r="BL16" s="624"/>
      <c r="BM16" s="624"/>
      <c r="BN16" s="625"/>
      <c r="BO16" s="626" t="s">
        <v>122</v>
      </c>
      <c r="BP16" s="626"/>
      <c r="BQ16" s="626"/>
      <c r="BR16" s="626"/>
      <c r="BS16" s="627" t="s">
        <v>122</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t="s">
        <v>122</v>
      </c>
      <c r="CS16" s="624"/>
      <c r="CT16" s="624"/>
      <c r="CU16" s="624"/>
      <c r="CV16" s="624"/>
      <c r="CW16" s="624"/>
      <c r="CX16" s="624"/>
      <c r="CY16" s="625"/>
      <c r="CZ16" s="626" t="s">
        <v>122</v>
      </c>
      <c r="DA16" s="626"/>
      <c r="DB16" s="626"/>
      <c r="DC16" s="626"/>
      <c r="DD16" s="632" t="s">
        <v>122</v>
      </c>
      <c r="DE16" s="624"/>
      <c r="DF16" s="624"/>
      <c r="DG16" s="624"/>
      <c r="DH16" s="624"/>
      <c r="DI16" s="624"/>
      <c r="DJ16" s="624"/>
      <c r="DK16" s="624"/>
      <c r="DL16" s="624"/>
      <c r="DM16" s="624"/>
      <c r="DN16" s="624"/>
      <c r="DO16" s="624"/>
      <c r="DP16" s="625"/>
      <c r="DQ16" s="632" t="s">
        <v>122</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864545</v>
      </c>
      <c r="S17" s="624"/>
      <c r="T17" s="624"/>
      <c r="U17" s="624"/>
      <c r="V17" s="624"/>
      <c r="W17" s="624"/>
      <c r="X17" s="624"/>
      <c r="Y17" s="625"/>
      <c r="Z17" s="626">
        <v>1.3</v>
      </c>
      <c r="AA17" s="626"/>
      <c r="AB17" s="626"/>
      <c r="AC17" s="626"/>
      <c r="AD17" s="627">
        <v>864545</v>
      </c>
      <c r="AE17" s="627"/>
      <c r="AF17" s="627"/>
      <c r="AG17" s="627"/>
      <c r="AH17" s="627"/>
      <c r="AI17" s="627"/>
      <c r="AJ17" s="627"/>
      <c r="AK17" s="627"/>
      <c r="AL17" s="628">
        <v>2.5</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122</v>
      </c>
      <c r="BH17" s="624"/>
      <c r="BI17" s="624"/>
      <c r="BJ17" s="624"/>
      <c r="BK17" s="624"/>
      <c r="BL17" s="624"/>
      <c r="BM17" s="624"/>
      <c r="BN17" s="625"/>
      <c r="BO17" s="626" t="s">
        <v>122</v>
      </c>
      <c r="BP17" s="626"/>
      <c r="BQ17" s="626"/>
      <c r="BR17" s="626"/>
      <c r="BS17" s="627" t="s">
        <v>122</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3931657</v>
      </c>
      <c r="CS17" s="624"/>
      <c r="CT17" s="624"/>
      <c r="CU17" s="624"/>
      <c r="CV17" s="624"/>
      <c r="CW17" s="624"/>
      <c r="CX17" s="624"/>
      <c r="CY17" s="625"/>
      <c r="CZ17" s="626">
        <v>6.4</v>
      </c>
      <c r="DA17" s="626"/>
      <c r="DB17" s="626"/>
      <c r="DC17" s="626"/>
      <c r="DD17" s="632" t="s">
        <v>122</v>
      </c>
      <c r="DE17" s="624"/>
      <c r="DF17" s="624"/>
      <c r="DG17" s="624"/>
      <c r="DH17" s="624"/>
      <c r="DI17" s="624"/>
      <c r="DJ17" s="624"/>
      <c r="DK17" s="624"/>
      <c r="DL17" s="624"/>
      <c r="DM17" s="624"/>
      <c r="DN17" s="624"/>
      <c r="DO17" s="624"/>
      <c r="DP17" s="625"/>
      <c r="DQ17" s="632">
        <v>3931657</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161170</v>
      </c>
      <c r="S18" s="624"/>
      <c r="T18" s="624"/>
      <c r="U18" s="624"/>
      <c r="V18" s="624"/>
      <c r="W18" s="624"/>
      <c r="X18" s="624"/>
      <c r="Y18" s="625"/>
      <c r="Z18" s="626">
        <v>0.2</v>
      </c>
      <c r="AA18" s="626"/>
      <c r="AB18" s="626"/>
      <c r="AC18" s="626"/>
      <c r="AD18" s="627">
        <v>161170</v>
      </c>
      <c r="AE18" s="627"/>
      <c r="AF18" s="627"/>
      <c r="AG18" s="627"/>
      <c r="AH18" s="627"/>
      <c r="AI18" s="627"/>
      <c r="AJ18" s="627"/>
      <c r="AK18" s="627"/>
      <c r="AL18" s="628">
        <v>0.5</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122</v>
      </c>
      <c r="BH18" s="624"/>
      <c r="BI18" s="624"/>
      <c r="BJ18" s="624"/>
      <c r="BK18" s="624"/>
      <c r="BL18" s="624"/>
      <c r="BM18" s="624"/>
      <c r="BN18" s="625"/>
      <c r="BO18" s="626" t="s">
        <v>122</v>
      </c>
      <c r="BP18" s="626"/>
      <c r="BQ18" s="626"/>
      <c r="BR18" s="626"/>
      <c r="BS18" s="627" t="s">
        <v>122</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122</v>
      </c>
      <c r="CS18" s="624"/>
      <c r="CT18" s="624"/>
      <c r="CU18" s="624"/>
      <c r="CV18" s="624"/>
      <c r="CW18" s="624"/>
      <c r="CX18" s="624"/>
      <c r="CY18" s="625"/>
      <c r="CZ18" s="626" t="s">
        <v>122</v>
      </c>
      <c r="DA18" s="626"/>
      <c r="DB18" s="626"/>
      <c r="DC18" s="626"/>
      <c r="DD18" s="632" t="s">
        <v>122</v>
      </c>
      <c r="DE18" s="624"/>
      <c r="DF18" s="624"/>
      <c r="DG18" s="624"/>
      <c r="DH18" s="624"/>
      <c r="DI18" s="624"/>
      <c r="DJ18" s="624"/>
      <c r="DK18" s="624"/>
      <c r="DL18" s="624"/>
      <c r="DM18" s="624"/>
      <c r="DN18" s="624"/>
      <c r="DO18" s="624"/>
      <c r="DP18" s="625"/>
      <c r="DQ18" s="632" t="s">
        <v>122</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692063</v>
      </c>
      <c r="S19" s="624"/>
      <c r="T19" s="624"/>
      <c r="U19" s="624"/>
      <c r="V19" s="624"/>
      <c r="W19" s="624"/>
      <c r="X19" s="624"/>
      <c r="Y19" s="625"/>
      <c r="Z19" s="626">
        <v>1.1000000000000001</v>
      </c>
      <c r="AA19" s="626"/>
      <c r="AB19" s="626"/>
      <c r="AC19" s="626"/>
      <c r="AD19" s="627">
        <v>692063</v>
      </c>
      <c r="AE19" s="627"/>
      <c r="AF19" s="627"/>
      <c r="AG19" s="627"/>
      <c r="AH19" s="627"/>
      <c r="AI19" s="627"/>
      <c r="AJ19" s="627"/>
      <c r="AK19" s="627"/>
      <c r="AL19" s="628">
        <v>2</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1035398</v>
      </c>
      <c r="BH19" s="624"/>
      <c r="BI19" s="624"/>
      <c r="BJ19" s="624"/>
      <c r="BK19" s="624"/>
      <c r="BL19" s="624"/>
      <c r="BM19" s="624"/>
      <c r="BN19" s="625"/>
      <c r="BO19" s="626">
        <v>4.4000000000000004</v>
      </c>
      <c r="BP19" s="626"/>
      <c r="BQ19" s="626"/>
      <c r="BR19" s="626"/>
      <c r="BS19" s="627" t="s">
        <v>122</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122</v>
      </c>
      <c r="CS19" s="624"/>
      <c r="CT19" s="624"/>
      <c r="CU19" s="624"/>
      <c r="CV19" s="624"/>
      <c r="CW19" s="624"/>
      <c r="CX19" s="624"/>
      <c r="CY19" s="625"/>
      <c r="CZ19" s="626" t="s">
        <v>122</v>
      </c>
      <c r="DA19" s="626"/>
      <c r="DB19" s="626"/>
      <c r="DC19" s="626"/>
      <c r="DD19" s="632" t="s">
        <v>122</v>
      </c>
      <c r="DE19" s="624"/>
      <c r="DF19" s="624"/>
      <c r="DG19" s="624"/>
      <c r="DH19" s="624"/>
      <c r="DI19" s="624"/>
      <c r="DJ19" s="624"/>
      <c r="DK19" s="624"/>
      <c r="DL19" s="624"/>
      <c r="DM19" s="624"/>
      <c r="DN19" s="624"/>
      <c r="DO19" s="624"/>
      <c r="DP19" s="625"/>
      <c r="DQ19" s="632" t="s">
        <v>122</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11312</v>
      </c>
      <c r="S20" s="624"/>
      <c r="T20" s="624"/>
      <c r="U20" s="624"/>
      <c r="V20" s="624"/>
      <c r="W20" s="624"/>
      <c r="X20" s="624"/>
      <c r="Y20" s="625"/>
      <c r="Z20" s="626">
        <v>0</v>
      </c>
      <c r="AA20" s="626"/>
      <c r="AB20" s="626"/>
      <c r="AC20" s="626"/>
      <c r="AD20" s="627">
        <v>11312</v>
      </c>
      <c r="AE20" s="627"/>
      <c r="AF20" s="627"/>
      <c r="AG20" s="627"/>
      <c r="AH20" s="627"/>
      <c r="AI20" s="627"/>
      <c r="AJ20" s="627"/>
      <c r="AK20" s="627"/>
      <c r="AL20" s="628">
        <v>0</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1035398</v>
      </c>
      <c r="BH20" s="624"/>
      <c r="BI20" s="624"/>
      <c r="BJ20" s="624"/>
      <c r="BK20" s="624"/>
      <c r="BL20" s="624"/>
      <c r="BM20" s="624"/>
      <c r="BN20" s="625"/>
      <c r="BO20" s="626">
        <v>4.4000000000000004</v>
      </c>
      <c r="BP20" s="626"/>
      <c r="BQ20" s="626"/>
      <c r="BR20" s="626"/>
      <c r="BS20" s="627" t="s">
        <v>122</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61448408</v>
      </c>
      <c r="CS20" s="624"/>
      <c r="CT20" s="624"/>
      <c r="CU20" s="624"/>
      <c r="CV20" s="624"/>
      <c r="CW20" s="624"/>
      <c r="CX20" s="624"/>
      <c r="CY20" s="625"/>
      <c r="CZ20" s="626">
        <v>100</v>
      </c>
      <c r="DA20" s="626"/>
      <c r="DB20" s="626"/>
      <c r="DC20" s="626"/>
      <c r="DD20" s="632">
        <v>7965313</v>
      </c>
      <c r="DE20" s="624"/>
      <c r="DF20" s="624"/>
      <c r="DG20" s="624"/>
      <c r="DH20" s="624"/>
      <c r="DI20" s="624"/>
      <c r="DJ20" s="624"/>
      <c r="DK20" s="624"/>
      <c r="DL20" s="624"/>
      <c r="DM20" s="624"/>
      <c r="DN20" s="624"/>
      <c r="DO20" s="624"/>
      <c r="DP20" s="625"/>
      <c r="DQ20" s="632">
        <v>40983908</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6705535</v>
      </c>
      <c r="S21" s="624"/>
      <c r="T21" s="624"/>
      <c r="U21" s="624"/>
      <c r="V21" s="624"/>
      <c r="W21" s="624"/>
      <c r="X21" s="624"/>
      <c r="Y21" s="625"/>
      <c r="Z21" s="626">
        <v>10.4</v>
      </c>
      <c r="AA21" s="626"/>
      <c r="AB21" s="626"/>
      <c r="AC21" s="626"/>
      <c r="AD21" s="627">
        <v>5998502</v>
      </c>
      <c r="AE21" s="627"/>
      <c r="AF21" s="627"/>
      <c r="AG21" s="627"/>
      <c r="AH21" s="627"/>
      <c r="AI21" s="627"/>
      <c r="AJ21" s="627"/>
      <c r="AK21" s="627"/>
      <c r="AL21" s="628">
        <v>17.3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723</v>
      </c>
      <c r="BH21" s="624"/>
      <c r="BI21" s="624"/>
      <c r="BJ21" s="624"/>
      <c r="BK21" s="624"/>
      <c r="BL21" s="624"/>
      <c r="BM21" s="624"/>
      <c r="BN21" s="625"/>
      <c r="BO21" s="626">
        <v>0</v>
      </c>
      <c r="BP21" s="626"/>
      <c r="BQ21" s="626"/>
      <c r="BR21" s="626"/>
      <c r="BS21" s="627" t="s">
        <v>122</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5998502</v>
      </c>
      <c r="S22" s="624"/>
      <c r="T22" s="624"/>
      <c r="U22" s="624"/>
      <c r="V22" s="624"/>
      <c r="W22" s="624"/>
      <c r="X22" s="624"/>
      <c r="Y22" s="625"/>
      <c r="Z22" s="626">
        <v>9.3000000000000007</v>
      </c>
      <c r="AA22" s="626"/>
      <c r="AB22" s="626"/>
      <c r="AC22" s="626"/>
      <c r="AD22" s="627">
        <v>5998502</v>
      </c>
      <c r="AE22" s="627"/>
      <c r="AF22" s="627"/>
      <c r="AG22" s="627"/>
      <c r="AH22" s="627"/>
      <c r="AI22" s="627"/>
      <c r="AJ22" s="627"/>
      <c r="AK22" s="627"/>
      <c r="AL22" s="628">
        <v>17.3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122</v>
      </c>
      <c r="BH22" s="624"/>
      <c r="BI22" s="624"/>
      <c r="BJ22" s="624"/>
      <c r="BK22" s="624"/>
      <c r="BL22" s="624"/>
      <c r="BM22" s="624"/>
      <c r="BN22" s="625"/>
      <c r="BO22" s="626" t="s">
        <v>122</v>
      </c>
      <c r="BP22" s="626"/>
      <c r="BQ22" s="626"/>
      <c r="BR22" s="626"/>
      <c r="BS22" s="627" t="s">
        <v>122</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705988</v>
      </c>
      <c r="S23" s="624"/>
      <c r="T23" s="624"/>
      <c r="U23" s="624"/>
      <c r="V23" s="624"/>
      <c r="W23" s="624"/>
      <c r="X23" s="624"/>
      <c r="Y23" s="625"/>
      <c r="Z23" s="626">
        <v>1.1000000000000001</v>
      </c>
      <c r="AA23" s="626"/>
      <c r="AB23" s="626"/>
      <c r="AC23" s="626"/>
      <c r="AD23" s="627" t="s">
        <v>122</v>
      </c>
      <c r="AE23" s="627"/>
      <c r="AF23" s="627"/>
      <c r="AG23" s="627"/>
      <c r="AH23" s="627"/>
      <c r="AI23" s="627"/>
      <c r="AJ23" s="627"/>
      <c r="AK23" s="627"/>
      <c r="AL23" s="628" t="s">
        <v>122</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1034675</v>
      </c>
      <c r="BH23" s="624"/>
      <c r="BI23" s="624"/>
      <c r="BJ23" s="624"/>
      <c r="BK23" s="624"/>
      <c r="BL23" s="624"/>
      <c r="BM23" s="624"/>
      <c r="BN23" s="625"/>
      <c r="BO23" s="626">
        <v>4.4000000000000004</v>
      </c>
      <c r="BP23" s="626"/>
      <c r="BQ23" s="626"/>
      <c r="BR23" s="626"/>
      <c r="BS23" s="627" t="s">
        <v>122</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v>1045</v>
      </c>
      <c r="S24" s="624"/>
      <c r="T24" s="624"/>
      <c r="U24" s="624"/>
      <c r="V24" s="624"/>
      <c r="W24" s="624"/>
      <c r="X24" s="624"/>
      <c r="Y24" s="625"/>
      <c r="Z24" s="626">
        <v>0</v>
      </c>
      <c r="AA24" s="626"/>
      <c r="AB24" s="626"/>
      <c r="AC24" s="626"/>
      <c r="AD24" s="627" t="s">
        <v>122</v>
      </c>
      <c r="AE24" s="627"/>
      <c r="AF24" s="627"/>
      <c r="AG24" s="627"/>
      <c r="AH24" s="627"/>
      <c r="AI24" s="627"/>
      <c r="AJ24" s="627"/>
      <c r="AK24" s="627"/>
      <c r="AL24" s="628" t="s">
        <v>122</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122</v>
      </c>
      <c r="BH24" s="624"/>
      <c r="BI24" s="624"/>
      <c r="BJ24" s="624"/>
      <c r="BK24" s="624"/>
      <c r="BL24" s="624"/>
      <c r="BM24" s="624"/>
      <c r="BN24" s="625"/>
      <c r="BO24" s="626" t="s">
        <v>122</v>
      </c>
      <c r="BP24" s="626"/>
      <c r="BQ24" s="626"/>
      <c r="BR24" s="626"/>
      <c r="BS24" s="627" t="s">
        <v>122</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29802565</v>
      </c>
      <c r="CS24" s="613"/>
      <c r="CT24" s="613"/>
      <c r="CU24" s="613"/>
      <c r="CV24" s="613"/>
      <c r="CW24" s="613"/>
      <c r="CX24" s="613"/>
      <c r="CY24" s="614"/>
      <c r="CZ24" s="617">
        <v>48.5</v>
      </c>
      <c r="DA24" s="618"/>
      <c r="DB24" s="618"/>
      <c r="DC24" s="634"/>
      <c r="DD24" s="658">
        <v>18140118</v>
      </c>
      <c r="DE24" s="613"/>
      <c r="DF24" s="613"/>
      <c r="DG24" s="613"/>
      <c r="DH24" s="613"/>
      <c r="DI24" s="613"/>
      <c r="DJ24" s="613"/>
      <c r="DK24" s="614"/>
      <c r="DL24" s="658">
        <v>15119660</v>
      </c>
      <c r="DM24" s="613"/>
      <c r="DN24" s="613"/>
      <c r="DO24" s="613"/>
      <c r="DP24" s="613"/>
      <c r="DQ24" s="613"/>
      <c r="DR24" s="613"/>
      <c r="DS24" s="613"/>
      <c r="DT24" s="613"/>
      <c r="DU24" s="613"/>
      <c r="DV24" s="614"/>
      <c r="DW24" s="617">
        <v>43.4</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36187237</v>
      </c>
      <c r="S25" s="624"/>
      <c r="T25" s="624"/>
      <c r="U25" s="624"/>
      <c r="V25" s="624"/>
      <c r="W25" s="624"/>
      <c r="X25" s="624"/>
      <c r="Y25" s="625"/>
      <c r="Z25" s="626">
        <v>55.9</v>
      </c>
      <c r="AA25" s="626"/>
      <c r="AB25" s="626"/>
      <c r="AC25" s="626"/>
      <c r="AD25" s="627">
        <v>34445529</v>
      </c>
      <c r="AE25" s="627"/>
      <c r="AF25" s="627"/>
      <c r="AG25" s="627"/>
      <c r="AH25" s="627"/>
      <c r="AI25" s="627"/>
      <c r="AJ25" s="627"/>
      <c r="AK25" s="627"/>
      <c r="AL25" s="628">
        <v>99.4</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122</v>
      </c>
      <c r="BH25" s="624"/>
      <c r="BI25" s="624"/>
      <c r="BJ25" s="624"/>
      <c r="BK25" s="624"/>
      <c r="BL25" s="624"/>
      <c r="BM25" s="624"/>
      <c r="BN25" s="625"/>
      <c r="BO25" s="626" t="s">
        <v>122</v>
      </c>
      <c r="BP25" s="626"/>
      <c r="BQ25" s="626"/>
      <c r="BR25" s="626"/>
      <c r="BS25" s="627" t="s">
        <v>122</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8060042</v>
      </c>
      <c r="CS25" s="655"/>
      <c r="CT25" s="655"/>
      <c r="CU25" s="655"/>
      <c r="CV25" s="655"/>
      <c r="CW25" s="655"/>
      <c r="CX25" s="655"/>
      <c r="CY25" s="656"/>
      <c r="CZ25" s="628">
        <v>13.1</v>
      </c>
      <c r="DA25" s="653"/>
      <c r="DB25" s="653"/>
      <c r="DC25" s="657"/>
      <c r="DD25" s="632">
        <v>7471664</v>
      </c>
      <c r="DE25" s="655"/>
      <c r="DF25" s="655"/>
      <c r="DG25" s="655"/>
      <c r="DH25" s="655"/>
      <c r="DI25" s="655"/>
      <c r="DJ25" s="655"/>
      <c r="DK25" s="656"/>
      <c r="DL25" s="632">
        <v>6484007</v>
      </c>
      <c r="DM25" s="655"/>
      <c r="DN25" s="655"/>
      <c r="DO25" s="655"/>
      <c r="DP25" s="655"/>
      <c r="DQ25" s="655"/>
      <c r="DR25" s="655"/>
      <c r="DS25" s="655"/>
      <c r="DT25" s="655"/>
      <c r="DU25" s="655"/>
      <c r="DV25" s="656"/>
      <c r="DW25" s="628">
        <v>18.600000000000001</v>
      </c>
      <c r="DX25" s="653"/>
      <c r="DY25" s="653"/>
      <c r="DZ25" s="653"/>
      <c r="EA25" s="653"/>
      <c r="EB25" s="653"/>
      <c r="EC25" s="654"/>
    </row>
    <row r="26" spans="2:133" ht="11.25" customHeight="1" x14ac:dyDescent="0.15">
      <c r="B26" s="620" t="s">
        <v>283</v>
      </c>
      <c r="C26" s="621"/>
      <c r="D26" s="621"/>
      <c r="E26" s="621"/>
      <c r="F26" s="621"/>
      <c r="G26" s="621"/>
      <c r="H26" s="621"/>
      <c r="I26" s="621"/>
      <c r="J26" s="621"/>
      <c r="K26" s="621"/>
      <c r="L26" s="621"/>
      <c r="M26" s="621"/>
      <c r="N26" s="621"/>
      <c r="O26" s="621"/>
      <c r="P26" s="621"/>
      <c r="Q26" s="622"/>
      <c r="R26" s="623">
        <v>16360</v>
      </c>
      <c r="S26" s="624"/>
      <c r="T26" s="624"/>
      <c r="U26" s="624"/>
      <c r="V26" s="624"/>
      <c r="W26" s="624"/>
      <c r="X26" s="624"/>
      <c r="Y26" s="625"/>
      <c r="Z26" s="626">
        <v>0</v>
      </c>
      <c r="AA26" s="626"/>
      <c r="AB26" s="626"/>
      <c r="AC26" s="626"/>
      <c r="AD26" s="627">
        <v>16360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122</v>
      </c>
      <c r="BH26" s="624"/>
      <c r="BI26" s="624"/>
      <c r="BJ26" s="624"/>
      <c r="BK26" s="624"/>
      <c r="BL26" s="624"/>
      <c r="BM26" s="624"/>
      <c r="BN26" s="625"/>
      <c r="BO26" s="626" t="s">
        <v>122</v>
      </c>
      <c r="BP26" s="626"/>
      <c r="BQ26" s="626"/>
      <c r="BR26" s="626"/>
      <c r="BS26" s="627" t="s">
        <v>122</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5512524</v>
      </c>
      <c r="CS26" s="624"/>
      <c r="CT26" s="624"/>
      <c r="CU26" s="624"/>
      <c r="CV26" s="624"/>
      <c r="CW26" s="624"/>
      <c r="CX26" s="624"/>
      <c r="CY26" s="625"/>
      <c r="CZ26" s="628">
        <v>9</v>
      </c>
      <c r="DA26" s="653"/>
      <c r="DB26" s="653"/>
      <c r="DC26" s="657"/>
      <c r="DD26" s="632">
        <v>5007068</v>
      </c>
      <c r="DE26" s="624"/>
      <c r="DF26" s="624"/>
      <c r="DG26" s="624"/>
      <c r="DH26" s="624"/>
      <c r="DI26" s="624"/>
      <c r="DJ26" s="624"/>
      <c r="DK26" s="625"/>
      <c r="DL26" s="632" t="s">
        <v>122</v>
      </c>
      <c r="DM26" s="624"/>
      <c r="DN26" s="624"/>
      <c r="DO26" s="624"/>
      <c r="DP26" s="624"/>
      <c r="DQ26" s="624"/>
      <c r="DR26" s="624"/>
      <c r="DS26" s="624"/>
      <c r="DT26" s="624"/>
      <c r="DU26" s="624"/>
      <c r="DV26" s="625"/>
      <c r="DW26" s="628" t="s">
        <v>122</v>
      </c>
      <c r="DX26" s="653"/>
      <c r="DY26" s="653"/>
      <c r="DZ26" s="653"/>
      <c r="EA26" s="653"/>
      <c r="EB26" s="653"/>
      <c r="EC26" s="654"/>
    </row>
    <row r="27" spans="2:133" ht="11.25" customHeight="1" x14ac:dyDescent="0.15">
      <c r="B27" s="620" t="s">
        <v>286</v>
      </c>
      <c r="C27" s="621"/>
      <c r="D27" s="621"/>
      <c r="E27" s="621"/>
      <c r="F27" s="621"/>
      <c r="G27" s="621"/>
      <c r="H27" s="621"/>
      <c r="I27" s="621"/>
      <c r="J27" s="621"/>
      <c r="K27" s="621"/>
      <c r="L27" s="621"/>
      <c r="M27" s="621"/>
      <c r="N27" s="621"/>
      <c r="O27" s="621"/>
      <c r="P27" s="621"/>
      <c r="Q27" s="622"/>
      <c r="R27" s="623">
        <v>252783</v>
      </c>
      <c r="S27" s="624"/>
      <c r="T27" s="624"/>
      <c r="U27" s="624"/>
      <c r="V27" s="624"/>
      <c r="W27" s="624"/>
      <c r="X27" s="624"/>
      <c r="Y27" s="625"/>
      <c r="Z27" s="626">
        <v>0.4</v>
      </c>
      <c r="AA27" s="626"/>
      <c r="AB27" s="626"/>
      <c r="AC27" s="626"/>
      <c r="AD27" s="627">
        <v>434</v>
      </c>
      <c r="AE27" s="627"/>
      <c r="AF27" s="627"/>
      <c r="AG27" s="627"/>
      <c r="AH27" s="627"/>
      <c r="AI27" s="627"/>
      <c r="AJ27" s="627"/>
      <c r="AK27" s="627"/>
      <c r="AL27" s="628">
        <v>0</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23563985</v>
      </c>
      <c r="BH27" s="624"/>
      <c r="BI27" s="624"/>
      <c r="BJ27" s="624"/>
      <c r="BK27" s="624"/>
      <c r="BL27" s="624"/>
      <c r="BM27" s="624"/>
      <c r="BN27" s="625"/>
      <c r="BO27" s="626">
        <v>100</v>
      </c>
      <c r="BP27" s="626"/>
      <c r="BQ27" s="626"/>
      <c r="BR27" s="626"/>
      <c r="BS27" s="627">
        <v>164027</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17810866</v>
      </c>
      <c r="CS27" s="655"/>
      <c r="CT27" s="655"/>
      <c r="CU27" s="655"/>
      <c r="CV27" s="655"/>
      <c r="CW27" s="655"/>
      <c r="CX27" s="655"/>
      <c r="CY27" s="656"/>
      <c r="CZ27" s="628">
        <v>29</v>
      </c>
      <c r="DA27" s="653"/>
      <c r="DB27" s="653"/>
      <c r="DC27" s="657"/>
      <c r="DD27" s="632">
        <v>6736797</v>
      </c>
      <c r="DE27" s="655"/>
      <c r="DF27" s="655"/>
      <c r="DG27" s="655"/>
      <c r="DH27" s="655"/>
      <c r="DI27" s="655"/>
      <c r="DJ27" s="655"/>
      <c r="DK27" s="656"/>
      <c r="DL27" s="632">
        <v>4704477</v>
      </c>
      <c r="DM27" s="655"/>
      <c r="DN27" s="655"/>
      <c r="DO27" s="655"/>
      <c r="DP27" s="655"/>
      <c r="DQ27" s="655"/>
      <c r="DR27" s="655"/>
      <c r="DS27" s="655"/>
      <c r="DT27" s="655"/>
      <c r="DU27" s="655"/>
      <c r="DV27" s="656"/>
      <c r="DW27" s="628">
        <v>13.5</v>
      </c>
      <c r="DX27" s="653"/>
      <c r="DY27" s="653"/>
      <c r="DZ27" s="653"/>
      <c r="EA27" s="653"/>
      <c r="EB27" s="653"/>
      <c r="EC27" s="654"/>
    </row>
    <row r="28" spans="2:133" ht="11.25" customHeight="1" x14ac:dyDescent="0.15">
      <c r="B28" s="620" t="s">
        <v>289</v>
      </c>
      <c r="C28" s="621"/>
      <c r="D28" s="621"/>
      <c r="E28" s="621"/>
      <c r="F28" s="621"/>
      <c r="G28" s="621"/>
      <c r="H28" s="621"/>
      <c r="I28" s="621"/>
      <c r="J28" s="621"/>
      <c r="K28" s="621"/>
      <c r="L28" s="621"/>
      <c r="M28" s="621"/>
      <c r="N28" s="621"/>
      <c r="O28" s="621"/>
      <c r="P28" s="621"/>
      <c r="Q28" s="622"/>
      <c r="R28" s="623">
        <v>245243</v>
      </c>
      <c r="S28" s="624"/>
      <c r="T28" s="624"/>
      <c r="U28" s="624"/>
      <c r="V28" s="624"/>
      <c r="W28" s="624"/>
      <c r="X28" s="624"/>
      <c r="Y28" s="625"/>
      <c r="Z28" s="626">
        <v>0.4</v>
      </c>
      <c r="AA28" s="626"/>
      <c r="AB28" s="626"/>
      <c r="AC28" s="626"/>
      <c r="AD28" s="627">
        <v>182616</v>
      </c>
      <c r="AE28" s="627"/>
      <c r="AF28" s="627"/>
      <c r="AG28" s="627"/>
      <c r="AH28" s="627"/>
      <c r="AI28" s="627"/>
      <c r="AJ28" s="627"/>
      <c r="AK28" s="627"/>
      <c r="AL28" s="628">
        <v>0.5</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3931657</v>
      </c>
      <c r="CS28" s="624"/>
      <c r="CT28" s="624"/>
      <c r="CU28" s="624"/>
      <c r="CV28" s="624"/>
      <c r="CW28" s="624"/>
      <c r="CX28" s="624"/>
      <c r="CY28" s="625"/>
      <c r="CZ28" s="628">
        <v>6.4</v>
      </c>
      <c r="DA28" s="653"/>
      <c r="DB28" s="653"/>
      <c r="DC28" s="657"/>
      <c r="DD28" s="632">
        <v>3931657</v>
      </c>
      <c r="DE28" s="624"/>
      <c r="DF28" s="624"/>
      <c r="DG28" s="624"/>
      <c r="DH28" s="624"/>
      <c r="DI28" s="624"/>
      <c r="DJ28" s="624"/>
      <c r="DK28" s="625"/>
      <c r="DL28" s="632">
        <v>3931176</v>
      </c>
      <c r="DM28" s="624"/>
      <c r="DN28" s="624"/>
      <c r="DO28" s="624"/>
      <c r="DP28" s="624"/>
      <c r="DQ28" s="624"/>
      <c r="DR28" s="624"/>
      <c r="DS28" s="624"/>
      <c r="DT28" s="624"/>
      <c r="DU28" s="624"/>
      <c r="DV28" s="625"/>
      <c r="DW28" s="628">
        <v>11.3</v>
      </c>
      <c r="DX28" s="653"/>
      <c r="DY28" s="653"/>
      <c r="DZ28" s="653"/>
      <c r="EA28" s="653"/>
      <c r="EB28" s="653"/>
      <c r="EC28" s="654"/>
    </row>
    <row r="29" spans="2:133" ht="11.25" customHeight="1" x14ac:dyDescent="0.15">
      <c r="B29" s="620" t="s">
        <v>291</v>
      </c>
      <c r="C29" s="621"/>
      <c r="D29" s="621"/>
      <c r="E29" s="621"/>
      <c r="F29" s="621"/>
      <c r="G29" s="621"/>
      <c r="H29" s="621"/>
      <c r="I29" s="621"/>
      <c r="J29" s="621"/>
      <c r="K29" s="621"/>
      <c r="L29" s="621"/>
      <c r="M29" s="621"/>
      <c r="N29" s="621"/>
      <c r="O29" s="621"/>
      <c r="P29" s="621"/>
      <c r="Q29" s="622"/>
      <c r="R29" s="623">
        <v>84845</v>
      </c>
      <c r="S29" s="624"/>
      <c r="T29" s="624"/>
      <c r="U29" s="624"/>
      <c r="V29" s="624"/>
      <c r="W29" s="624"/>
      <c r="X29" s="624"/>
      <c r="Y29" s="625"/>
      <c r="Z29" s="626">
        <v>0.1</v>
      </c>
      <c r="AA29" s="626"/>
      <c r="AB29" s="626"/>
      <c r="AC29" s="626"/>
      <c r="AD29" s="627">
        <v>7</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3931657</v>
      </c>
      <c r="CS29" s="655"/>
      <c r="CT29" s="655"/>
      <c r="CU29" s="655"/>
      <c r="CV29" s="655"/>
      <c r="CW29" s="655"/>
      <c r="CX29" s="655"/>
      <c r="CY29" s="656"/>
      <c r="CZ29" s="628">
        <v>6.4</v>
      </c>
      <c r="DA29" s="653"/>
      <c r="DB29" s="653"/>
      <c r="DC29" s="657"/>
      <c r="DD29" s="632">
        <v>3931657</v>
      </c>
      <c r="DE29" s="655"/>
      <c r="DF29" s="655"/>
      <c r="DG29" s="655"/>
      <c r="DH29" s="655"/>
      <c r="DI29" s="655"/>
      <c r="DJ29" s="655"/>
      <c r="DK29" s="656"/>
      <c r="DL29" s="632">
        <v>3931176</v>
      </c>
      <c r="DM29" s="655"/>
      <c r="DN29" s="655"/>
      <c r="DO29" s="655"/>
      <c r="DP29" s="655"/>
      <c r="DQ29" s="655"/>
      <c r="DR29" s="655"/>
      <c r="DS29" s="655"/>
      <c r="DT29" s="655"/>
      <c r="DU29" s="655"/>
      <c r="DV29" s="656"/>
      <c r="DW29" s="628">
        <v>11.3</v>
      </c>
      <c r="DX29" s="653"/>
      <c r="DY29" s="653"/>
      <c r="DZ29" s="653"/>
      <c r="EA29" s="653"/>
      <c r="EB29" s="653"/>
      <c r="EC29" s="654"/>
    </row>
    <row r="30" spans="2:133" ht="11.25" customHeight="1" x14ac:dyDescent="0.15">
      <c r="B30" s="620" t="s">
        <v>293</v>
      </c>
      <c r="C30" s="621"/>
      <c r="D30" s="621"/>
      <c r="E30" s="621"/>
      <c r="F30" s="621"/>
      <c r="G30" s="621"/>
      <c r="H30" s="621"/>
      <c r="I30" s="621"/>
      <c r="J30" s="621"/>
      <c r="K30" s="621"/>
      <c r="L30" s="621"/>
      <c r="M30" s="621"/>
      <c r="N30" s="621"/>
      <c r="O30" s="621"/>
      <c r="P30" s="621"/>
      <c r="Q30" s="622"/>
      <c r="R30" s="623">
        <v>14141836</v>
      </c>
      <c r="S30" s="624"/>
      <c r="T30" s="624"/>
      <c r="U30" s="624"/>
      <c r="V30" s="624"/>
      <c r="W30" s="624"/>
      <c r="X30" s="624"/>
      <c r="Y30" s="625"/>
      <c r="Z30" s="626">
        <v>21.8</v>
      </c>
      <c r="AA30" s="626"/>
      <c r="AB30" s="626"/>
      <c r="AC30" s="626"/>
      <c r="AD30" s="627" t="s">
        <v>122</v>
      </c>
      <c r="AE30" s="627"/>
      <c r="AF30" s="627"/>
      <c r="AG30" s="627"/>
      <c r="AH30" s="627"/>
      <c r="AI30" s="627"/>
      <c r="AJ30" s="627"/>
      <c r="AK30" s="627"/>
      <c r="AL30" s="628" t="s">
        <v>122</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3800231</v>
      </c>
      <c r="CS30" s="624"/>
      <c r="CT30" s="624"/>
      <c r="CU30" s="624"/>
      <c r="CV30" s="624"/>
      <c r="CW30" s="624"/>
      <c r="CX30" s="624"/>
      <c r="CY30" s="625"/>
      <c r="CZ30" s="628">
        <v>6.2</v>
      </c>
      <c r="DA30" s="653"/>
      <c r="DB30" s="653"/>
      <c r="DC30" s="657"/>
      <c r="DD30" s="632">
        <v>3800231</v>
      </c>
      <c r="DE30" s="624"/>
      <c r="DF30" s="624"/>
      <c r="DG30" s="624"/>
      <c r="DH30" s="624"/>
      <c r="DI30" s="624"/>
      <c r="DJ30" s="624"/>
      <c r="DK30" s="625"/>
      <c r="DL30" s="632">
        <v>3799750</v>
      </c>
      <c r="DM30" s="624"/>
      <c r="DN30" s="624"/>
      <c r="DO30" s="624"/>
      <c r="DP30" s="624"/>
      <c r="DQ30" s="624"/>
      <c r="DR30" s="624"/>
      <c r="DS30" s="624"/>
      <c r="DT30" s="624"/>
      <c r="DU30" s="624"/>
      <c r="DV30" s="625"/>
      <c r="DW30" s="628">
        <v>10.9</v>
      </c>
      <c r="DX30" s="653"/>
      <c r="DY30" s="653"/>
      <c r="DZ30" s="653"/>
      <c r="EA30" s="653"/>
      <c r="EB30" s="653"/>
      <c r="EC30" s="654"/>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122</v>
      </c>
      <c r="S31" s="624"/>
      <c r="T31" s="624"/>
      <c r="U31" s="624"/>
      <c r="V31" s="624"/>
      <c r="W31" s="624"/>
      <c r="X31" s="624"/>
      <c r="Y31" s="625"/>
      <c r="Z31" s="626" t="s">
        <v>122</v>
      </c>
      <c r="AA31" s="626"/>
      <c r="AB31" s="626"/>
      <c r="AC31" s="626"/>
      <c r="AD31" s="627" t="s">
        <v>122</v>
      </c>
      <c r="AE31" s="627"/>
      <c r="AF31" s="627"/>
      <c r="AG31" s="627"/>
      <c r="AH31" s="627"/>
      <c r="AI31" s="627"/>
      <c r="AJ31" s="627"/>
      <c r="AK31" s="627"/>
      <c r="AL31" s="628" t="s">
        <v>122</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99.3</v>
      </c>
      <c r="BH31" s="667"/>
      <c r="BI31" s="667"/>
      <c r="BJ31" s="667"/>
      <c r="BK31" s="667"/>
      <c r="BL31" s="667"/>
      <c r="BM31" s="618">
        <v>98.3</v>
      </c>
      <c r="BN31" s="667"/>
      <c r="BO31" s="667"/>
      <c r="BP31" s="667"/>
      <c r="BQ31" s="668"/>
      <c r="BR31" s="679">
        <v>99.1</v>
      </c>
      <c r="BS31" s="667"/>
      <c r="BT31" s="667"/>
      <c r="BU31" s="667"/>
      <c r="BV31" s="667"/>
      <c r="BW31" s="667"/>
      <c r="BX31" s="618">
        <v>98.2</v>
      </c>
      <c r="BY31" s="667"/>
      <c r="BZ31" s="667"/>
      <c r="CA31" s="667"/>
      <c r="CB31" s="668"/>
      <c r="CD31" s="661"/>
      <c r="CE31" s="662"/>
      <c r="CF31" s="620" t="s">
        <v>300</v>
      </c>
      <c r="CG31" s="621"/>
      <c r="CH31" s="621"/>
      <c r="CI31" s="621"/>
      <c r="CJ31" s="621"/>
      <c r="CK31" s="621"/>
      <c r="CL31" s="621"/>
      <c r="CM31" s="621"/>
      <c r="CN31" s="621"/>
      <c r="CO31" s="621"/>
      <c r="CP31" s="621"/>
      <c r="CQ31" s="622"/>
      <c r="CR31" s="623">
        <v>131426</v>
      </c>
      <c r="CS31" s="655"/>
      <c r="CT31" s="655"/>
      <c r="CU31" s="655"/>
      <c r="CV31" s="655"/>
      <c r="CW31" s="655"/>
      <c r="CX31" s="655"/>
      <c r="CY31" s="656"/>
      <c r="CZ31" s="628">
        <v>0.2</v>
      </c>
      <c r="DA31" s="653"/>
      <c r="DB31" s="653"/>
      <c r="DC31" s="657"/>
      <c r="DD31" s="632">
        <v>131426</v>
      </c>
      <c r="DE31" s="655"/>
      <c r="DF31" s="655"/>
      <c r="DG31" s="655"/>
      <c r="DH31" s="655"/>
      <c r="DI31" s="655"/>
      <c r="DJ31" s="655"/>
      <c r="DK31" s="656"/>
      <c r="DL31" s="632">
        <v>131426</v>
      </c>
      <c r="DM31" s="655"/>
      <c r="DN31" s="655"/>
      <c r="DO31" s="655"/>
      <c r="DP31" s="655"/>
      <c r="DQ31" s="655"/>
      <c r="DR31" s="655"/>
      <c r="DS31" s="655"/>
      <c r="DT31" s="655"/>
      <c r="DU31" s="655"/>
      <c r="DV31" s="656"/>
      <c r="DW31" s="628">
        <v>0.4</v>
      </c>
      <c r="DX31" s="653"/>
      <c r="DY31" s="653"/>
      <c r="DZ31" s="653"/>
      <c r="EA31" s="653"/>
      <c r="EB31" s="653"/>
      <c r="EC31" s="654"/>
    </row>
    <row r="32" spans="2:133" ht="11.25" customHeight="1" x14ac:dyDescent="0.15">
      <c r="B32" s="620" t="s">
        <v>301</v>
      </c>
      <c r="C32" s="621"/>
      <c r="D32" s="621"/>
      <c r="E32" s="621"/>
      <c r="F32" s="621"/>
      <c r="G32" s="621"/>
      <c r="H32" s="621"/>
      <c r="I32" s="621"/>
      <c r="J32" s="621"/>
      <c r="K32" s="621"/>
      <c r="L32" s="621"/>
      <c r="M32" s="621"/>
      <c r="N32" s="621"/>
      <c r="O32" s="621"/>
      <c r="P32" s="621"/>
      <c r="Q32" s="622"/>
      <c r="R32" s="623">
        <v>4364038</v>
      </c>
      <c r="S32" s="624"/>
      <c r="T32" s="624"/>
      <c r="U32" s="624"/>
      <c r="V32" s="624"/>
      <c r="W32" s="624"/>
      <c r="X32" s="624"/>
      <c r="Y32" s="625"/>
      <c r="Z32" s="626">
        <v>6.7</v>
      </c>
      <c r="AA32" s="626"/>
      <c r="AB32" s="626"/>
      <c r="AC32" s="626"/>
      <c r="AD32" s="627" t="s">
        <v>122</v>
      </c>
      <c r="AE32" s="627"/>
      <c r="AF32" s="627"/>
      <c r="AG32" s="627"/>
      <c r="AH32" s="627"/>
      <c r="AI32" s="627"/>
      <c r="AJ32" s="627"/>
      <c r="AK32" s="627"/>
      <c r="AL32" s="628" t="s">
        <v>122</v>
      </c>
      <c r="AM32" s="629"/>
      <c r="AN32" s="629"/>
      <c r="AO32" s="630"/>
      <c r="AP32" s="671"/>
      <c r="AQ32" s="672"/>
      <c r="AR32" s="672"/>
      <c r="AS32" s="672"/>
      <c r="AT32" s="676"/>
      <c r="AU32" s="202" t="s">
        <v>302</v>
      </c>
      <c r="AX32" s="620" t="s">
        <v>303</v>
      </c>
      <c r="AY32" s="621"/>
      <c r="AZ32" s="621"/>
      <c r="BA32" s="621"/>
      <c r="BB32" s="621"/>
      <c r="BC32" s="621"/>
      <c r="BD32" s="621"/>
      <c r="BE32" s="621"/>
      <c r="BF32" s="622"/>
      <c r="BG32" s="680">
        <v>99.2</v>
      </c>
      <c r="BH32" s="655"/>
      <c r="BI32" s="655"/>
      <c r="BJ32" s="655"/>
      <c r="BK32" s="655"/>
      <c r="BL32" s="655"/>
      <c r="BM32" s="629">
        <v>97.8</v>
      </c>
      <c r="BN32" s="655"/>
      <c r="BO32" s="655"/>
      <c r="BP32" s="655"/>
      <c r="BQ32" s="678"/>
      <c r="BR32" s="680">
        <v>98.9</v>
      </c>
      <c r="BS32" s="655"/>
      <c r="BT32" s="655"/>
      <c r="BU32" s="655"/>
      <c r="BV32" s="655"/>
      <c r="BW32" s="655"/>
      <c r="BX32" s="629">
        <v>97.6</v>
      </c>
      <c r="BY32" s="655"/>
      <c r="BZ32" s="655"/>
      <c r="CA32" s="655"/>
      <c r="CB32" s="678"/>
      <c r="CD32" s="663"/>
      <c r="CE32" s="664"/>
      <c r="CF32" s="620" t="s">
        <v>304</v>
      </c>
      <c r="CG32" s="621"/>
      <c r="CH32" s="621"/>
      <c r="CI32" s="621"/>
      <c r="CJ32" s="621"/>
      <c r="CK32" s="621"/>
      <c r="CL32" s="621"/>
      <c r="CM32" s="621"/>
      <c r="CN32" s="621"/>
      <c r="CO32" s="621"/>
      <c r="CP32" s="621"/>
      <c r="CQ32" s="622"/>
      <c r="CR32" s="623" t="s">
        <v>122</v>
      </c>
      <c r="CS32" s="624"/>
      <c r="CT32" s="624"/>
      <c r="CU32" s="624"/>
      <c r="CV32" s="624"/>
      <c r="CW32" s="624"/>
      <c r="CX32" s="624"/>
      <c r="CY32" s="625"/>
      <c r="CZ32" s="628" t="s">
        <v>122</v>
      </c>
      <c r="DA32" s="653"/>
      <c r="DB32" s="653"/>
      <c r="DC32" s="657"/>
      <c r="DD32" s="632" t="s">
        <v>122</v>
      </c>
      <c r="DE32" s="624"/>
      <c r="DF32" s="624"/>
      <c r="DG32" s="624"/>
      <c r="DH32" s="624"/>
      <c r="DI32" s="624"/>
      <c r="DJ32" s="624"/>
      <c r="DK32" s="625"/>
      <c r="DL32" s="632" t="s">
        <v>122</v>
      </c>
      <c r="DM32" s="624"/>
      <c r="DN32" s="624"/>
      <c r="DO32" s="624"/>
      <c r="DP32" s="624"/>
      <c r="DQ32" s="624"/>
      <c r="DR32" s="624"/>
      <c r="DS32" s="624"/>
      <c r="DT32" s="624"/>
      <c r="DU32" s="624"/>
      <c r="DV32" s="625"/>
      <c r="DW32" s="628" t="s">
        <v>122</v>
      </c>
      <c r="DX32" s="653"/>
      <c r="DY32" s="653"/>
      <c r="DZ32" s="653"/>
      <c r="EA32" s="653"/>
      <c r="EB32" s="653"/>
      <c r="EC32" s="654"/>
    </row>
    <row r="33" spans="2:133" ht="11.25" customHeight="1" x14ac:dyDescent="0.15">
      <c r="B33" s="620" t="s">
        <v>305</v>
      </c>
      <c r="C33" s="621"/>
      <c r="D33" s="621"/>
      <c r="E33" s="621"/>
      <c r="F33" s="621"/>
      <c r="G33" s="621"/>
      <c r="H33" s="621"/>
      <c r="I33" s="621"/>
      <c r="J33" s="621"/>
      <c r="K33" s="621"/>
      <c r="L33" s="621"/>
      <c r="M33" s="621"/>
      <c r="N33" s="621"/>
      <c r="O33" s="621"/>
      <c r="P33" s="621"/>
      <c r="Q33" s="622"/>
      <c r="R33" s="623">
        <v>253718</v>
      </c>
      <c r="S33" s="624"/>
      <c r="T33" s="624"/>
      <c r="U33" s="624"/>
      <c r="V33" s="624"/>
      <c r="W33" s="624"/>
      <c r="X33" s="624"/>
      <c r="Y33" s="625"/>
      <c r="Z33" s="626">
        <v>0.4</v>
      </c>
      <c r="AA33" s="626"/>
      <c r="AB33" s="626"/>
      <c r="AC33" s="626"/>
      <c r="AD33" s="627">
        <v>374</v>
      </c>
      <c r="AE33" s="627"/>
      <c r="AF33" s="627"/>
      <c r="AG33" s="627"/>
      <c r="AH33" s="627"/>
      <c r="AI33" s="627"/>
      <c r="AJ33" s="627"/>
      <c r="AK33" s="627"/>
      <c r="AL33" s="628">
        <v>0</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99.4</v>
      </c>
      <c r="BH33" s="682"/>
      <c r="BI33" s="682"/>
      <c r="BJ33" s="682"/>
      <c r="BK33" s="682"/>
      <c r="BL33" s="682"/>
      <c r="BM33" s="683">
        <v>98.6</v>
      </c>
      <c r="BN33" s="682"/>
      <c r="BO33" s="682"/>
      <c r="BP33" s="682"/>
      <c r="BQ33" s="684"/>
      <c r="BR33" s="681">
        <v>99.2</v>
      </c>
      <c r="BS33" s="682"/>
      <c r="BT33" s="682"/>
      <c r="BU33" s="682"/>
      <c r="BV33" s="682"/>
      <c r="BW33" s="682"/>
      <c r="BX33" s="683">
        <v>98.6</v>
      </c>
      <c r="BY33" s="682"/>
      <c r="BZ33" s="682"/>
      <c r="CA33" s="682"/>
      <c r="CB33" s="684"/>
      <c r="CD33" s="620" t="s">
        <v>307</v>
      </c>
      <c r="CE33" s="621"/>
      <c r="CF33" s="621"/>
      <c r="CG33" s="621"/>
      <c r="CH33" s="621"/>
      <c r="CI33" s="621"/>
      <c r="CJ33" s="621"/>
      <c r="CK33" s="621"/>
      <c r="CL33" s="621"/>
      <c r="CM33" s="621"/>
      <c r="CN33" s="621"/>
      <c r="CO33" s="621"/>
      <c r="CP33" s="621"/>
      <c r="CQ33" s="622"/>
      <c r="CR33" s="623">
        <v>23680530</v>
      </c>
      <c r="CS33" s="655"/>
      <c r="CT33" s="655"/>
      <c r="CU33" s="655"/>
      <c r="CV33" s="655"/>
      <c r="CW33" s="655"/>
      <c r="CX33" s="655"/>
      <c r="CY33" s="656"/>
      <c r="CZ33" s="628">
        <v>38.5</v>
      </c>
      <c r="DA33" s="653"/>
      <c r="DB33" s="653"/>
      <c r="DC33" s="657"/>
      <c r="DD33" s="632">
        <v>19837145</v>
      </c>
      <c r="DE33" s="655"/>
      <c r="DF33" s="655"/>
      <c r="DG33" s="655"/>
      <c r="DH33" s="655"/>
      <c r="DI33" s="655"/>
      <c r="DJ33" s="655"/>
      <c r="DK33" s="656"/>
      <c r="DL33" s="632">
        <v>16368144</v>
      </c>
      <c r="DM33" s="655"/>
      <c r="DN33" s="655"/>
      <c r="DO33" s="655"/>
      <c r="DP33" s="655"/>
      <c r="DQ33" s="655"/>
      <c r="DR33" s="655"/>
      <c r="DS33" s="655"/>
      <c r="DT33" s="655"/>
      <c r="DU33" s="655"/>
      <c r="DV33" s="656"/>
      <c r="DW33" s="628">
        <v>47</v>
      </c>
      <c r="DX33" s="653"/>
      <c r="DY33" s="653"/>
      <c r="DZ33" s="653"/>
      <c r="EA33" s="653"/>
      <c r="EB33" s="653"/>
      <c r="EC33" s="654"/>
    </row>
    <row r="34" spans="2:133" ht="11.25" customHeight="1" x14ac:dyDescent="0.15">
      <c r="B34" s="620" t="s">
        <v>308</v>
      </c>
      <c r="C34" s="621"/>
      <c r="D34" s="621"/>
      <c r="E34" s="621"/>
      <c r="F34" s="621"/>
      <c r="G34" s="621"/>
      <c r="H34" s="621"/>
      <c r="I34" s="621"/>
      <c r="J34" s="621"/>
      <c r="K34" s="621"/>
      <c r="L34" s="621"/>
      <c r="M34" s="621"/>
      <c r="N34" s="621"/>
      <c r="O34" s="621"/>
      <c r="P34" s="621"/>
      <c r="Q34" s="622"/>
      <c r="R34" s="623">
        <v>223725</v>
      </c>
      <c r="S34" s="624"/>
      <c r="T34" s="624"/>
      <c r="U34" s="624"/>
      <c r="V34" s="624"/>
      <c r="W34" s="624"/>
      <c r="X34" s="624"/>
      <c r="Y34" s="625"/>
      <c r="Z34" s="626">
        <v>0.3</v>
      </c>
      <c r="AA34" s="626"/>
      <c r="AB34" s="626"/>
      <c r="AC34" s="626"/>
      <c r="AD34" s="627" t="s">
        <v>122</v>
      </c>
      <c r="AE34" s="627"/>
      <c r="AF34" s="627"/>
      <c r="AG34" s="627"/>
      <c r="AH34" s="627"/>
      <c r="AI34" s="627"/>
      <c r="AJ34" s="627"/>
      <c r="AK34" s="627"/>
      <c r="AL34" s="628" t="s">
        <v>122</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9483288</v>
      </c>
      <c r="CS34" s="624"/>
      <c r="CT34" s="624"/>
      <c r="CU34" s="624"/>
      <c r="CV34" s="624"/>
      <c r="CW34" s="624"/>
      <c r="CX34" s="624"/>
      <c r="CY34" s="625"/>
      <c r="CZ34" s="628">
        <v>15.4</v>
      </c>
      <c r="DA34" s="653"/>
      <c r="DB34" s="653"/>
      <c r="DC34" s="657"/>
      <c r="DD34" s="632">
        <v>7813551</v>
      </c>
      <c r="DE34" s="624"/>
      <c r="DF34" s="624"/>
      <c r="DG34" s="624"/>
      <c r="DH34" s="624"/>
      <c r="DI34" s="624"/>
      <c r="DJ34" s="624"/>
      <c r="DK34" s="625"/>
      <c r="DL34" s="632">
        <v>6683024</v>
      </c>
      <c r="DM34" s="624"/>
      <c r="DN34" s="624"/>
      <c r="DO34" s="624"/>
      <c r="DP34" s="624"/>
      <c r="DQ34" s="624"/>
      <c r="DR34" s="624"/>
      <c r="DS34" s="624"/>
      <c r="DT34" s="624"/>
      <c r="DU34" s="624"/>
      <c r="DV34" s="625"/>
      <c r="DW34" s="628">
        <v>19.2</v>
      </c>
      <c r="DX34" s="653"/>
      <c r="DY34" s="653"/>
      <c r="DZ34" s="653"/>
      <c r="EA34" s="653"/>
      <c r="EB34" s="653"/>
      <c r="EC34" s="654"/>
    </row>
    <row r="35" spans="2:133" ht="11.25" customHeight="1" x14ac:dyDescent="0.15">
      <c r="B35" s="620" t="s">
        <v>310</v>
      </c>
      <c r="C35" s="621"/>
      <c r="D35" s="621"/>
      <c r="E35" s="621"/>
      <c r="F35" s="621"/>
      <c r="G35" s="621"/>
      <c r="H35" s="621"/>
      <c r="I35" s="621"/>
      <c r="J35" s="621"/>
      <c r="K35" s="621"/>
      <c r="L35" s="621"/>
      <c r="M35" s="621"/>
      <c r="N35" s="621"/>
      <c r="O35" s="621"/>
      <c r="P35" s="621"/>
      <c r="Q35" s="622"/>
      <c r="R35" s="623">
        <v>2942293</v>
      </c>
      <c r="S35" s="624"/>
      <c r="T35" s="624"/>
      <c r="U35" s="624"/>
      <c r="V35" s="624"/>
      <c r="W35" s="624"/>
      <c r="X35" s="624"/>
      <c r="Y35" s="625"/>
      <c r="Z35" s="626">
        <v>4.5</v>
      </c>
      <c r="AA35" s="626"/>
      <c r="AB35" s="626"/>
      <c r="AC35" s="626"/>
      <c r="AD35" s="627" t="s">
        <v>122</v>
      </c>
      <c r="AE35" s="627"/>
      <c r="AF35" s="627"/>
      <c r="AG35" s="627"/>
      <c r="AH35" s="627"/>
      <c r="AI35" s="627"/>
      <c r="AJ35" s="627"/>
      <c r="AK35" s="627"/>
      <c r="AL35" s="628" t="s">
        <v>122</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642640</v>
      </c>
      <c r="CS35" s="655"/>
      <c r="CT35" s="655"/>
      <c r="CU35" s="655"/>
      <c r="CV35" s="655"/>
      <c r="CW35" s="655"/>
      <c r="CX35" s="655"/>
      <c r="CY35" s="656"/>
      <c r="CZ35" s="628">
        <v>1</v>
      </c>
      <c r="DA35" s="653"/>
      <c r="DB35" s="653"/>
      <c r="DC35" s="657"/>
      <c r="DD35" s="632">
        <v>600063</v>
      </c>
      <c r="DE35" s="655"/>
      <c r="DF35" s="655"/>
      <c r="DG35" s="655"/>
      <c r="DH35" s="655"/>
      <c r="DI35" s="655"/>
      <c r="DJ35" s="655"/>
      <c r="DK35" s="656"/>
      <c r="DL35" s="632">
        <v>597935</v>
      </c>
      <c r="DM35" s="655"/>
      <c r="DN35" s="655"/>
      <c r="DO35" s="655"/>
      <c r="DP35" s="655"/>
      <c r="DQ35" s="655"/>
      <c r="DR35" s="655"/>
      <c r="DS35" s="655"/>
      <c r="DT35" s="655"/>
      <c r="DU35" s="655"/>
      <c r="DV35" s="656"/>
      <c r="DW35" s="628">
        <v>1.7</v>
      </c>
      <c r="DX35" s="653"/>
      <c r="DY35" s="653"/>
      <c r="DZ35" s="653"/>
      <c r="EA35" s="653"/>
      <c r="EB35" s="653"/>
      <c r="EC35" s="654"/>
    </row>
    <row r="36" spans="2:133" ht="11.25" customHeight="1" x14ac:dyDescent="0.15">
      <c r="B36" s="620" t="s">
        <v>314</v>
      </c>
      <c r="C36" s="621"/>
      <c r="D36" s="621"/>
      <c r="E36" s="621"/>
      <c r="F36" s="621"/>
      <c r="G36" s="621"/>
      <c r="H36" s="621"/>
      <c r="I36" s="621"/>
      <c r="J36" s="621"/>
      <c r="K36" s="621"/>
      <c r="L36" s="621"/>
      <c r="M36" s="621"/>
      <c r="N36" s="621"/>
      <c r="O36" s="621"/>
      <c r="P36" s="621"/>
      <c r="Q36" s="622"/>
      <c r="R36" s="623">
        <v>1764086</v>
      </c>
      <c r="S36" s="624"/>
      <c r="T36" s="624"/>
      <c r="U36" s="624"/>
      <c r="V36" s="624"/>
      <c r="W36" s="624"/>
      <c r="X36" s="624"/>
      <c r="Y36" s="625"/>
      <c r="Z36" s="626">
        <v>2.7</v>
      </c>
      <c r="AA36" s="626"/>
      <c r="AB36" s="626"/>
      <c r="AC36" s="626"/>
      <c r="AD36" s="627" t="s">
        <v>122</v>
      </c>
      <c r="AE36" s="627"/>
      <c r="AF36" s="627"/>
      <c r="AG36" s="627"/>
      <c r="AH36" s="627"/>
      <c r="AI36" s="627"/>
      <c r="AJ36" s="627"/>
      <c r="AK36" s="627"/>
      <c r="AL36" s="628" t="s">
        <v>122</v>
      </c>
      <c r="AM36" s="629"/>
      <c r="AN36" s="629"/>
      <c r="AO36" s="630"/>
      <c r="AP36" s="210"/>
      <c r="AQ36" s="689" t="s">
        <v>315</v>
      </c>
      <c r="AR36" s="690"/>
      <c r="AS36" s="690"/>
      <c r="AT36" s="690"/>
      <c r="AU36" s="690"/>
      <c r="AV36" s="690"/>
      <c r="AW36" s="690"/>
      <c r="AX36" s="690"/>
      <c r="AY36" s="691"/>
      <c r="AZ36" s="612">
        <v>7029091</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229899</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7705373</v>
      </c>
      <c r="CS36" s="624"/>
      <c r="CT36" s="624"/>
      <c r="CU36" s="624"/>
      <c r="CV36" s="624"/>
      <c r="CW36" s="624"/>
      <c r="CX36" s="624"/>
      <c r="CY36" s="625"/>
      <c r="CZ36" s="628">
        <v>12.5</v>
      </c>
      <c r="DA36" s="653"/>
      <c r="DB36" s="653"/>
      <c r="DC36" s="657"/>
      <c r="DD36" s="632">
        <v>7093477</v>
      </c>
      <c r="DE36" s="624"/>
      <c r="DF36" s="624"/>
      <c r="DG36" s="624"/>
      <c r="DH36" s="624"/>
      <c r="DI36" s="624"/>
      <c r="DJ36" s="624"/>
      <c r="DK36" s="625"/>
      <c r="DL36" s="632">
        <v>5094862</v>
      </c>
      <c r="DM36" s="624"/>
      <c r="DN36" s="624"/>
      <c r="DO36" s="624"/>
      <c r="DP36" s="624"/>
      <c r="DQ36" s="624"/>
      <c r="DR36" s="624"/>
      <c r="DS36" s="624"/>
      <c r="DT36" s="624"/>
      <c r="DU36" s="624"/>
      <c r="DV36" s="625"/>
      <c r="DW36" s="628">
        <v>14.6</v>
      </c>
      <c r="DX36" s="653"/>
      <c r="DY36" s="653"/>
      <c r="DZ36" s="653"/>
      <c r="EA36" s="653"/>
      <c r="EB36" s="653"/>
      <c r="EC36" s="654"/>
    </row>
    <row r="37" spans="2:133" ht="11.25" customHeight="1" x14ac:dyDescent="0.15">
      <c r="B37" s="620" t="s">
        <v>318</v>
      </c>
      <c r="C37" s="621"/>
      <c r="D37" s="621"/>
      <c r="E37" s="621"/>
      <c r="F37" s="621"/>
      <c r="G37" s="621"/>
      <c r="H37" s="621"/>
      <c r="I37" s="621"/>
      <c r="J37" s="621"/>
      <c r="K37" s="621"/>
      <c r="L37" s="621"/>
      <c r="M37" s="621"/>
      <c r="N37" s="621"/>
      <c r="O37" s="621"/>
      <c r="P37" s="621"/>
      <c r="Q37" s="622"/>
      <c r="R37" s="623">
        <v>1372799</v>
      </c>
      <c r="S37" s="624"/>
      <c r="T37" s="624"/>
      <c r="U37" s="624"/>
      <c r="V37" s="624"/>
      <c r="W37" s="624"/>
      <c r="X37" s="624"/>
      <c r="Y37" s="625"/>
      <c r="Z37" s="626">
        <v>2.1</v>
      </c>
      <c r="AA37" s="626"/>
      <c r="AB37" s="626"/>
      <c r="AC37" s="626"/>
      <c r="AD37" s="627">
        <v>15038</v>
      </c>
      <c r="AE37" s="627"/>
      <c r="AF37" s="627"/>
      <c r="AG37" s="627"/>
      <c r="AH37" s="627"/>
      <c r="AI37" s="627"/>
      <c r="AJ37" s="627"/>
      <c r="AK37" s="627"/>
      <c r="AL37" s="628">
        <v>0</v>
      </c>
      <c r="AM37" s="629"/>
      <c r="AN37" s="629"/>
      <c r="AO37" s="630"/>
      <c r="AQ37" s="686" t="s">
        <v>319</v>
      </c>
      <c r="AR37" s="687"/>
      <c r="AS37" s="687"/>
      <c r="AT37" s="687"/>
      <c r="AU37" s="687"/>
      <c r="AV37" s="687"/>
      <c r="AW37" s="687"/>
      <c r="AX37" s="687"/>
      <c r="AY37" s="688"/>
      <c r="AZ37" s="623">
        <v>1752273</v>
      </c>
      <c r="BA37" s="624"/>
      <c r="BB37" s="624"/>
      <c r="BC37" s="624"/>
      <c r="BD37" s="655"/>
      <c r="BE37" s="655"/>
      <c r="BF37" s="678"/>
      <c r="BG37" s="620" t="s">
        <v>320</v>
      </c>
      <c r="BH37" s="621"/>
      <c r="BI37" s="621"/>
      <c r="BJ37" s="621"/>
      <c r="BK37" s="621"/>
      <c r="BL37" s="621"/>
      <c r="BM37" s="621"/>
      <c r="BN37" s="621"/>
      <c r="BO37" s="621"/>
      <c r="BP37" s="621"/>
      <c r="BQ37" s="621"/>
      <c r="BR37" s="621"/>
      <c r="BS37" s="621"/>
      <c r="BT37" s="621"/>
      <c r="BU37" s="622"/>
      <c r="BV37" s="623">
        <v>258071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3743874</v>
      </c>
      <c r="CS37" s="655"/>
      <c r="CT37" s="655"/>
      <c r="CU37" s="655"/>
      <c r="CV37" s="655"/>
      <c r="CW37" s="655"/>
      <c r="CX37" s="655"/>
      <c r="CY37" s="656"/>
      <c r="CZ37" s="628">
        <v>6.1</v>
      </c>
      <c r="DA37" s="653"/>
      <c r="DB37" s="653"/>
      <c r="DC37" s="657"/>
      <c r="DD37" s="632">
        <v>3742807</v>
      </c>
      <c r="DE37" s="655"/>
      <c r="DF37" s="655"/>
      <c r="DG37" s="655"/>
      <c r="DH37" s="655"/>
      <c r="DI37" s="655"/>
      <c r="DJ37" s="655"/>
      <c r="DK37" s="656"/>
      <c r="DL37" s="632">
        <v>3638112</v>
      </c>
      <c r="DM37" s="655"/>
      <c r="DN37" s="655"/>
      <c r="DO37" s="655"/>
      <c r="DP37" s="655"/>
      <c r="DQ37" s="655"/>
      <c r="DR37" s="655"/>
      <c r="DS37" s="655"/>
      <c r="DT37" s="655"/>
      <c r="DU37" s="655"/>
      <c r="DV37" s="656"/>
      <c r="DW37" s="628">
        <v>10.4</v>
      </c>
      <c r="DX37" s="653"/>
      <c r="DY37" s="653"/>
      <c r="DZ37" s="653"/>
      <c r="EA37" s="653"/>
      <c r="EB37" s="653"/>
      <c r="EC37" s="654"/>
    </row>
    <row r="38" spans="2:133" ht="11.25" customHeight="1" x14ac:dyDescent="0.15">
      <c r="B38" s="620" t="s">
        <v>322</v>
      </c>
      <c r="C38" s="621"/>
      <c r="D38" s="621"/>
      <c r="E38" s="621"/>
      <c r="F38" s="621"/>
      <c r="G38" s="621"/>
      <c r="H38" s="621"/>
      <c r="I38" s="621"/>
      <c r="J38" s="621"/>
      <c r="K38" s="621"/>
      <c r="L38" s="621"/>
      <c r="M38" s="621"/>
      <c r="N38" s="621"/>
      <c r="O38" s="621"/>
      <c r="P38" s="621"/>
      <c r="Q38" s="622"/>
      <c r="R38" s="623">
        <v>2917271</v>
      </c>
      <c r="S38" s="624"/>
      <c r="T38" s="624"/>
      <c r="U38" s="624"/>
      <c r="V38" s="624"/>
      <c r="W38" s="624"/>
      <c r="X38" s="624"/>
      <c r="Y38" s="625"/>
      <c r="Z38" s="626">
        <v>4.5</v>
      </c>
      <c r="AA38" s="626"/>
      <c r="AB38" s="626"/>
      <c r="AC38" s="626"/>
      <c r="AD38" s="627" t="s">
        <v>122</v>
      </c>
      <c r="AE38" s="627"/>
      <c r="AF38" s="627"/>
      <c r="AG38" s="627"/>
      <c r="AH38" s="627"/>
      <c r="AI38" s="627"/>
      <c r="AJ38" s="627"/>
      <c r="AK38" s="627"/>
      <c r="AL38" s="628" t="s">
        <v>122</v>
      </c>
      <c r="AM38" s="629"/>
      <c r="AN38" s="629"/>
      <c r="AO38" s="630"/>
      <c r="AQ38" s="686" t="s">
        <v>323</v>
      </c>
      <c r="AR38" s="687"/>
      <c r="AS38" s="687"/>
      <c r="AT38" s="687"/>
      <c r="AU38" s="687"/>
      <c r="AV38" s="687"/>
      <c r="AW38" s="687"/>
      <c r="AX38" s="687"/>
      <c r="AY38" s="688"/>
      <c r="AZ38" s="623">
        <v>20151</v>
      </c>
      <c r="BA38" s="624"/>
      <c r="BB38" s="624"/>
      <c r="BC38" s="624"/>
      <c r="BD38" s="655"/>
      <c r="BE38" s="655"/>
      <c r="BF38" s="678"/>
      <c r="BG38" s="620" t="s">
        <v>324</v>
      </c>
      <c r="BH38" s="621"/>
      <c r="BI38" s="621"/>
      <c r="BJ38" s="621"/>
      <c r="BK38" s="621"/>
      <c r="BL38" s="621"/>
      <c r="BM38" s="621"/>
      <c r="BN38" s="621"/>
      <c r="BO38" s="621"/>
      <c r="BP38" s="621"/>
      <c r="BQ38" s="621"/>
      <c r="BR38" s="621"/>
      <c r="BS38" s="621"/>
      <c r="BT38" s="621"/>
      <c r="BU38" s="622"/>
      <c r="BV38" s="623">
        <v>19231</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5256667</v>
      </c>
      <c r="CS38" s="624"/>
      <c r="CT38" s="624"/>
      <c r="CU38" s="624"/>
      <c r="CV38" s="624"/>
      <c r="CW38" s="624"/>
      <c r="CX38" s="624"/>
      <c r="CY38" s="625"/>
      <c r="CZ38" s="628">
        <v>8.6</v>
      </c>
      <c r="DA38" s="653"/>
      <c r="DB38" s="653"/>
      <c r="DC38" s="657"/>
      <c r="DD38" s="632">
        <v>4080976</v>
      </c>
      <c r="DE38" s="624"/>
      <c r="DF38" s="624"/>
      <c r="DG38" s="624"/>
      <c r="DH38" s="624"/>
      <c r="DI38" s="624"/>
      <c r="DJ38" s="624"/>
      <c r="DK38" s="625"/>
      <c r="DL38" s="632">
        <v>3989323</v>
      </c>
      <c r="DM38" s="624"/>
      <c r="DN38" s="624"/>
      <c r="DO38" s="624"/>
      <c r="DP38" s="624"/>
      <c r="DQ38" s="624"/>
      <c r="DR38" s="624"/>
      <c r="DS38" s="624"/>
      <c r="DT38" s="624"/>
      <c r="DU38" s="624"/>
      <c r="DV38" s="625"/>
      <c r="DW38" s="628">
        <v>11.5</v>
      </c>
      <c r="DX38" s="653"/>
      <c r="DY38" s="653"/>
      <c r="DZ38" s="653"/>
      <c r="EA38" s="653"/>
      <c r="EB38" s="653"/>
      <c r="EC38" s="654"/>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122</v>
      </c>
      <c r="S39" s="624"/>
      <c r="T39" s="624"/>
      <c r="U39" s="624"/>
      <c r="V39" s="624"/>
      <c r="W39" s="624"/>
      <c r="X39" s="624"/>
      <c r="Y39" s="625"/>
      <c r="Z39" s="626" t="s">
        <v>122</v>
      </c>
      <c r="AA39" s="626"/>
      <c r="AB39" s="626"/>
      <c r="AC39" s="626"/>
      <c r="AD39" s="627" t="s">
        <v>122</v>
      </c>
      <c r="AE39" s="627"/>
      <c r="AF39" s="627"/>
      <c r="AG39" s="627"/>
      <c r="AH39" s="627"/>
      <c r="AI39" s="627"/>
      <c r="AJ39" s="627"/>
      <c r="AK39" s="627"/>
      <c r="AL39" s="628" t="s">
        <v>122</v>
      </c>
      <c r="AM39" s="629"/>
      <c r="AN39" s="629"/>
      <c r="AO39" s="630"/>
      <c r="AQ39" s="686" t="s">
        <v>327</v>
      </c>
      <c r="AR39" s="687"/>
      <c r="AS39" s="687"/>
      <c r="AT39" s="687"/>
      <c r="AU39" s="687"/>
      <c r="AV39" s="687"/>
      <c r="AW39" s="687"/>
      <c r="AX39" s="687"/>
      <c r="AY39" s="688"/>
      <c r="AZ39" s="623" t="s">
        <v>122</v>
      </c>
      <c r="BA39" s="624"/>
      <c r="BB39" s="624"/>
      <c r="BC39" s="624"/>
      <c r="BD39" s="655"/>
      <c r="BE39" s="655"/>
      <c r="BF39" s="678"/>
      <c r="BG39" s="620" t="s">
        <v>328</v>
      </c>
      <c r="BH39" s="621"/>
      <c r="BI39" s="621"/>
      <c r="BJ39" s="621"/>
      <c r="BK39" s="621"/>
      <c r="BL39" s="621"/>
      <c r="BM39" s="621"/>
      <c r="BN39" s="621"/>
      <c r="BO39" s="621"/>
      <c r="BP39" s="621"/>
      <c r="BQ39" s="621"/>
      <c r="BR39" s="621"/>
      <c r="BS39" s="621"/>
      <c r="BT39" s="621"/>
      <c r="BU39" s="622"/>
      <c r="BV39" s="623">
        <v>27853</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582422</v>
      </c>
      <c r="CS39" s="655"/>
      <c r="CT39" s="655"/>
      <c r="CU39" s="655"/>
      <c r="CV39" s="655"/>
      <c r="CW39" s="655"/>
      <c r="CX39" s="655"/>
      <c r="CY39" s="656"/>
      <c r="CZ39" s="628">
        <v>0.9</v>
      </c>
      <c r="DA39" s="653"/>
      <c r="DB39" s="653"/>
      <c r="DC39" s="657"/>
      <c r="DD39" s="632">
        <v>240878</v>
      </c>
      <c r="DE39" s="655"/>
      <c r="DF39" s="655"/>
      <c r="DG39" s="655"/>
      <c r="DH39" s="655"/>
      <c r="DI39" s="655"/>
      <c r="DJ39" s="655"/>
      <c r="DK39" s="656"/>
      <c r="DL39" s="632" t="s">
        <v>122</v>
      </c>
      <c r="DM39" s="655"/>
      <c r="DN39" s="655"/>
      <c r="DO39" s="655"/>
      <c r="DP39" s="655"/>
      <c r="DQ39" s="655"/>
      <c r="DR39" s="655"/>
      <c r="DS39" s="655"/>
      <c r="DT39" s="655"/>
      <c r="DU39" s="655"/>
      <c r="DV39" s="656"/>
      <c r="DW39" s="628" t="s">
        <v>122</v>
      </c>
      <c r="DX39" s="653"/>
      <c r="DY39" s="653"/>
      <c r="DZ39" s="653"/>
      <c r="EA39" s="653"/>
      <c r="EB39" s="653"/>
      <c r="EC39" s="654"/>
    </row>
    <row r="40" spans="2:133" ht="11.25" customHeight="1" x14ac:dyDescent="0.15">
      <c r="B40" s="620" t="s">
        <v>330</v>
      </c>
      <c r="C40" s="621"/>
      <c r="D40" s="621"/>
      <c r="E40" s="621"/>
      <c r="F40" s="621"/>
      <c r="G40" s="621"/>
      <c r="H40" s="621"/>
      <c r="I40" s="621"/>
      <c r="J40" s="621"/>
      <c r="K40" s="621"/>
      <c r="L40" s="621"/>
      <c r="M40" s="621"/>
      <c r="N40" s="621"/>
      <c r="O40" s="621"/>
      <c r="P40" s="621"/>
      <c r="Q40" s="622"/>
      <c r="R40" s="623">
        <v>169671</v>
      </c>
      <c r="S40" s="624"/>
      <c r="T40" s="624"/>
      <c r="U40" s="624"/>
      <c r="V40" s="624"/>
      <c r="W40" s="624"/>
      <c r="X40" s="624"/>
      <c r="Y40" s="625"/>
      <c r="Z40" s="626">
        <v>0.3</v>
      </c>
      <c r="AA40" s="626"/>
      <c r="AB40" s="626"/>
      <c r="AC40" s="626"/>
      <c r="AD40" s="627" t="s">
        <v>122</v>
      </c>
      <c r="AE40" s="627"/>
      <c r="AF40" s="627"/>
      <c r="AG40" s="627"/>
      <c r="AH40" s="627"/>
      <c r="AI40" s="627"/>
      <c r="AJ40" s="627"/>
      <c r="AK40" s="627"/>
      <c r="AL40" s="628" t="s">
        <v>122</v>
      </c>
      <c r="AM40" s="629"/>
      <c r="AN40" s="629"/>
      <c r="AO40" s="630"/>
      <c r="AQ40" s="686" t="s">
        <v>331</v>
      </c>
      <c r="AR40" s="687"/>
      <c r="AS40" s="687"/>
      <c r="AT40" s="687"/>
      <c r="AU40" s="687"/>
      <c r="AV40" s="687"/>
      <c r="AW40" s="687"/>
      <c r="AX40" s="687"/>
      <c r="AY40" s="688"/>
      <c r="AZ40" s="623" t="s">
        <v>122</v>
      </c>
      <c r="BA40" s="624"/>
      <c r="BB40" s="624"/>
      <c r="BC40" s="624"/>
      <c r="BD40" s="655"/>
      <c r="BE40" s="655"/>
      <c r="BF40" s="678"/>
      <c r="BG40" s="671" t="s">
        <v>332</v>
      </c>
      <c r="BH40" s="672"/>
      <c r="BI40" s="672"/>
      <c r="BJ40" s="672"/>
      <c r="BK40" s="672"/>
      <c r="BL40" s="211"/>
      <c r="BM40" s="621" t="s">
        <v>333</v>
      </c>
      <c r="BN40" s="621"/>
      <c r="BO40" s="621"/>
      <c r="BP40" s="621"/>
      <c r="BQ40" s="621"/>
      <c r="BR40" s="621"/>
      <c r="BS40" s="621"/>
      <c r="BT40" s="621"/>
      <c r="BU40" s="622"/>
      <c r="BV40" s="623">
        <v>111</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10140</v>
      </c>
      <c r="CS40" s="624"/>
      <c r="CT40" s="624"/>
      <c r="CU40" s="624"/>
      <c r="CV40" s="624"/>
      <c r="CW40" s="624"/>
      <c r="CX40" s="624"/>
      <c r="CY40" s="625"/>
      <c r="CZ40" s="628">
        <v>0</v>
      </c>
      <c r="DA40" s="653"/>
      <c r="DB40" s="653"/>
      <c r="DC40" s="657"/>
      <c r="DD40" s="632">
        <v>8200</v>
      </c>
      <c r="DE40" s="624"/>
      <c r="DF40" s="624"/>
      <c r="DG40" s="624"/>
      <c r="DH40" s="624"/>
      <c r="DI40" s="624"/>
      <c r="DJ40" s="624"/>
      <c r="DK40" s="625"/>
      <c r="DL40" s="632">
        <v>3000</v>
      </c>
      <c r="DM40" s="624"/>
      <c r="DN40" s="624"/>
      <c r="DO40" s="624"/>
      <c r="DP40" s="624"/>
      <c r="DQ40" s="624"/>
      <c r="DR40" s="624"/>
      <c r="DS40" s="624"/>
      <c r="DT40" s="624"/>
      <c r="DU40" s="624"/>
      <c r="DV40" s="625"/>
      <c r="DW40" s="628">
        <v>0</v>
      </c>
      <c r="DX40" s="653"/>
      <c r="DY40" s="653"/>
      <c r="DZ40" s="653"/>
      <c r="EA40" s="653"/>
      <c r="EB40" s="653"/>
      <c r="EC40" s="654"/>
    </row>
    <row r="41" spans="2:133" ht="11.25" customHeight="1" x14ac:dyDescent="0.15">
      <c r="B41" s="644" t="s">
        <v>335</v>
      </c>
      <c r="C41" s="645"/>
      <c r="D41" s="645"/>
      <c r="E41" s="645"/>
      <c r="F41" s="645"/>
      <c r="G41" s="645"/>
      <c r="H41" s="645"/>
      <c r="I41" s="645"/>
      <c r="J41" s="645"/>
      <c r="K41" s="645"/>
      <c r="L41" s="645"/>
      <c r="M41" s="645"/>
      <c r="N41" s="645"/>
      <c r="O41" s="645"/>
      <c r="P41" s="645"/>
      <c r="Q41" s="646"/>
      <c r="R41" s="695">
        <v>64766234</v>
      </c>
      <c r="S41" s="696"/>
      <c r="T41" s="696"/>
      <c r="U41" s="696"/>
      <c r="V41" s="696"/>
      <c r="W41" s="696"/>
      <c r="X41" s="696"/>
      <c r="Y41" s="700"/>
      <c r="Z41" s="701">
        <v>100</v>
      </c>
      <c r="AA41" s="701"/>
      <c r="AB41" s="701"/>
      <c r="AC41" s="701"/>
      <c r="AD41" s="702">
        <v>34660358</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1075297</v>
      </c>
      <c r="BA41" s="624"/>
      <c r="BB41" s="624"/>
      <c r="BC41" s="624"/>
      <c r="BD41" s="655"/>
      <c r="BE41" s="655"/>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122</v>
      </c>
      <c r="CS41" s="655"/>
      <c r="CT41" s="655"/>
      <c r="CU41" s="655"/>
      <c r="CV41" s="655"/>
      <c r="CW41" s="655"/>
      <c r="CX41" s="655"/>
      <c r="CY41" s="656"/>
      <c r="CZ41" s="628" t="s">
        <v>122</v>
      </c>
      <c r="DA41" s="653"/>
      <c r="DB41" s="653"/>
      <c r="DC41" s="657"/>
      <c r="DD41" s="632" t="s">
        <v>122</v>
      </c>
      <c r="DE41" s="655"/>
      <c r="DF41" s="655"/>
      <c r="DG41" s="655"/>
      <c r="DH41" s="655"/>
      <c r="DI41" s="655"/>
      <c r="DJ41" s="655"/>
      <c r="DK41" s="656"/>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4181370</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374</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7965313</v>
      </c>
      <c r="CS42" s="655"/>
      <c r="CT42" s="655"/>
      <c r="CU42" s="655"/>
      <c r="CV42" s="655"/>
      <c r="CW42" s="655"/>
      <c r="CX42" s="655"/>
      <c r="CY42" s="656"/>
      <c r="CZ42" s="628">
        <v>13</v>
      </c>
      <c r="DA42" s="653"/>
      <c r="DB42" s="653"/>
      <c r="DC42" s="657"/>
      <c r="DD42" s="632">
        <v>3006645</v>
      </c>
      <c r="DE42" s="655"/>
      <c r="DF42" s="655"/>
      <c r="DG42" s="655"/>
      <c r="DH42" s="655"/>
      <c r="DI42" s="655"/>
      <c r="DJ42" s="655"/>
      <c r="DK42" s="656"/>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101796</v>
      </c>
      <c r="CS43" s="655"/>
      <c r="CT43" s="655"/>
      <c r="CU43" s="655"/>
      <c r="CV43" s="655"/>
      <c r="CW43" s="655"/>
      <c r="CX43" s="655"/>
      <c r="CY43" s="656"/>
      <c r="CZ43" s="628">
        <v>0.2</v>
      </c>
      <c r="DA43" s="653"/>
      <c r="DB43" s="653"/>
      <c r="DC43" s="657"/>
      <c r="DD43" s="632">
        <v>101796</v>
      </c>
      <c r="DE43" s="655"/>
      <c r="DF43" s="655"/>
      <c r="DG43" s="655"/>
      <c r="DH43" s="655"/>
      <c r="DI43" s="655"/>
      <c r="DJ43" s="655"/>
      <c r="DK43" s="656"/>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7965313</v>
      </c>
      <c r="CS44" s="624"/>
      <c r="CT44" s="624"/>
      <c r="CU44" s="624"/>
      <c r="CV44" s="624"/>
      <c r="CW44" s="624"/>
      <c r="CX44" s="624"/>
      <c r="CY44" s="625"/>
      <c r="CZ44" s="628">
        <v>13</v>
      </c>
      <c r="DA44" s="629"/>
      <c r="DB44" s="629"/>
      <c r="DC44" s="635"/>
      <c r="DD44" s="632">
        <v>3006645</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4071210</v>
      </c>
      <c r="CS45" s="655"/>
      <c r="CT45" s="655"/>
      <c r="CU45" s="655"/>
      <c r="CV45" s="655"/>
      <c r="CW45" s="655"/>
      <c r="CX45" s="655"/>
      <c r="CY45" s="656"/>
      <c r="CZ45" s="628">
        <v>6.6</v>
      </c>
      <c r="DA45" s="653"/>
      <c r="DB45" s="653"/>
      <c r="DC45" s="657"/>
      <c r="DD45" s="632">
        <v>1400053</v>
      </c>
      <c r="DE45" s="655"/>
      <c r="DF45" s="655"/>
      <c r="DG45" s="655"/>
      <c r="DH45" s="655"/>
      <c r="DI45" s="655"/>
      <c r="DJ45" s="655"/>
      <c r="DK45" s="656"/>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3882253</v>
      </c>
      <c r="CS46" s="624"/>
      <c r="CT46" s="624"/>
      <c r="CU46" s="624"/>
      <c r="CV46" s="624"/>
      <c r="CW46" s="624"/>
      <c r="CX46" s="624"/>
      <c r="CY46" s="625"/>
      <c r="CZ46" s="628">
        <v>6.3</v>
      </c>
      <c r="DA46" s="629"/>
      <c r="DB46" s="629"/>
      <c r="DC46" s="635"/>
      <c r="DD46" s="632">
        <v>1594742</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t="s">
        <v>122</v>
      </c>
      <c r="CS47" s="655"/>
      <c r="CT47" s="655"/>
      <c r="CU47" s="655"/>
      <c r="CV47" s="655"/>
      <c r="CW47" s="655"/>
      <c r="CX47" s="655"/>
      <c r="CY47" s="656"/>
      <c r="CZ47" s="628" t="s">
        <v>122</v>
      </c>
      <c r="DA47" s="653"/>
      <c r="DB47" s="653"/>
      <c r="DC47" s="657"/>
      <c r="DD47" s="632" t="s">
        <v>122</v>
      </c>
      <c r="DE47" s="655"/>
      <c r="DF47" s="655"/>
      <c r="DG47" s="655"/>
      <c r="DH47" s="655"/>
      <c r="DI47" s="655"/>
      <c r="DJ47" s="655"/>
      <c r="DK47" s="656"/>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122</v>
      </c>
      <c r="CS48" s="624"/>
      <c r="CT48" s="624"/>
      <c r="CU48" s="624"/>
      <c r="CV48" s="624"/>
      <c r="CW48" s="624"/>
      <c r="CX48" s="624"/>
      <c r="CY48" s="625"/>
      <c r="CZ48" s="628" t="s">
        <v>122</v>
      </c>
      <c r="DA48" s="629"/>
      <c r="DB48" s="629"/>
      <c r="DC48" s="635"/>
      <c r="DD48" s="632" t="s">
        <v>122</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61448408</v>
      </c>
      <c r="CS49" s="682"/>
      <c r="CT49" s="682"/>
      <c r="CU49" s="682"/>
      <c r="CV49" s="682"/>
      <c r="CW49" s="682"/>
      <c r="CX49" s="682"/>
      <c r="CY49" s="711"/>
      <c r="CZ49" s="703">
        <v>100</v>
      </c>
      <c r="DA49" s="712"/>
      <c r="DB49" s="712"/>
      <c r="DC49" s="713"/>
      <c r="DD49" s="714">
        <v>40983908</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VIUAzK3Sh5r96vTUxT97LfFeiH6JEUoEyoHYx94M1VZzcvXcuFCvBlmq9Hz5MF0taj1fmrOvAxp2vCVGH9oAFA==" saltValue="AQ6crCYFSskj3JAd02rhs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CW8" sqref="CW8:DA8"/>
    </sheetView>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64987</v>
      </c>
      <c r="R7" s="753"/>
      <c r="S7" s="753"/>
      <c r="T7" s="753"/>
      <c r="U7" s="753"/>
      <c r="V7" s="753">
        <v>61670</v>
      </c>
      <c r="W7" s="753"/>
      <c r="X7" s="753"/>
      <c r="Y7" s="753"/>
      <c r="Z7" s="753"/>
      <c r="AA7" s="753">
        <v>3317</v>
      </c>
      <c r="AB7" s="753"/>
      <c r="AC7" s="753"/>
      <c r="AD7" s="753"/>
      <c r="AE7" s="754"/>
      <c r="AF7" s="755">
        <v>2750</v>
      </c>
      <c r="AG7" s="756"/>
      <c r="AH7" s="756"/>
      <c r="AI7" s="756"/>
      <c r="AJ7" s="757"/>
      <c r="AK7" s="758">
        <v>2948</v>
      </c>
      <c r="AL7" s="759"/>
      <c r="AM7" s="759"/>
      <c r="AN7" s="759"/>
      <c r="AO7" s="759"/>
      <c r="AP7" s="759">
        <v>40558</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567</v>
      </c>
      <c r="BT7" s="747"/>
      <c r="BU7" s="747"/>
      <c r="BV7" s="747"/>
      <c r="BW7" s="747"/>
      <c r="BX7" s="747"/>
      <c r="BY7" s="747"/>
      <c r="BZ7" s="747"/>
      <c r="CA7" s="747"/>
      <c r="CB7" s="747"/>
      <c r="CC7" s="747"/>
      <c r="CD7" s="747"/>
      <c r="CE7" s="747"/>
      <c r="CF7" s="747"/>
      <c r="CG7" s="762"/>
      <c r="CH7" s="743">
        <v>-10</v>
      </c>
      <c r="CI7" s="744"/>
      <c r="CJ7" s="744"/>
      <c r="CK7" s="744"/>
      <c r="CL7" s="745"/>
      <c r="CM7" s="743">
        <v>0</v>
      </c>
      <c r="CN7" s="744"/>
      <c r="CO7" s="744"/>
      <c r="CP7" s="744"/>
      <c r="CQ7" s="745"/>
      <c r="CR7" s="743">
        <v>5</v>
      </c>
      <c r="CS7" s="744"/>
      <c r="CT7" s="744"/>
      <c r="CU7" s="744"/>
      <c r="CV7" s="745"/>
      <c r="CW7" s="743">
        <v>0</v>
      </c>
      <c r="CX7" s="744"/>
      <c r="CY7" s="744"/>
      <c r="CZ7" s="744"/>
      <c r="DA7" s="745"/>
      <c r="DB7" s="743">
        <v>0</v>
      </c>
      <c r="DC7" s="744"/>
      <c r="DD7" s="744"/>
      <c r="DE7" s="744"/>
      <c r="DF7" s="745"/>
      <c r="DG7" s="743">
        <v>0</v>
      </c>
      <c r="DH7" s="744"/>
      <c r="DI7" s="744"/>
      <c r="DJ7" s="744"/>
      <c r="DK7" s="745"/>
      <c r="DL7" s="743">
        <v>0</v>
      </c>
      <c r="DM7" s="744"/>
      <c r="DN7" s="744"/>
      <c r="DO7" s="744"/>
      <c r="DP7" s="745"/>
      <c r="DQ7" s="743">
        <v>0</v>
      </c>
      <c r="DR7" s="744"/>
      <c r="DS7" s="744"/>
      <c r="DT7" s="744"/>
      <c r="DU7" s="745"/>
      <c r="DV7" s="746"/>
      <c r="DW7" s="747"/>
      <c r="DX7" s="747"/>
      <c r="DY7" s="747"/>
      <c r="DZ7" s="748"/>
      <c r="EA7" s="222"/>
    </row>
    <row r="8" spans="1:131" s="223" customFormat="1" ht="26.25" customHeight="1" x14ac:dyDescent="0.15">
      <c r="A8" s="226">
        <v>2</v>
      </c>
      <c r="B8" s="780" t="s">
        <v>375</v>
      </c>
      <c r="C8" s="781"/>
      <c r="D8" s="781"/>
      <c r="E8" s="781"/>
      <c r="F8" s="781"/>
      <c r="G8" s="781"/>
      <c r="H8" s="781"/>
      <c r="I8" s="781"/>
      <c r="J8" s="781"/>
      <c r="K8" s="781"/>
      <c r="L8" s="781"/>
      <c r="M8" s="781"/>
      <c r="N8" s="781"/>
      <c r="O8" s="781"/>
      <c r="P8" s="782"/>
      <c r="Q8" s="783">
        <v>130</v>
      </c>
      <c r="R8" s="784"/>
      <c r="S8" s="784"/>
      <c r="T8" s="784"/>
      <c r="U8" s="784"/>
      <c r="V8" s="784">
        <v>129</v>
      </c>
      <c r="W8" s="784"/>
      <c r="X8" s="784"/>
      <c r="Y8" s="784"/>
      <c r="Z8" s="784"/>
      <c r="AA8" s="784">
        <v>1</v>
      </c>
      <c r="AB8" s="784"/>
      <c r="AC8" s="784"/>
      <c r="AD8" s="784"/>
      <c r="AE8" s="785"/>
      <c r="AF8" s="786">
        <v>1</v>
      </c>
      <c r="AG8" s="787"/>
      <c r="AH8" s="787"/>
      <c r="AI8" s="787"/>
      <c r="AJ8" s="788"/>
      <c r="AK8" s="769">
        <v>44</v>
      </c>
      <c r="AL8" s="770"/>
      <c r="AM8" s="770"/>
      <c r="AN8" s="770"/>
      <c r="AO8" s="770"/>
      <c r="AP8" s="770">
        <v>224</v>
      </c>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376</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377</v>
      </c>
      <c r="B23" s="789" t="s">
        <v>378</v>
      </c>
      <c r="C23" s="790"/>
      <c r="D23" s="790"/>
      <c r="E23" s="790"/>
      <c r="F23" s="790"/>
      <c r="G23" s="790"/>
      <c r="H23" s="790"/>
      <c r="I23" s="790"/>
      <c r="J23" s="790"/>
      <c r="K23" s="790"/>
      <c r="L23" s="790"/>
      <c r="M23" s="790"/>
      <c r="N23" s="790"/>
      <c r="O23" s="790"/>
      <c r="P23" s="791"/>
      <c r="Q23" s="792">
        <v>64769</v>
      </c>
      <c r="R23" s="793"/>
      <c r="S23" s="793"/>
      <c r="T23" s="793"/>
      <c r="U23" s="793"/>
      <c r="V23" s="793">
        <v>61451</v>
      </c>
      <c r="W23" s="793"/>
      <c r="X23" s="793"/>
      <c r="Y23" s="793"/>
      <c r="Z23" s="793"/>
      <c r="AA23" s="793">
        <v>3318</v>
      </c>
      <c r="AB23" s="793"/>
      <c r="AC23" s="793"/>
      <c r="AD23" s="793"/>
      <c r="AE23" s="794"/>
      <c r="AF23" s="795">
        <v>2750</v>
      </c>
      <c r="AG23" s="793"/>
      <c r="AH23" s="793"/>
      <c r="AI23" s="793"/>
      <c r="AJ23" s="796"/>
      <c r="AK23" s="797"/>
      <c r="AL23" s="798"/>
      <c r="AM23" s="798"/>
      <c r="AN23" s="798"/>
      <c r="AO23" s="798"/>
      <c r="AP23" s="793">
        <v>40782</v>
      </c>
      <c r="AQ23" s="793"/>
      <c r="AR23" s="793"/>
      <c r="AS23" s="793"/>
      <c r="AT23" s="793"/>
      <c r="AU23" s="809"/>
      <c r="AV23" s="809"/>
      <c r="AW23" s="809"/>
      <c r="AX23" s="809"/>
      <c r="AY23" s="810"/>
      <c r="AZ23" s="811" t="s">
        <v>122</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379</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380</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381</v>
      </c>
      <c r="R26" s="734"/>
      <c r="S26" s="734"/>
      <c r="T26" s="734"/>
      <c r="U26" s="735"/>
      <c r="V26" s="733" t="s">
        <v>382</v>
      </c>
      <c r="W26" s="734"/>
      <c r="X26" s="734"/>
      <c r="Y26" s="734"/>
      <c r="Z26" s="735"/>
      <c r="AA26" s="733" t="s">
        <v>383</v>
      </c>
      <c r="AB26" s="734"/>
      <c r="AC26" s="734"/>
      <c r="AD26" s="734"/>
      <c r="AE26" s="734"/>
      <c r="AF26" s="814" t="s">
        <v>384</v>
      </c>
      <c r="AG26" s="815"/>
      <c r="AH26" s="815"/>
      <c r="AI26" s="815"/>
      <c r="AJ26" s="816"/>
      <c r="AK26" s="734" t="s">
        <v>385</v>
      </c>
      <c r="AL26" s="734"/>
      <c r="AM26" s="734"/>
      <c r="AN26" s="734"/>
      <c r="AO26" s="735"/>
      <c r="AP26" s="733" t="s">
        <v>386</v>
      </c>
      <c r="AQ26" s="734"/>
      <c r="AR26" s="734"/>
      <c r="AS26" s="734"/>
      <c r="AT26" s="735"/>
      <c r="AU26" s="733" t="s">
        <v>387</v>
      </c>
      <c r="AV26" s="734"/>
      <c r="AW26" s="734"/>
      <c r="AX26" s="734"/>
      <c r="AY26" s="735"/>
      <c r="AZ26" s="733" t="s">
        <v>388</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389</v>
      </c>
      <c r="C28" s="750"/>
      <c r="D28" s="750"/>
      <c r="E28" s="750"/>
      <c r="F28" s="750"/>
      <c r="G28" s="750"/>
      <c r="H28" s="750"/>
      <c r="I28" s="750"/>
      <c r="J28" s="750"/>
      <c r="K28" s="750"/>
      <c r="L28" s="750"/>
      <c r="M28" s="750"/>
      <c r="N28" s="750"/>
      <c r="O28" s="750"/>
      <c r="P28" s="751"/>
      <c r="Q28" s="822">
        <v>15135</v>
      </c>
      <c r="R28" s="823"/>
      <c r="S28" s="823"/>
      <c r="T28" s="823"/>
      <c r="U28" s="823"/>
      <c r="V28" s="823">
        <v>14905</v>
      </c>
      <c r="W28" s="823"/>
      <c r="X28" s="823"/>
      <c r="Y28" s="823"/>
      <c r="Z28" s="823"/>
      <c r="AA28" s="823">
        <v>230</v>
      </c>
      <c r="AB28" s="823"/>
      <c r="AC28" s="823"/>
      <c r="AD28" s="823"/>
      <c r="AE28" s="824"/>
      <c r="AF28" s="825">
        <v>230</v>
      </c>
      <c r="AG28" s="823"/>
      <c r="AH28" s="823"/>
      <c r="AI28" s="823"/>
      <c r="AJ28" s="826"/>
      <c r="AK28" s="827">
        <v>1112</v>
      </c>
      <c r="AL28" s="828"/>
      <c r="AM28" s="828"/>
      <c r="AN28" s="828"/>
      <c r="AO28" s="828"/>
      <c r="AP28" s="828" t="s">
        <v>551</v>
      </c>
      <c r="AQ28" s="828"/>
      <c r="AR28" s="828"/>
      <c r="AS28" s="828"/>
      <c r="AT28" s="828"/>
      <c r="AU28" s="828" t="s">
        <v>551</v>
      </c>
      <c r="AV28" s="828"/>
      <c r="AW28" s="828"/>
      <c r="AX28" s="828"/>
      <c r="AY28" s="828"/>
      <c r="AZ28" s="829"/>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390</v>
      </c>
      <c r="C29" s="781"/>
      <c r="D29" s="781"/>
      <c r="E29" s="781"/>
      <c r="F29" s="781"/>
      <c r="G29" s="781"/>
      <c r="H29" s="781"/>
      <c r="I29" s="781"/>
      <c r="J29" s="781"/>
      <c r="K29" s="781"/>
      <c r="L29" s="781"/>
      <c r="M29" s="781"/>
      <c r="N29" s="781"/>
      <c r="O29" s="781"/>
      <c r="P29" s="782"/>
      <c r="Q29" s="783">
        <v>13030</v>
      </c>
      <c r="R29" s="784"/>
      <c r="S29" s="784"/>
      <c r="T29" s="784"/>
      <c r="U29" s="784"/>
      <c r="V29" s="784">
        <v>12822</v>
      </c>
      <c r="W29" s="784"/>
      <c r="X29" s="784"/>
      <c r="Y29" s="784"/>
      <c r="Z29" s="784"/>
      <c r="AA29" s="784">
        <v>209</v>
      </c>
      <c r="AB29" s="784"/>
      <c r="AC29" s="784"/>
      <c r="AD29" s="784"/>
      <c r="AE29" s="785"/>
      <c r="AF29" s="786">
        <v>209</v>
      </c>
      <c r="AG29" s="787"/>
      <c r="AH29" s="787"/>
      <c r="AI29" s="787"/>
      <c r="AJ29" s="788"/>
      <c r="AK29" s="834">
        <v>2354</v>
      </c>
      <c r="AL29" s="830"/>
      <c r="AM29" s="830"/>
      <c r="AN29" s="830"/>
      <c r="AO29" s="830"/>
      <c r="AP29" s="830" t="s">
        <v>551</v>
      </c>
      <c r="AQ29" s="830"/>
      <c r="AR29" s="830"/>
      <c r="AS29" s="830"/>
      <c r="AT29" s="830"/>
      <c r="AU29" s="830" t="s">
        <v>551</v>
      </c>
      <c r="AV29" s="830"/>
      <c r="AW29" s="830"/>
      <c r="AX29" s="830"/>
      <c r="AY29" s="830"/>
      <c r="AZ29" s="831"/>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391</v>
      </c>
      <c r="C30" s="781"/>
      <c r="D30" s="781"/>
      <c r="E30" s="781"/>
      <c r="F30" s="781"/>
      <c r="G30" s="781"/>
      <c r="H30" s="781"/>
      <c r="I30" s="781"/>
      <c r="J30" s="781"/>
      <c r="K30" s="781"/>
      <c r="L30" s="781"/>
      <c r="M30" s="781"/>
      <c r="N30" s="781"/>
      <c r="O30" s="781"/>
      <c r="P30" s="782"/>
      <c r="Q30" s="783">
        <v>2627</v>
      </c>
      <c r="R30" s="784"/>
      <c r="S30" s="784"/>
      <c r="T30" s="784"/>
      <c r="U30" s="784"/>
      <c r="V30" s="784">
        <v>2622</v>
      </c>
      <c r="W30" s="784"/>
      <c r="X30" s="784"/>
      <c r="Y30" s="784"/>
      <c r="Z30" s="784"/>
      <c r="AA30" s="784">
        <v>5</v>
      </c>
      <c r="AB30" s="784"/>
      <c r="AC30" s="784"/>
      <c r="AD30" s="784"/>
      <c r="AE30" s="785"/>
      <c r="AF30" s="786">
        <v>5</v>
      </c>
      <c r="AG30" s="787"/>
      <c r="AH30" s="787"/>
      <c r="AI30" s="787"/>
      <c r="AJ30" s="788"/>
      <c r="AK30" s="834">
        <v>468</v>
      </c>
      <c r="AL30" s="830"/>
      <c r="AM30" s="830"/>
      <c r="AN30" s="830"/>
      <c r="AO30" s="830"/>
      <c r="AP30" s="830" t="s">
        <v>551</v>
      </c>
      <c r="AQ30" s="830"/>
      <c r="AR30" s="830"/>
      <c r="AS30" s="830"/>
      <c r="AT30" s="830"/>
      <c r="AU30" s="830" t="s">
        <v>551</v>
      </c>
      <c r="AV30" s="830"/>
      <c r="AW30" s="830"/>
      <c r="AX30" s="830"/>
      <c r="AY30" s="830"/>
      <c r="AZ30" s="831"/>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392</v>
      </c>
      <c r="C31" s="781"/>
      <c r="D31" s="781"/>
      <c r="E31" s="781"/>
      <c r="F31" s="781"/>
      <c r="G31" s="781"/>
      <c r="H31" s="781"/>
      <c r="I31" s="781"/>
      <c r="J31" s="781"/>
      <c r="K31" s="781"/>
      <c r="L31" s="781"/>
      <c r="M31" s="781"/>
      <c r="N31" s="781"/>
      <c r="O31" s="781"/>
      <c r="P31" s="782"/>
      <c r="Q31" s="783">
        <v>3779</v>
      </c>
      <c r="R31" s="784"/>
      <c r="S31" s="784"/>
      <c r="T31" s="784"/>
      <c r="U31" s="784"/>
      <c r="V31" s="784">
        <v>3294</v>
      </c>
      <c r="W31" s="784"/>
      <c r="X31" s="784"/>
      <c r="Y31" s="784"/>
      <c r="Z31" s="784"/>
      <c r="AA31" s="784">
        <v>486</v>
      </c>
      <c r="AB31" s="784"/>
      <c r="AC31" s="784"/>
      <c r="AD31" s="784"/>
      <c r="AE31" s="785"/>
      <c r="AF31" s="786">
        <v>2753</v>
      </c>
      <c r="AG31" s="787"/>
      <c r="AH31" s="787"/>
      <c r="AI31" s="787"/>
      <c r="AJ31" s="788"/>
      <c r="AK31" s="834" t="s">
        <v>551</v>
      </c>
      <c r="AL31" s="830"/>
      <c r="AM31" s="830"/>
      <c r="AN31" s="830"/>
      <c r="AO31" s="830"/>
      <c r="AP31" s="830">
        <v>979</v>
      </c>
      <c r="AQ31" s="830"/>
      <c r="AR31" s="830"/>
      <c r="AS31" s="830"/>
      <c r="AT31" s="830"/>
      <c r="AU31" s="830">
        <v>0</v>
      </c>
      <c r="AV31" s="830"/>
      <c r="AW31" s="830"/>
      <c r="AX31" s="830"/>
      <c r="AY31" s="830"/>
      <c r="AZ31" s="831" t="s">
        <v>551</v>
      </c>
      <c r="BA31" s="831"/>
      <c r="BB31" s="831"/>
      <c r="BC31" s="831"/>
      <c r="BD31" s="831"/>
      <c r="BE31" s="832" t="s">
        <v>393</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394</v>
      </c>
      <c r="C32" s="781"/>
      <c r="D32" s="781"/>
      <c r="E32" s="781"/>
      <c r="F32" s="781"/>
      <c r="G32" s="781"/>
      <c r="H32" s="781"/>
      <c r="I32" s="781"/>
      <c r="J32" s="781"/>
      <c r="K32" s="781"/>
      <c r="L32" s="781"/>
      <c r="M32" s="781"/>
      <c r="N32" s="781"/>
      <c r="O32" s="781"/>
      <c r="P32" s="782"/>
      <c r="Q32" s="783">
        <v>4360</v>
      </c>
      <c r="R32" s="784"/>
      <c r="S32" s="784"/>
      <c r="T32" s="784"/>
      <c r="U32" s="784"/>
      <c r="V32" s="784">
        <v>4069</v>
      </c>
      <c r="W32" s="784"/>
      <c r="X32" s="784"/>
      <c r="Y32" s="784"/>
      <c r="Z32" s="784"/>
      <c r="AA32" s="784">
        <v>290</v>
      </c>
      <c r="AB32" s="784"/>
      <c r="AC32" s="784"/>
      <c r="AD32" s="784"/>
      <c r="AE32" s="785"/>
      <c r="AF32" s="786">
        <v>420</v>
      </c>
      <c r="AG32" s="787"/>
      <c r="AH32" s="787"/>
      <c r="AI32" s="787"/>
      <c r="AJ32" s="788"/>
      <c r="AK32" s="834">
        <v>1699</v>
      </c>
      <c r="AL32" s="830"/>
      <c r="AM32" s="830"/>
      <c r="AN32" s="830"/>
      <c r="AO32" s="830"/>
      <c r="AP32" s="830">
        <v>20922</v>
      </c>
      <c r="AQ32" s="830"/>
      <c r="AR32" s="830"/>
      <c r="AS32" s="830"/>
      <c r="AT32" s="830"/>
      <c r="AU32" s="830">
        <v>3703</v>
      </c>
      <c r="AV32" s="830"/>
      <c r="AW32" s="830"/>
      <c r="AX32" s="830"/>
      <c r="AY32" s="830"/>
      <c r="AZ32" s="831" t="s">
        <v>551</v>
      </c>
      <c r="BA32" s="831"/>
      <c r="BB32" s="831"/>
      <c r="BC32" s="831"/>
      <c r="BD32" s="831"/>
      <c r="BE32" s="832" t="s">
        <v>393</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t="s">
        <v>395</v>
      </c>
      <c r="C33" s="781"/>
      <c r="D33" s="781"/>
      <c r="E33" s="781"/>
      <c r="F33" s="781"/>
      <c r="G33" s="781"/>
      <c r="H33" s="781"/>
      <c r="I33" s="781"/>
      <c r="J33" s="781"/>
      <c r="K33" s="781"/>
      <c r="L33" s="781"/>
      <c r="M33" s="781"/>
      <c r="N33" s="781"/>
      <c r="O33" s="781"/>
      <c r="P33" s="782"/>
      <c r="Q33" s="783">
        <v>0</v>
      </c>
      <c r="R33" s="784"/>
      <c r="S33" s="784"/>
      <c r="T33" s="784"/>
      <c r="U33" s="784"/>
      <c r="V33" s="784">
        <v>0</v>
      </c>
      <c r="W33" s="784"/>
      <c r="X33" s="784"/>
      <c r="Y33" s="784"/>
      <c r="Z33" s="784"/>
      <c r="AA33" s="784">
        <v>0</v>
      </c>
      <c r="AB33" s="784"/>
      <c r="AC33" s="784"/>
      <c r="AD33" s="784"/>
      <c r="AE33" s="785"/>
      <c r="AF33" s="786" t="s">
        <v>122</v>
      </c>
      <c r="AG33" s="787"/>
      <c r="AH33" s="787"/>
      <c r="AI33" s="787"/>
      <c r="AJ33" s="788"/>
      <c r="AK33" s="834">
        <v>0</v>
      </c>
      <c r="AL33" s="830"/>
      <c r="AM33" s="830"/>
      <c r="AN33" s="830"/>
      <c r="AO33" s="830"/>
      <c r="AP33" s="830">
        <v>0</v>
      </c>
      <c r="AQ33" s="830"/>
      <c r="AR33" s="830"/>
      <c r="AS33" s="830"/>
      <c r="AT33" s="830"/>
      <c r="AU33" s="830">
        <v>0</v>
      </c>
      <c r="AV33" s="830"/>
      <c r="AW33" s="830"/>
      <c r="AX33" s="830"/>
      <c r="AY33" s="830"/>
      <c r="AZ33" s="831" t="s">
        <v>551</v>
      </c>
      <c r="BA33" s="831"/>
      <c r="BB33" s="831"/>
      <c r="BC33" s="831"/>
      <c r="BD33" s="831"/>
      <c r="BE33" s="832" t="s">
        <v>396</v>
      </c>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397</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377</v>
      </c>
      <c r="B63" s="789" t="s">
        <v>398</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3617</v>
      </c>
      <c r="AG63" s="844"/>
      <c r="AH63" s="844"/>
      <c r="AI63" s="844"/>
      <c r="AJ63" s="845"/>
      <c r="AK63" s="846"/>
      <c r="AL63" s="841"/>
      <c r="AM63" s="841"/>
      <c r="AN63" s="841"/>
      <c r="AO63" s="841"/>
      <c r="AP63" s="844">
        <v>21901</v>
      </c>
      <c r="AQ63" s="844"/>
      <c r="AR63" s="844"/>
      <c r="AS63" s="844"/>
      <c r="AT63" s="844"/>
      <c r="AU63" s="844">
        <v>3703</v>
      </c>
      <c r="AV63" s="844"/>
      <c r="AW63" s="844"/>
      <c r="AX63" s="844"/>
      <c r="AY63" s="844"/>
      <c r="AZ63" s="848"/>
      <c r="BA63" s="848"/>
      <c r="BB63" s="848"/>
      <c r="BC63" s="848"/>
      <c r="BD63" s="848"/>
      <c r="BE63" s="849"/>
      <c r="BF63" s="849"/>
      <c r="BG63" s="849"/>
      <c r="BH63" s="849"/>
      <c r="BI63" s="850"/>
      <c r="BJ63" s="851" t="s">
        <v>122</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399</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400</v>
      </c>
      <c r="B66" s="728"/>
      <c r="C66" s="728"/>
      <c r="D66" s="728"/>
      <c r="E66" s="728"/>
      <c r="F66" s="728"/>
      <c r="G66" s="728"/>
      <c r="H66" s="728"/>
      <c r="I66" s="728"/>
      <c r="J66" s="728"/>
      <c r="K66" s="728"/>
      <c r="L66" s="728"/>
      <c r="M66" s="728"/>
      <c r="N66" s="728"/>
      <c r="O66" s="728"/>
      <c r="P66" s="729"/>
      <c r="Q66" s="733" t="s">
        <v>381</v>
      </c>
      <c r="R66" s="734"/>
      <c r="S66" s="734"/>
      <c r="T66" s="734"/>
      <c r="U66" s="735"/>
      <c r="V66" s="733" t="s">
        <v>382</v>
      </c>
      <c r="W66" s="734"/>
      <c r="X66" s="734"/>
      <c r="Y66" s="734"/>
      <c r="Z66" s="735"/>
      <c r="AA66" s="733" t="s">
        <v>383</v>
      </c>
      <c r="AB66" s="734"/>
      <c r="AC66" s="734"/>
      <c r="AD66" s="734"/>
      <c r="AE66" s="735"/>
      <c r="AF66" s="854" t="s">
        <v>384</v>
      </c>
      <c r="AG66" s="815"/>
      <c r="AH66" s="815"/>
      <c r="AI66" s="815"/>
      <c r="AJ66" s="855"/>
      <c r="AK66" s="733" t="s">
        <v>385</v>
      </c>
      <c r="AL66" s="728"/>
      <c r="AM66" s="728"/>
      <c r="AN66" s="728"/>
      <c r="AO66" s="729"/>
      <c r="AP66" s="733" t="s">
        <v>386</v>
      </c>
      <c r="AQ66" s="734"/>
      <c r="AR66" s="734"/>
      <c r="AS66" s="734"/>
      <c r="AT66" s="735"/>
      <c r="AU66" s="733" t="s">
        <v>401</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552</v>
      </c>
      <c r="C68" s="870"/>
      <c r="D68" s="870"/>
      <c r="E68" s="870"/>
      <c r="F68" s="870"/>
      <c r="G68" s="870"/>
      <c r="H68" s="870"/>
      <c r="I68" s="870"/>
      <c r="J68" s="870"/>
      <c r="K68" s="870"/>
      <c r="L68" s="870"/>
      <c r="M68" s="870"/>
      <c r="N68" s="870"/>
      <c r="O68" s="870"/>
      <c r="P68" s="871"/>
      <c r="Q68" s="872">
        <v>3009</v>
      </c>
      <c r="R68" s="866">
        <f t="shared" ref="R68:AT68" si="0">Z68/1000</f>
        <v>1.083E-6</v>
      </c>
      <c r="S68" s="866">
        <f t="shared" si="0"/>
        <v>0.315</v>
      </c>
      <c r="T68" s="866">
        <f t="shared" si="0"/>
        <v>0</v>
      </c>
      <c r="U68" s="866">
        <f t="shared" si="0"/>
        <v>7.2999999999999999E-5</v>
      </c>
      <c r="V68" s="866">
        <v>2694</v>
      </c>
      <c r="W68" s="866">
        <f t="shared" si="0"/>
        <v>8.6299999999999993E-7</v>
      </c>
      <c r="X68" s="866">
        <f t="shared" si="0"/>
        <v>0.315</v>
      </c>
      <c r="Y68" s="866">
        <f t="shared" si="0"/>
        <v>0</v>
      </c>
      <c r="Z68" s="866">
        <f t="shared" si="0"/>
        <v>1.083E-3</v>
      </c>
      <c r="AA68" s="866">
        <v>315</v>
      </c>
      <c r="AB68" s="866">
        <f t="shared" si="0"/>
        <v>0</v>
      </c>
      <c r="AC68" s="866">
        <f t="shared" si="0"/>
        <v>7.2999999999999995E-2</v>
      </c>
      <c r="AD68" s="866">
        <f t="shared" si="0"/>
        <v>0</v>
      </c>
      <c r="AE68" s="866">
        <f t="shared" si="0"/>
        <v>8.6299999999999994E-4</v>
      </c>
      <c r="AF68" s="866">
        <v>315</v>
      </c>
      <c r="AG68" s="866">
        <f t="shared" si="0"/>
        <v>0</v>
      </c>
      <c r="AH68" s="866">
        <f t="shared" si="0"/>
        <v>1.083</v>
      </c>
      <c r="AI68" s="866">
        <f t="shared" si="0"/>
        <v>0</v>
      </c>
      <c r="AJ68" s="866">
        <f t="shared" si="0"/>
        <v>0</v>
      </c>
      <c r="AK68" s="866">
        <v>73</v>
      </c>
      <c r="AL68" s="866">
        <f t="shared" si="0"/>
        <v>0</v>
      </c>
      <c r="AM68" s="866">
        <f t="shared" si="0"/>
        <v>0.86299999999999999</v>
      </c>
      <c r="AN68" s="866">
        <f t="shared" si="0"/>
        <v>0</v>
      </c>
      <c r="AO68" s="866">
        <f t="shared" si="0"/>
        <v>0</v>
      </c>
      <c r="AP68" s="866">
        <v>1083</v>
      </c>
      <c r="AQ68" s="866">
        <f t="shared" si="0"/>
        <v>0</v>
      </c>
      <c r="AR68" s="866">
        <f t="shared" si="0"/>
        <v>0</v>
      </c>
      <c r="AS68" s="866">
        <f t="shared" si="0"/>
        <v>0</v>
      </c>
      <c r="AT68" s="866">
        <f t="shared" si="0"/>
        <v>0</v>
      </c>
      <c r="AU68" s="866">
        <v>863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553</v>
      </c>
      <c r="C69" s="874"/>
      <c r="D69" s="874"/>
      <c r="E69" s="874"/>
      <c r="F69" s="874"/>
      <c r="G69" s="874"/>
      <c r="H69" s="874"/>
      <c r="I69" s="874"/>
      <c r="J69" s="874"/>
      <c r="K69" s="874"/>
      <c r="L69" s="874"/>
      <c r="M69" s="874"/>
      <c r="N69" s="874"/>
      <c r="O69" s="874"/>
      <c r="P69" s="875"/>
      <c r="Q69" s="876">
        <v>10</v>
      </c>
      <c r="R69" s="830"/>
      <c r="S69" s="830"/>
      <c r="T69" s="830"/>
      <c r="U69" s="830"/>
      <c r="V69" s="830">
        <v>6</v>
      </c>
      <c r="W69" s="830"/>
      <c r="X69" s="830"/>
      <c r="Y69" s="830"/>
      <c r="Z69" s="830"/>
      <c r="AA69" s="830">
        <v>4</v>
      </c>
      <c r="AB69" s="830"/>
      <c r="AC69" s="830"/>
      <c r="AD69" s="830"/>
      <c r="AE69" s="830"/>
      <c r="AF69" s="830">
        <v>4</v>
      </c>
      <c r="AG69" s="830"/>
      <c r="AH69" s="830"/>
      <c r="AI69" s="830"/>
      <c r="AJ69" s="830"/>
      <c r="AK69" s="830">
        <v>0</v>
      </c>
      <c r="AL69" s="830"/>
      <c r="AM69" s="830"/>
      <c r="AN69" s="830"/>
      <c r="AO69" s="830"/>
      <c r="AP69" s="830">
        <v>0</v>
      </c>
      <c r="AQ69" s="830"/>
      <c r="AR69" s="830"/>
      <c r="AS69" s="830"/>
      <c r="AT69" s="830"/>
      <c r="AU69" s="830" t="s">
        <v>551</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554</v>
      </c>
      <c r="C70" s="874"/>
      <c r="D70" s="874"/>
      <c r="E70" s="874"/>
      <c r="F70" s="874"/>
      <c r="G70" s="874"/>
      <c r="H70" s="874"/>
      <c r="I70" s="874"/>
      <c r="J70" s="874"/>
      <c r="K70" s="874"/>
      <c r="L70" s="874"/>
      <c r="M70" s="874"/>
      <c r="N70" s="874"/>
      <c r="O70" s="874"/>
      <c r="P70" s="875"/>
      <c r="Q70" s="876">
        <v>22583</v>
      </c>
      <c r="R70" s="830"/>
      <c r="S70" s="830"/>
      <c r="T70" s="830"/>
      <c r="U70" s="830"/>
      <c r="V70" s="830">
        <v>21732</v>
      </c>
      <c r="W70" s="830"/>
      <c r="X70" s="830"/>
      <c r="Y70" s="830"/>
      <c r="Z70" s="830"/>
      <c r="AA70" s="830">
        <v>851</v>
      </c>
      <c r="AB70" s="830"/>
      <c r="AC70" s="830"/>
      <c r="AD70" s="830"/>
      <c r="AE70" s="830"/>
      <c r="AF70" s="830">
        <v>851</v>
      </c>
      <c r="AG70" s="830"/>
      <c r="AH70" s="830"/>
      <c r="AI70" s="830"/>
      <c r="AJ70" s="830"/>
      <c r="AK70" s="830">
        <v>21</v>
      </c>
      <c r="AL70" s="830"/>
      <c r="AM70" s="830"/>
      <c r="AN70" s="830"/>
      <c r="AO70" s="830"/>
      <c r="AP70" s="830">
        <v>0</v>
      </c>
      <c r="AQ70" s="830"/>
      <c r="AR70" s="830"/>
      <c r="AS70" s="830"/>
      <c r="AT70" s="830"/>
      <c r="AU70" s="830" t="s">
        <v>551</v>
      </c>
      <c r="AV70" s="830"/>
      <c r="AW70" s="830"/>
      <c r="AX70" s="830"/>
      <c r="AY70" s="830"/>
      <c r="AZ70" s="832" t="s">
        <v>559</v>
      </c>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554</v>
      </c>
      <c r="C71" s="874"/>
      <c r="D71" s="874"/>
      <c r="E71" s="874"/>
      <c r="F71" s="874"/>
      <c r="G71" s="874"/>
      <c r="H71" s="874"/>
      <c r="I71" s="874"/>
      <c r="J71" s="874"/>
      <c r="K71" s="874"/>
      <c r="L71" s="874"/>
      <c r="M71" s="874"/>
      <c r="N71" s="874"/>
      <c r="O71" s="874"/>
      <c r="P71" s="875"/>
      <c r="Q71" s="876">
        <v>138</v>
      </c>
      <c r="R71" s="830"/>
      <c r="S71" s="830"/>
      <c r="T71" s="830"/>
      <c r="U71" s="830"/>
      <c r="V71" s="830">
        <v>94</v>
      </c>
      <c r="W71" s="830"/>
      <c r="X71" s="830"/>
      <c r="Y71" s="830"/>
      <c r="Z71" s="830"/>
      <c r="AA71" s="830">
        <v>44</v>
      </c>
      <c r="AB71" s="830"/>
      <c r="AC71" s="830"/>
      <c r="AD71" s="830"/>
      <c r="AE71" s="830"/>
      <c r="AF71" s="830">
        <v>44</v>
      </c>
      <c r="AG71" s="830"/>
      <c r="AH71" s="830"/>
      <c r="AI71" s="830"/>
      <c r="AJ71" s="830"/>
      <c r="AK71" s="830" t="s">
        <v>551</v>
      </c>
      <c r="AL71" s="830"/>
      <c r="AM71" s="830"/>
      <c r="AN71" s="830"/>
      <c r="AO71" s="830"/>
      <c r="AP71" s="830" t="s">
        <v>551</v>
      </c>
      <c r="AQ71" s="830"/>
      <c r="AR71" s="830"/>
      <c r="AS71" s="830"/>
      <c r="AT71" s="830"/>
      <c r="AU71" s="830" t="s">
        <v>551</v>
      </c>
      <c r="AV71" s="830"/>
      <c r="AW71" s="830"/>
      <c r="AX71" s="830"/>
      <c r="AY71" s="830"/>
      <c r="AZ71" s="832" t="s">
        <v>560</v>
      </c>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555</v>
      </c>
      <c r="C72" s="874"/>
      <c r="D72" s="874"/>
      <c r="E72" s="874"/>
      <c r="F72" s="874"/>
      <c r="G72" s="874"/>
      <c r="H72" s="874"/>
      <c r="I72" s="874"/>
      <c r="J72" s="874"/>
      <c r="K72" s="874"/>
      <c r="L72" s="874"/>
      <c r="M72" s="874"/>
      <c r="N72" s="874"/>
      <c r="O72" s="874"/>
      <c r="P72" s="875"/>
      <c r="Q72" s="876">
        <v>315</v>
      </c>
      <c r="R72" s="830"/>
      <c r="S72" s="830"/>
      <c r="T72" s="830"/>
      <c r="U72" s="830"/>
      <c r="V72" s="830">
        <v>266</v>
      </c>
      <c r="W72" s="830"/>
      <c r="X72" s="830"/>
      <c r="Y72" s="830"/>
      <c r="Z72" s="830"/>
      <c r="AA72" s="830">
        <v>49</v>
      </c>
      <c r="AB72" s="830"/>
      <c r="AC72" s="830"/>
      <c r="AD72" s="830"/>
      <c r="AE72" s="830"/>
      <c r="AF72" s="830">
        <v>49</v>
      </c>
      <c r="AG72" s="830"/>
      <c r="AH72" s="830"/>
      <c r="AI72" s="830"/>
      <c r="AJ72" s="830"/>
      <c r="AK72" s="830">
        <v>7</v>
      </c>
      <c r="AL72" s="830"/>
      <c r="AM72" s="830"/>
      <c r="AN72" s="830"/>
      <c r="AO72" s="830"/>
      <c r="AP72" s="830">
        <v>0</v>
      </c>
      <c r="AQ72" s="830"/>
      <c r="AR72" s="830"/>
      <c r="AS72" s="830"/>
      <c r="AT72" s="830"/>
      <c r="AU72" s="830" t="s">
        <v>551</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556</v>
      </c>
      <c r="C73" s="874"/>
      <c r="D73" s="874"/>
      <c r="E73" s="874"/>
      <c r="F73" s="874"/>
      <c r="G73" s="874"/>
      <c r="H73" s="874"/>
      <c r="I73" s="874"/>
      <c r="J73" s="874"/>
      <c r="K73" s="874"/>
      <c r="L73" s="874"/>
      <c r="M73" s="874"/>
      <c r="N73" s="874"/>
      <c r="O73" s="874"/>
      <c r="P73" s="875"/>
      <c r="Q73" s="876">
        <v>308</v>
      </c>
      <c r="R73" s="830"/>
      <c r="S73" s="830"/>
      <c r="T73" s="830"/>
      <c r="U73" s="830"/>
      <c r="V73" s="830">
        <v>290</v>
      </c>
      <c r="W73" s="830"/>
      <c r="X73" s="830"/>
      <c r="Y73" s="830"/>
      <c r="Z73" s="830"/>
      <c r="AA73" s="830">
        <v>18</v>
      </c>
      <c r="AB73" s="830"/>
      <c r="AC73" s="830"/>
      <c r="AD73" s="830"/>
      <c r="AE73" s="830"/>
      <c r="AF73" s="830">
        <v>18</v>
      </c>
      <c r="AG73" s="830"/>
      <c r="AH73" s="830"/>
      <c r="AI73" s="830"/>
      <c r="AJ73" s="830"/>
      <c r="AK73" s="830">
        <v>7</v>
      </c>
      <c r="AL73" s="830"/>
      <c r="AM73" s="830"/>
      <c r="AN73" s="830"/>
      <c r="AO73" s="830"/>
      <c r="AP73" s="830">
        <v>0</v>
      </c>
      <c r="AQ73" s="830"/>
      <c r="AR73" s="830"/>
      <c r="AS73" s="830"/>
      <c r="AT73" s="830"/>
      <c r="AU73" s="830" t="s">
        <v>551</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t="s">
        <v>558</v>
      </c>
      <c r="C74" s="874"/>
      <c r="D74" s="874"/>
      <c r="E74" s="874"/>
      <c r="F74" s="874"/>
      <c r="G74" s="874"/>
      <c r="H74" s="874"/>
      <c r="I74" s="874"/>
      <c r="J74" s="874"/>
      <c r="K74" s="874"/>
      <c r="L74" s="874"/>
      <c r="M74" s="874"/>
      <c r="N74" s="874"/>
      <c r="O74" s="874"/>
      <c r="P74" s="875"/>
      <c r="Q74" s="876">
        <v>2263</v>
      </c>
      <c r="R74" s="830"/>
      <c r="S74" s="830"/>
      <c r="T74" s="830"/>
      <c r="U74" s="830"/>
      <c r="V74" s="830">
        <v>2225</v>
      </c>
      <c r="W74" s="830"/>
      <c r="X74" s="830"/>
      <c r="Y74" s="830"/>
      <c r="Z74" s="830"/>
      <c r="AA74" s="830">
        <v>38</v>
      </c>
      <c r="AB74" s="830"/>
      <c r="AC74" s="830"/>
      <c r="AD74" s="830"/>
      <c r="AE74" s="830"/>
      <c r="AF74" s="830">
        <v>38</v>
      </c>
      <c r="AG74" s="830"/>
      <c r="AH74" s="830"/>
      <c r="AI74" s="830"/>
      <c r="AJ74" s="830"/>
      <c r="AK74" s="830" t="s">
        <v>551</v>
      </c>
      <c r="AL74" s="830"/>
      <c r="AM74" s="830"/>
      <c r="AN74" s="830"/>
      <c r="AO74" s="830"/>
      <c r="AP74" s="830" t="s">
        <v>551</v>
      </c>
      <c r="AQ74" s="830"/>
      <c r="AR74" s="830"/>
      <c r="AS74" s="830"/>
      <c r="AT74" s="830"/>
      <c r="AU74" s="830" t="s">
        <v>551</v>
      </c>
      <c r="AV74" s="830"/>
      <c r="AW74" s="830"/>
      <c r="AX74" s="830"/>
      <c r="AY74" s="830"/>
      <c r="AZ74" s="832" t="s">
        <v>559</v>
      </c>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t="s">
        <v>558</v>
      </c>
      <c r="C75" s="874"/>
      <c r="D75" s="874"/>
      <c r="E75" s="874"/>
      <c r="F75" s="874"/>
      <c r="G75" s="874"/>
      <c r="H75" s="874"/>
      <c r="I75" s="874"/>
      <c r="J75" s="874"/>
      <c r="K75" s="874"/>
      <c r="L75" s="874"/>
      <c r="M75" s="874"/>
      <c r="N75" s="874"/>
      <c r="O75" s="874"/>
      <c r="P75" s="875"/>
      <c r="Q75" s="877">
        <v>924950</v>
      </c>
      <c r="R75" s="878"/>
      <c r="S75" s="878"/>
      <c r="T75" s="878"/>
      <c r="U75" s="834"/>
      <c r="V75" s="879">
        <v>909345</v>
      </c>
      <c r="W75" s="878"/>
      <c r="X75" s="878"/>
      <c r="Y75" s="878"/>
      <c r="Z75" s="834"/>
      <c r="AA75" s="879">
        <v>15606</v>
      </c>
      <c r="AB75" s="878"/>
      <c r="AC75" s="878"/>
      <c r="AD75" s="878"/>
      <c r="AE75" s="834"/>
      <c r="AF75" s="879">
        <v>15606</v>
      </c>
      <c r="AG75" s="878"/>
      <c r="AH75" s="878"/>
      <c r="AI75" s="878"/>
      <c r="AJ75" s="834"/>
      <c r="AK75" s="879">
        <v>9690</v>
      </c>
      <c r="AL75" s="878"/>
      <c r="AM75" s="878"/>
      <c r="AN75" s="878"/>
      <c r="AO75" s="834"/>
      <c r="AP75" s="879" t="s">
        <v>551</v>
      </c>
      <c r="AQ75" s="878"/>
      <c r="AR75" s="878"/>
      <c r="AS75" s="878"/>
      <c r="AT75" s="834"/>
      <c r="AU75" s="879" t="s">
        <v>551</v>
      </c>
      <c r="AV75" s="878"/>
      <c r="AW75" s="878"/>
      <c r="AX75" s="878"/>
      <c r="AY75" s="834"/>
      <c r="AZ75" s="832" t="s">
        <v>561</v>
      </c>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t="s">
        <v>557</v>
      </c>
      <c r="C76" s="874"/>
      <c r="D76" s="874"/>
      <c r="E76" s="874"/>
      <c r="F76" s="874"/>
      <c r="G76" s="874"/>
      <c r="H76" s="874"/>
      <c r="I76" s="874"/>
      <c r="J76" s="874"/>
      <c r="K76" s="874"/>
      <c r="L76" s="874"/>
      <c r="M76" s="874"/>
      <c r="N76" s="874"/>
      <c r="O76" s="874"/>
      <c r="P76" s="875"/>
      <c r="Q76" s="877">
        <v>7139</v>
      </c>
      <c r="R76" s="878"/>
      <c r="S76" s="878"/>
      <c r="T76" s="878"/>
      <c r="U76" s="834"/>
      <c r="V76" s="879">
        <v>6979</v>
      </c>
      <c r="W76" s="878"/>
      <c r="X76" s="878"/>
      <c r="Y76" s="878"/>
      <c r="Z76" s="834"/>
      <c r="AA76" s="879">
        <v>160</v>
      </c>
      <c r="AB76" s="878"/>
      <c r="AC76" s="878"/>
      <c r="AD76" s="878"/>
      <c r="AE76" s="834"/>
      <c r="AF76" s="879">
        <v>160</v>
      </c>
      <c r="AG76" s="878"/>
      <c r="AH76" s="878"/>
      <c r="AI76" s="878"/>
      <c r="AJ76" s="834"/>
      <c r="AK76" s="879">
        <v>208</v>
      </c>
      <c r="AL76" s="878"/>
      <c r="AM76" s="878"/>
      <c r="AN76" s="878"/>
      <c r="AO76" s="834"/>
      <c r="AP76" s="879">
        <v>986</v>
      </c>
      <c r="AQ76" s="878"/>
      <c r="AR76" s="878"/>
      <c r="AS76" s="878"/>
      <c r="AT76" s="834"/>
      <c r="AU76" s="879">
        <v>314</v>
      </c>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377</v>
      </c>
      <c r="B88" s="789" t="s">
        <v>402</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17085</v>
      </c>
      <c r="AG88" s="844"/>
      <c r="AH88" s="844"/>
      <c r="AI88" s="844"/>
      <c r="AJ88" s="844"/>
      <c r="AK88" s="841"/>
      <c r="AL88" s="841"/>
      <c r="AM88" s="841"/>
      <c r="AN88" s="841"/>
      <c r="AO88" s="841"/>
      <c r="AP88" s="844">
        <v>2069</v>
      </c>
      <c r="AQ88" s="844"/>
      <c r="AR88" s="844"/>
      <c r="AS88" s="844"/>
      <c r="AT88" s="844"/>
      <c r="AU88" s="844">
        <v>1177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377</v>
      </c>
      <c r="BR102" s="789" t="s">
        <v>403</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5</v>
      </c>
      <c r="CS102" s="852"/>
      <c r="CT102" s="852"/>
      <c r="CU102" s="852"/>
      <c r="CV102" s="891"/>
      <c r="CW102" s="890">
        <v>0</v>
      </c>
      <c r="CX102" s="852"/>
      <c r="CY102" s="852"/>
      <c r="CZ102" s="852"/>
      <c r="DA102" s="891"/>
      <c r="DB102" s="890">
        <v>0</v>
      </c>
      <c r="DC102" s="852"/>
      <c r="DD102" s="852"/>
      <c r="DE102" s="852"/>
      <c r="DF102" s="891"/>
      <c r="DG102" s="890">
        <v>0</v>
      </c>
      <c r="DH102" s="852"/>
      <c r="DI102" s="852"/>
      <c r="DJ102" s="852"/>
      <c r="DK102" s="891"/>
      <c r="DL102" s="890">
        <v>0</v>
      </c>
      <c r="DM102" s="852"/>
      <c r="DN102" s="852"/>
      <c r="DO102" s="852"/>
      <c r="DP102" s="891"/>
      <c r="DQ102" s="890">
        <v>0</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404</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405</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406</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407</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408</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409</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410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411</v>
      </c>
      <c r="AB109" s="893"/>
      <c r="AC109" s="893"/>
      <c r="AD109" s="893"/>
      <c r="AE109" s="894"/>
      <c r="AF109" s="892" t="s">
        <v>412</v>
      </c>
      <c r="AG109" s="893"/>
      <c r="AH109" s="893"/>
      <c r="AI109" s="893"/>
      <c r="AJ109" s="894"/>
      <c r="AK109" s="892" t="s">
        <v>294</v>
      </c>
      <c r="AL109" s="893"/>
      <c r="AM109" s="893"/>
      <c r="AN109" s="893"/>
      <c r="AO109" s="894"/>
      <c r="AP109" s="892" t="s">
        <v>413</v>
      </c>
      <c r="AQ109" s="893"/>
      <c r="AR109" s="893"/>
      <c r="AS109" s="893"/>
      <c r="AT109" s="895"/>
      <c r="AU109" s="912" t="s">
        <v>410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411</v>
      </c>
      <c r="BR109" s="893"/>
      <c r="BS109" s="893"/>
      <c r="BT109" s="893"/>
      <c r="BU109" s="894"/>
      <c r="BV109" s="892" t="s">
        <v>412</v>
      </c>
      <c r="BW109" s="893"/>
      <c r="BX109" s="893"/>
      <c r="BY109" s="893"/>
      <c r="BZ109" s="894"/>
      <c r="CA109" s="892" t="s">
        <v>294</v>
      </c>
      <c r="CB109" s="893"/>
      <c r="CC109" s="893"/>
      <c r="CD109" s="893"/>
      <c r="CE109" s="894"/>
      <c r="CF109" s="913" t="s">
        <v>413</v>
      </c>
      <c r="CG109" s="913"/>
      <c r="CH109" s="913"/>
      <c r="CI109" s="913"/>
      <c r="CJ109" s="913"/>
      <c r="CK109" s="892" t="s">
        <v>414</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411</v>
      </c>
      <c r="DH109" s="893"/>
      <c r="DI109" s="893"/>
      <c r="DJ109" s="893"/>
      <c r="DK109" s="894"/>
      <c r="DL109" s="892" t="s">
        <v>412</v>
      </c>
      <c r="DM109" s="893"/>
      <c r="DN109" s="893"/>
      <c r="DO109" s="893"/>
      <c r="DP109" s="894"/>
      <c r="DQ109" s="892" t="s">
        <v>294</v>
      </c>
      <c r="DR109" s="893"/>
      <c r="DS109" s="893"/>
      <c r="DT109" s="893"/>
      <c r="DU109" s="894"/>
      <c r="DV109" s="892" t="s">
        <v>413</v>
      </c>
      <c r="DW109" s="893"/>
      <c r="DX109" s="893"/>
      <c r="DY109" s="893"/>
      <c r="DZ109" s="895"/>
    </row>
    <row r="110" spans="1:131" s="218" customFormat="1" ht="26.25" customHeight="1" x14ac:dyDescent="0.15">
      <c r="A110" s="896" t="s">
        <v>415</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3739333</v>
      </c>
      <c r="AB110" s="900"/>
      <c r="AC110" s="900"/>
      <c r="AD110" s="900"/>
      <c r="AE110" s="901"/>
      <c r="AF110" s="902">
        <v>3831924</v>
      </c>
      <c r="AG110" s="900"/>
      <c r="AH110" s="900"/>
      <c r="AI110" s="900"/>
      <c r="AJ110" s="901"/>
      <c r="AK110" s="902">
        <v>3931176</v>
      </c>
      <c r="AL110" s="900"/>
      <c r="AM110" s="900"/>
      <c r="AN110" s="900"/>
      <c r="AO110" s="901"/>
      <c r="AP110" s="903">
        <v>12.9</v>
      </c>
      <c r="AQ110" s="904"/>
      <c r="AR110" s="904"/>
      <c r="AS110" s="904"/>
      <c r="AT110" s="905"/>
      <c r="AU110" s="906" t="s">
        <v>69</v>
      </c>
      <c r="AV110" s="907"/>
      <c r="AW110" s="907"/>
      <c r="AX110" s="907"/>
      <c r="AY110" s="907"/>
      <c r="AZ110" s="929" t="s">
        <v>416</v>
      </c>
      <c r="BA110" s="897"/>
      <c r="BB110" s="897"/>
      <c r="BC110" s="897"/>
      <c r="BD110" s="897"/>
      <c r="BE110" s="897"/>
      <c r="BF110" s="897"/>
      <c r="BG110" s="897"/>
      <c r="BH110" s="897"/>
      <c r="BI110" s="897"/>
      <c r="BJ110" s="897"/>
      <c r="BK110" s="897"/>
      <c r="BL110" s="897"/>
      <c r="BM110" s="897"/>
      <c r="BN110" s="897"/>
      <c r="BO110" s="897"/>
      <c r="BP110" s="898"/>
      <c r="BQ110" s="930">
        <v>43446820</v>
      </c>
      <c r="BR110" s="931"/>
      <c r="BS110" s="931"/>
      <c r="BT110" s="931"/>
      <c r="BU110" s="931"/>
      <c r="BV110" s="931">
        <v>41665179</v>
      </c>
      <c r="BW110" s="931"/>
      <c r="BX110" s="931"/>
      <c r="BY110" s="931"/>
      <c r="BZ110" s="931"/>
      <c r="CA110" s="931">
        <v>40782219</v>
      </c>
      <c r="CB110" s="931"/>
      <c r="CC110" s="931"/>
      <c r="CD110" s="931"/>
      <c r="CE110" s="931"/>
      <c r="CF110" s="944">
        <v>134.30000000000001</v>
      </c>
      <c r="CG110" s="945"/>
      <c r="CH110" s="945"/>
      <c r="CI110" s="945"/>
      <c r="CJ110" s="945"/>
      <c r="CK110" s="946" t="s">
        <v>417</v>
      </c>
      <c r="CL110" s="947"/>
      <c r="CM110" s="929" t="s">
        <v>418</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122</v>
      </c>
      <c r="DH110" s="931"/>
      <c r="DI110" s="931"/>
      <c r="DJ110" s="931"/>
      <c r="DK110" s="931"/>
      <c r="DL110" s="931" t="s">
        <v>122</v>
      </c>
      <c r="DM110" s="931"/>
      <c r="DN110" s="931"/>
      <c r="DO110" s="931"/>
      <c r="DP110" s="931"/>
      <c r="DQ110" s="931" t="s">
        <v>122</v>
      </c>
      <c r="DR110" s="931"/>
      <c r="DS110" s="931"/>
      <c r="DT110" s="931"/>
      <c r="DU110" s="931"/>
      <c r="DV110" s="932" t="s">
        <v>122</v>
      </c>
      <c r="DW110" s="932"/>
      <c r="DX110" s="932"/>
      <c r="DY110" s="932"/>
      <c r="DZ110" s="933"/>
    </row>
    <row r="111" spans="1:131" s="218" customFormat="1" ht="26.25" customHeight="1" x14ac:dyDescent="0.15">
      <c r="A111" s="934" t="s">
        <v>419</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122</v>
      </c>
      <c r="AB111" s="938"/>
      <c r="AC111" s="938"/>
      <c r="AD111" s="938"/>
      <c r="AE111" s="939"/>
      <c r="AF111" s="940" t="s">
        <v>122</v>
      </c>
      <c r="AG111" s="938"/>
      <c r="AH111" s="938"/>
      <c r="AI111" s="938"/>
      <c r="AJ111" s="939"/>
      <c r="AK111" s="940" t="s">
        <v>122</v>
      </c>
      <c r="AL111" s="938"/>
      <c r="AM111" s="938"/>
      <c r="AN111" s="938"/>
      <c r="AO111" s="939"/>
      <c r="AP111" s="941" t="s">
        <v>122</v>
      </c>
      <c r="AQ111" s="942"/>
      <c r="AR111" s="942"/>
      <c r="AS111" s="942"/>
      <c r="AT111" s="943"/>
      <c r="AU111" s="908"/>
      <c r="AV111" s="909"/>
      <c r="AW111" s="909"/>
      <c r="AX111" s="909"/>
      <c r="AY111" s="909"/>
      <c r="AZ111" s="922" t="s">
        <v>420</v>
      </c>
      <c r="BA111" s="923"/>
      <c r="BB111" s="923"/>
      <c r="BC111" s="923"/>
      <c r="BD111" s="923"/>
      <c r="BE111" s="923"/>
      <c r="BF111" s="923"/>
      <c r="BG111" s="923"/>
      <c r="BH111" s="923"/>
      <c r="BI111" s="923"/>
      <c r="BJ111" s="923"/>
      <c r="BK111" s="923"/>
      <c r="BL111" s="923"/>
      <c r="BM111" s="923"/>
      <c r="BN111" s="923"/>
      <c r="BO111" s="923"/>
      <c r="BP111" s="924"/>
      <c r="BQ111" s="925" t="s">
        <v>122</v>
      </c>
      <c r="BR111" s="926"/>
      <c r="BS111" s="926"/>
      <c r="BT111" s="926"/>
      <c r="BU111" s="926"/>
      <c r="BV111" s="926" t="s">
        <v>122</v>
      </c>
      <c r="BW111" s="926"/>
      <c r="BX111" s="926"/>
      <c r="BY111" s="926"/>
      <c r="BZ111" s="926"/>
      <c r="CA111" s="926" t="s">
        <v>122</v>
      </c>
      <c r="CB111" s="926"/>
      <c r="CC111" s="926"/>
      <c r="CD111" s="926"/>
      <c r="CE111" s="926"/>
      <c r="CF111" s="920" t="s">
        <v>122</v>
      </c>
      <c r="CG111" s="921"/>
      <c r="CH111" s="921"/>
      <c r="CI111" s="921"/>
      <c r="CJ111" s="921"/>
      <c r="CK111" s="948"/>
      <c r="CL111" s="949"/>
      <c r="CM111" s="922" t="s">
        <v>421</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122</v>
      </c>
      <c r="DH111" s="926"/>
      <c r="DI111" s="926"/>
      <c r="DJ111" s="926"/>
      <c r="DK111" s="926"/>
      <c r="DL111" s="926" t="s">
        <v>122</v>
      </c>
      <c r="DM111" s="926"/>
      <c r="DN111" s="926"/>
      <c r="DO111" s="926"/>
      <c r="DP111" s="926"/>
      <c r="DQ111" s="926" t="s">
        <v>122</v>
      </c>
      <c r="DR111" s="926"/>
      <c r="DS111" s="926"/>
      <c r="DT111" s="926"/>
      <c r="DU111" s="926"/>
      <c r="DV111" s="927" t="s">
        <v>122</v>
      </c>
      <c r="DW111" s="927"/>
      <c r="DX111" s="927"/>
      <c r="DY111" s="927"/>
      <c r="DZ111" s="928"/>
    </row>
    <row r="112" spans="1:131" s="218" customFormat="1" ht="26.25" customHeight="1" x14ac:dyDescent="0.15">
      <c r="A112" s="952" t="s">
        <v>422</v>
      </c>
      <c r="B112" s="953"/>
      <c r="C112" s="923" t="s">
        <v>423</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122</v>
      </c>
      <c r="AB112" s="959"/>
      <c r="AC112" s="959"/>
      <c r="AD112" s="959"/>
      <c r="AE112" s="960"/>
      <c r="AF112" s="961" t="s">
        <v>122</v>
      </c>
      <c r="AG112" s="959"/>
      <c r="AH112" s="959"/>
      <c r="AI112" s="959"/>
      <c r="AJ112" s="960"/>
      <c r="AK112" s="961" t="s">
        <v>122</v>
      </c>
      <c r="AL112" s="959"/>
      <c r="AM112" s="959"/>
      <c r="AN112" s="959"/>
      <c r="AO112" s="960"/>
      <c r="AP112" s="962" t="s">
        <v>122</v>
      </c>
      <c r="AQ112" s="963"/>
      <c r="AR112" s="963"/>
      <c r="AS112" s="963"/>
      <c r="AT112" s="964"/>
      <c r="AU112" s="908"/>
      <c r="AV112" s="909"/>
      <c r="AW112" s="909"/>
      <c r="AX112" s="909"/>
      <c r="AY112" s="909"/>
      <c r="AZ112" s="922" t="s">
        <v>424</v>
      </c>
      <c r="BA112" s="923"/>
      <c r="BB112" s="923"/>
      <c r="BC112" s="923"/>
      <c r="BD112" s="923"/>
      <c r="BE112" s="923"/>
      <c r="BF112" s="923"/>
      <c r="BG112" s="923"/>
      <c r="BH112" s="923"/>
      <c r="BI112" s="923"/>
      <c r="BJ112" s="923"/>
      <c r="BK112" s="923"/>
      <c r="BL112" s="923"/>
      <c r="BM112" s="923"/>
      <c r="BN112" s="923"/>
      <c r="BO112" s="923"/>
      <c r="BP112" s="924"/>
      <c r="BQ112" s="925">
        <v>5113183</v>
      </c>
      <c r="BR112" s="926"/>
      <c r="BS112" s="926"/>
      <c r="BT112" s="926"/>
      <c r="BU112" s="926"/>
      <c r="BV112" s="926">
        <v>4771900</v>
      </c>
      <c r="BW112" s="926"/>
      <c r="BX112" s="926"/>
      <c r="BY112" s="926"/>
      <c r="BZ112" s="926"/>
      <c r="CA112" s="926">
        <v>3703239</v>
      </c>
      <c r="CB112" s="926"/>
      <c r="CC112" s="926"/>
      <c r="CD112" s="926"/>
      <c r="CE112" s="926"/>
      <c r="CF112" s="920">
        <v>12.2</v>
      </c>
      <c r="CG112" s="921"/>
      <c r="CH112" s="921"/>
      <c r="CI112" s="921"/>
      <c r="CJ112" s="921"/>
      <c r="CK112" s="948"/>
      <c r="CL112" s="949"/>
      <c r="CM112" s="922" t="s">
        <v>425</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122</v>
      </c>
      <c r="DH112" s="926"/>
      <c r="DI112" s="926"/>
      <c r="DJ112" s="926"/>
      <c r="DK112" s="926"/>
      <c r="DL112" s="926" t="s">
        <v>122</v>
      </c>
      <c r="DM112" s="926"/>
      <c r="DN112" s="926"/>
      <c r="DO112" s="926"/>
      <c r="DP112" s="926"/>
      <c r="DQ112" s="926" t="s">
        <v>122</v>
      </c>
      <c r="DR112" s="926"/>
      <c r="DS112" s="926"/>
      <c r="DT112" s="926"/>
      <c r="DU112" s="926"/>
      <c r="DV112" s="927" t="s">
        <v>122</v>
      </c>
      <c r="DW112" s="927"/>
      <c r="DX112" s="927"/>
      <c r="DY112" s="927"/>
      <c r="DZ112" s="928"/>
    </row>
    <row r="113" spans="1:130" s="218" customFormat="1" ht="26.25" customHeight="1" x14ac:dyDescent="0.15">
      <c r="A113" s="954"/>
      <c r="B113" s="955"/>
      <c r="C113" s="923" t="s">
        <v>426</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1205565</v>
      </c>
      <c r="AB113" s="938"/>
      <c r="AC113" s="938"/>
      <c r="AD113" s="938"/>
      <c r="AE113" s="939"/>
      <c r="AF113" s="940">
        <v>1311814</v>
      </c>
      <c r="AG113" s="938"/>
      <c r="AH113" s="938"/>
      <c r="AI113" s="938"/>
      <c r="AJ113" s="939"/>
      <c r="AK113" s="940">
        <v>1152256</v>
      </c>
      <c r="AL113" s="938"/>
      <c r="AM113" s="938"/>
      <c r="AN113" s="938"/>
      <c r="AO113" s="939"/>
      <c r="AP113" s="941">
        <v>3.8</v>
      </c>
      <c r="AQ113" s="942"/>
      <c r="AR113" s="942"/>
      <c r="AS113" s="942"/>
      <c r="AT113" s="943"/>
      <c r="AU113" s="908"/>
      <c r="AV113" s="909"/>
      <c r="AW113" s="909"/>
      <c r="AX113" s="909"/>
      <c r="AY113" s="909"/>
      <c r="AZ113" s="922" t="s">
        <v>427</v>
      </c>
      <c r="BA113" s="923"/>
      <c r="BB113" s="923"/>
      <c r="BC113" s="923"/>
      <c r="BD113" s="923"/>
      <c r="BE113" s="923"/>
      <c r="BF113" s="923"/>
      <c r="BG113" s="923"/>
      <c r="BH113" s="923"/>
      <c r="BI113" s="923"/>
      <c r="BJ113" s="923"/>
      <c r="BK113" s="923"/>
      <c r="BL113" s="923"/>
      <c r="BM113" s="923"/>
      <c r="BN113" s="923"/>
      <c r="BO113" s="923"/>
      <c r="BP113" s="924"/>
      <c r="BQ113" s="925">
        <v>1173435</v>
      </c>
      <c r="BR113" s="926"/>
      <c r="BS113" s="926"/>
      <c r="BT113" s="926"/>
      <c r="BU113" s="926"/>
      <c r="BV113" s="926">
        <v>1158541</v>
      </c>
      <c r="BW113" s="926"/>
      <c r="BX113" s="926"/>
      <c r="BY113" s="926"/>
      <c r="BZ113" s="926"/>
      <c r="CA113" s="926">
        <v>1177208</v>
      </c>
      <c r="CB113" s="926"/>
      <c r="CC113" s="926"/>
      <c r="CD113" s="926"/>
      <c r="CE113" s="926"/>
      <c r="CF113" s="920">
        <v>3.9</v>
      </c>
      <c r="CG113" s="921"/>
      <c r="CH113" s="921"/>
      <c r="CI113" s="921"/>
      <c r="CJ113" s="921"/>
      <c r="CK113" s="948"/>
      <c r="CL113" s="949"/>
      <c r="CM113" s="922" t="s">
        <v>428</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122</v>
      </c>
      <c r="DH113" s="959"/>
      <c r="DI113" s="959"/>
      <c r="DJ113" s="959"/>
      <c r="DK113" s="960"/>
      <c r="DL113" s="961" t="s">
        <v>122</v>
      </c>
      <c r="DM113" s="959"/>
      <c r="DN113" s="959"/>
      <c r="DO113" s="959"/>
      <c r="DP113" s="960"/>
      <c r="DQ113" s="961" t="s">
        <v>122</v>
      </c>
      <c r="DR113" s="959"/>
      <c r="DS113" s="959"/>
      <c r="DT113" s="959"/>
      <c r="DU113" s="960"/>
      <c r="DV113" s="962" t="s">
        <v>122</v>
      </c>
      <c r="DW113" s="963"/>
      <c r="DX113" s="963"/>
      <c r="DY113" s="963"/>
      <c r="DZ113" s="964"/>
    </row>
    <row r="114" spans="1:130" s="218" customFormat="1" ht="26.25" customHeight="1" x14ac:dyDescent="0.15">
      <c r="A114" s="954"/>
      <c r="B114" s="955"/>
      <c r="C114" s="923" t="s">
        <v>429</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267279</v>
      </c>
      <c r="AB114" s="959"/>
      <c r="AC114" s="959"/>
      <c r="AD114" s="959"/>
      <c r="AE114" s="960"/>
      <c r="AF114" s="961">
        <v>413172</v>
      </c>
      <c r="AG114" s="959"/>
      <c r="AH114" s="959"/>
      <c r="AI114" s="959"/>
      <c r="AJ114" s="960"/>
      <c r="AK114" s="961">
        <v>447408</v>
      </c>
      <c r="AL114" s="959"/>
      <c r="AM114" s="959"/>
      <c r="AN114" s="959"/>
      <c r="AO114" s="960"/>
      <c r="AP114" s="962">
        <v>1.5</v>
      </c>
      <c r="AQ114" s="963"/>
      <c r="AR114" s="963"/>
      <c r="AS114" s="963"/>
      <c r="AT114" s="964"/>
      <c r="AU114" s="908"/>
      <c r="AV114" s="909"/>
      <c r="AW114" s="909"/>
      <c r="AX114" s="909"/>
      <c r="AY114" s="909"/>
      <c r="AZ114" s="922" t="s">
        <v>430</v>
      </c>
      <c r="BA114" s="923"/>
      <c r="BB114" s="923"/>
      <c r="BC114" s="923"/>
      <c r="BD114" s="923"/>
      <c r="BE114" s="923"/>
      <c r="BF114" s="923"/>
      <c r="BG114" s="923"/>
      <c r="BH114" s="923"/>
      <c r="BI114" s="923"/>
      <c r="BJ114" s="923"/>
      <c r="BK114" s="923"/>
      <c r="BL114" s="923"/>
      <c r="BM114" s="923"/>
      <c r="BN114" s="923"/>
      <c r="BO114" s="923"/>
      <c r="BP114" s="924"/>
      <c r="BQ114" s="925">
        <v>3303342</v>
      </c>
      <c r="BR114" s="926"/>
      <c r="BS114" s="926"/>
      <c r="BT114" s="926"/>
      <c r="BU114" s="926"/>
      <c r="BV114" s="926">
        <v>3593121</v>
      </c>
      <c r="BW114" s="926"/>
      <c r="BX114" s="926"/>
      <c r="BY114" s="926"/>
      <c r="BZ114" s="926"/>
      <c r="CA114" s="926">
        <v>3219655</v>
      </c>
      <c r="CB114" s="926"/>
      <c r="CC114" s="926"/>
      <c r="CD114" s="926"/>
      <c r="CE114" s="926"/>
      <c r="CF114" s="920">
        <v>10.6</v>
      </c>
      <c r="CG114" s="921"/>
      <c r="CH114" s="921"/>
      <c r="CI114" s="921"/>
      <c r="CJ114" s="921"/>
      <c r="CK114" s="948"/>
      <c r="CL114" s="949"/>
      <c r="CM114" s="922" t="s">
        <v>431</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122</v>
      </c>
      <c r="DH114" s="959"/>
      <c r="DI114" s="959"/>
      <c r="DJ114" s="959"/>
      <c r="DK114" s="960"/>
      <c r="DL114" s="961" t="s">
        <v>122</v>
      </c>
      <c r="DM114" s="959"/>
      <c r="DN114" s="959"/>
      <c r="DO114" s="959"/>
      <c r="DP114" s="960"/>
      <c r="DQ114" s="961" t="s">
        <v>122</v>
      </c>
      <c r="DR114" s="959"/>
      <c r="DS114" s="959"/>
      <c r="DT114" s="959"/>
      <c r="DU114" s="960"/>
      <c r="DV114" s="962" t="s">
        <v>122</v>
      </c>
      <c r="DW114" s="963"/>
      <c r="DX114" s="963"/>
      <c r="DY114" s="963"/>
      <c r="DZ114" s="964"/>
    </row>
    <row r="115" spans="1:130" s="218" customFormat="1" ht="26.25" customHeight="1" x14ac:dyDescent="0.15">
      <c r="A115" s="954"/>
      <c r="B115" s="955"/>
      <c r="C115" s="923" t="s">
        <v>432</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t="s">
        <v>122</v>
      </c>
      <c r="AB115" s="938"/>
      <c r="AC115" s="938"/>
      <c r="AD115" s="938"/>
      <c r="AE115" s="939"/>
      <c r="AF115" s="940" t="s">
        <v>122</v>
      </c>
      <c r="AG115" s="938"/>
      <c r="AH115" s="938"/>
      <c r="AI115" s="938"/>
      <c r="AJ115" s="939"/>
      <c r="AK115" s="940" t="s">
        <v>122</v>
      </c>
      <c r="AL115" s="938"/>
      <c r="AM115" s="938"/>
      <c r="AN115" s="938"/>
      <c r="AO115" s="939"/>
      <c r="AP115" s="941" t="s">
        <v>122</v>
      </c>
      <c r="AQ115" s="942"/>
      <c r="AR115" s="942"/>
      <c r="AS115" s="942"/>
      <c r="AT115" s="943"/>
      <c r="AU115" s="908"/>
      <c r="AV115" s="909"/>
      <c r="AW115" s="909"/>
      <c r="AX115" s="909"/>
      <c r="AY115" s="909"/>
      <c r="AZ115" s="922" t="s">
        <v>433</v>
      </c>
      <c r="BA115" s="923"/>
      <c r="BB115" s="923"/>
      <c r="BC115" s="923"/>
      <c r="BD115" s="923"/>
      <c r="BE115" s="923"/>
      <c r="BF115" s="923"/>
      <c r="BG115" s="923"/>
      <c r="BH115" s="923"/>
      <c r="BI115" s="923"/>
      <c r="BJ115" s="923"/>
      <c r="BK115" s="923"/>
      <c r="BL115" s="923"/>
      <c r="BM115" s="923"/>
      <c r="BN115" s="923"/>
      <c r="BO115" s="923"/>
      <c r="BP115" s="924"/>
      <c r="BQ115" s="925" t="s">
        <v>122</v>
      </c>
      <c r="BR115" s="926"/>
      <c r="BS115" s="926"/>
      <c r="BT115" s="926"/>
      <c r="BU115" s="926"/>
      <c r="BV115" s="926" t="s">
        <v>122</v>
      </c>
      <c r="BW115" s="926"/>
      <c r="BX115" s="926"/>
      <c r="BY115" s="926"/>
      <c r="BZ115" s="926"/>
      <c r="CA115" s="926" t="s">
        <v>122</v>
      </c>
      <c r="CB115" s="926"/>
      <c r="CC115" s="926"/>
      <c r="CD115" s="926"/>
      <c r="CE115" s="926"/>
      <c r="CF115" s="920" t="s">
        <v>122</v>
      </c>
      <c r="CG115" s="921"/>
      <c r="CH115" s="921"/>
      <c r="CI115" s="921"/>
      <c r="CJ115" s="921"/>
      <c r="CK115" s="948"/>
      <c r="CL115" s="949"/>
      <c r="CM115" s="922" t="s">
        <v>434</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122</v>
      </c>
      <c r="DH115" s="959"/>
      <c r="DI115" s="959"/>
      <c r="DJ115" s="959"/>
      <c r="DK115" s="960"/>
      <c r="DL115" s="961" t="s">
        <v>122</v>
      </c>
      <c r="DM115" s="959"/>
      <c r="DN115" s="959"/>
      <c r="DO115" s="959"/>
      <c r="DP115" s="960"/>
      <c r="DQ115" s="961" t="s">
        <v>122</v>
      </c>
      <c r="DR115" s="959"/>
      <c r="DS115" s="959"/>
      <c r="DT115" s="959"/>
      <c r="DU115" s="960"/>
      <c r="DV115" s="962" t="s">
        <v>122</v>
      </c>
      <c r="DW115" s="963"/>
      <c r="DX115" s="963"/>
      <c r="DY115" s="963"/>
      <c r="DZ115" s="964"/>
    </row>
    <row r="116" spans="1:130" s="218" customFormat="1" ht="26.25" customHeight="1" x14ac:dyDescent="0.15">
      <c r="A116" s="956"/>
      <c r="B116" s="957"/>
      <c r="C116" s="965" t="s">
        <v>435</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122</v>
      </c>
      <c r="AB116" s="959"/>
      <c r="AC116" s="959"/>
      <c r="AD116" s="959"/>
      <c r="AE116" s="960"/>
      <c r="AF116" s="961" t="s">
        <v>122</v>
      </c>
      <c r="AG116" s="959"/>
      <c r="AH116" s="959"/>
      <c r="AI116" s="959"/>
      <c r="AJ116" s="960"/>
      <c r="AK116" s="961" t="s">
        <v>122</v>
      </c>
      <c r="AL116" s="959"/>
      <c r="AM116" s="959"/>
      <c r="AN116" s="959"/>
      <c r="AO116" s="960"/>
      <c r="AP116" s="962" t="s">
        <v>122</v>
      </c>
      <c r="AQ116" s="963"/>
      <c r="AR116" s="963"/>
      <c r="AS116" s="963"/>
      <c r="AT116" s="964"/>
      <c r="AU116" s="908"/>
      <c r="AV116" s="909"/>
      <c r="AW116" s="909"/>
      <c r="AX116" s="909"/>
      <c r="AY116" s="909"/>
      <c r="AZ116" s="967" t="s">
        <v>436</v>
      </c>
      <c r="BA116" s="968"/>
      <c r="BB116" s="968"/>
      <c r="BC116" s="968"/>
      <c r="BD116" s="968"/>
      <c r="BE116" s="968"/>
      <c r="BF116" s="968"/>
      <c r="BG116" s="968"/>
      <c r="BH116" s="968"/>
      <c r="BI116" s="968"/>
      <c r="BJ116" s="968"/>
      <c r="BK116" s="968"/>
      <c r="BL116" s="968"/>
      <c r="BM116" s="968"/>
      <c r="BN116" s="968"/>
      <c r="BO116" s="968"/>
      <c r="BP116" s="969"/>
      <c r="BQ116" s="925" t="s">
        <v>122</v>
      </c>
      <c r="BR116" s="926"/>
      <c r="BS116" s="926"/>
      <c r="BT116" s="926"/>
      <c r="BU116" s="926"/>
      <c r="BV116" s="926" t="s">
        <v>122</v>
      </c>
      <c r="BW116" s="926"/>
      <c r="BX116" s="926"/>
      <c r="BY116" s="926"/>
      <c r="BZ116" s="926"/>
      <c r="CA116" s="926" t="s">
        <v>122</v>
      </c>
      <c r="CB116" s="926"/>
      <c r="CC116" s="926"/>
      <c r="CD116" s="926"/>
      <c r="CE116" s="926"/>
      <c r="CF116" s="920" t="s">
        <v>122</v>
      </c>
      <c r="CG116" s="921"/>
      <c r="CH116" s="921"/>
      <c r="CI116" s="921"/>
      <c r="CJ116" s="921"/>
      <c r="CK116" s="948"/>
      <c r="CL116" s="949"/>
      <c r="CM116" s="922" t="s">
        <v>437</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t="s">
        <v>122</v>
      </c>
      <c r="DH116" s="959"/>
      <c r="DI116" s="959"/>
      <c r="DJ116" s="959"/>
      <c r="DK116" s="960"/>
      <c r="DL116" s="961" t="s">
        <v>122</v>
      </c>
      <c r="DM116" s="959"/>
      <c r="DN116" s="959"/>
      <c r="DO116" s="959"/>
      <c r="DP116" s="960"/>
      <c r="DQ116" s="961" t="s">
        <v>122</v>
      </c>
      <c r="DR116" s="959"/>
      <c r="DS116" s="959"/>
      <c r="DT116" s="959"/>
      <c r="DU116" s="960"/>
      <c r="DV116" s="962" t="s">
        <v>122</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438</v>
      </c>
      <c r="Z117" s="894"/>
      <c r="AA117" s="978">
        <v>5212177</v>
      </c>
      <c r="AB117" s="979"/>
      <c r="AC117" s="979"/>
      <c r="AD117" s="979"/>
      <c r="AE117" s="980"/>
      <c r="AF117" s="981">
        <v>5556910</v>
      </c>
      <c r="AG117" s="979"/>
      <c r="AH117" s="979"/>
      <c r="AI117" s="979"/>
      <c r="AJ117" s="980"/>
      <c r="AK117" s="981">
        <v>5530840</v>
      </c>
      <c r="AL117" s="979"/>
      <c r="AM117" s="979"/>
      <c r="AN117" s="979"/>
      <c r="AO117" s="980"/>
      <c r="AP117" s="982"/>
      <c r="AQ117" s="983"/>
      <c r="AR117" s="983"/>
      <c r="AS117" s="983"/>
      <c r="AT117" s="984"/>
      <c r="AU117" s="908"/>
      <c r="AV117" s="909"/>
      <c r="AW117" s="909"/>
      <c r="AX117" s="909"/>
      <c r="AY117" s="909"/>
      <c r="AZ117" s="974" t="s">
        <v>439</v>
      </c>
      <c r="BA117" s="975"/>
      <c r="BB117" s="975"/>
      <c r="BC117" s="975"/>
      <c r="BD117" s="975"/>
      <c r="BE117" s="975"/>
      <c r="BF117" s="975"/>
      <c r="BG117" s="975"/>
      <c r="BH117" s="975"/>
      <c r="BI117" s="975"/>
      <c r="BJ117" s="975"/>
      <c r="BK117" s="975"/>
      <c r="BL117" s="975"/>
      <c r="BM117" s="975"/>
      <c r="BN117" s="975"/>
      <c r="BO117" s="975"/>
      <c r="BP117" s="976"/>
      <c r="BQ117" s="925" t="s">
        <v>122</v>
      </c>
      <c r="BR117" s="926"/>
      <c r="BS117" s="926"/>
      <c r="BT117" s="926"/>
      <c r="BU117" s="926"/>
      <c r="BV117" s="926" t="s">
        <v>122</v>
      </c>
      <c r="BW117" s="926"/>
      <c r="BX117" s="926"/>
      <c r="BY117" s="926"/>
      <c r="BZ117" s="926"/>
      <c r="CA117" s="926" t="s">
        <v>122</v>
      </c>
      <c r="CB117" s="926"/>
      <c r="CC117" s="926"/>
      <c r="CD117" s="926"/>
      <c r="CE117" s="926"/>
      <c r="CF117" s="920" t="s">
        <v>122</v>
      </c>
      <c r="CG117" s="921"/>
      <c r="CH117" s="921"/>
      <c r="CI117" s="921"/>
      <c r="CJ117" s="921"/>
      <c r="CK117" s="948"/>
      <c r="CL117" s="949"/>
      <c r="CM117" s="922" t="s">
        <v>440</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122</v>
      </c>
      <c r="DH117" s="959"/>
      <c r="DI117" s="959"/>
      <c r="DJ117" s="959"/>
      <c r="DK117" s="960"/>
      <c r="DL117" s="961" t="s">
        <v>122</v>
      </c>
      <c r="DM117" s="959"/>
      <c r="DN117" s="959"/>
      <c r="DO117" s="959"/>
      <c r="DP117" s="960"/>
      <c r="DQ117" s="961" t="s">
        <v>122</v>
      </c>
      <c r="DR117" s="959"/>
      <c r="DS117" s="959"/>
      <c r="DT117" s="959"/>
      <c r="DU117" s="960"/>
      <c r="DV117" s="962" t="s">
        <v>122</v>
      </c>
      <c r="DW117" s="963"/>
      <c r="DX117" s="963"/>
      <c r="DY117" s="963"/>
      <c r="DZ117" s="964"/>
    </row>
    <row r="118" spans="1:130" s="218" customFormat="1" ht="26.25" customHeight="1" x14ac:dyDescent="0.15">
      <c r="A118" s="912" t="s">
        <v>414</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411</v>
      </c>
      <c r="AB118" s="893"/>
      <c r="AC118" s="893"/>
      <c r="AD118" s="893"/>
      <c r="AE118" s="894"/>
      <c r="AF118" s="892" t="s">
        <v>412</v>
      </c>
      <c r="AG118" s="893"/>
      <c r="AH118" s="893"/>
      <c r="AI118" s="893"/>
      <c r="AJ118" s="894"/>
      <c r="AK118" s="892" t="s">
        <v>294</v>
      </c>
      <c r="AL118" s="893"/>
      <c r="AM118" s="893"/>
      <c r="AN118" s="893"/>
      <c r="AO118" s="894"/>
      <c r="AP118" s="970" t="s">
        <v>413</v>
      </c>
      <c r="AQ118" s="971"/>
      <c r="AR118" s="971"/>
      <c r="AS118" s="971"/>
      <c r="AT118" s="972"/>
      <c r="AU118" s="908"/>
      <c r="AV118" s="909"/>
      <c r="AW118" s="909"/>
      <c r="AX118" s="909"/>
      <c r="AY118" s="909"/>
      <c r="AZ118" s="973" t="s">
        <v>441</v>
      </c>
      <c r="BA118" s="965"/>
      <c r="BB118" s="965"/>
      <c r="BC118" s="965"/>
      <c r="BD118" s="965"/>
      <c r="BE118" s="965"/>
      <c r="BF118" s="965"/>
      <c r="BG118" s="965"/>
      <c r="BH118" s="965"/>
      <c r="BI118" s="965"/>
      <c r="BJ118" s="965"/>
      <c r="BK118" s="965"/>
      <c r="BL118" s="965"/>
      <c r="BM118" s="965"/>
      <c r="BN118" s="965"/>
      <c r="BO118" s="965"/>
      <c r="BP118" s="966"/>
      <c r="BQ118" s="999" t="s">
        <v>122</v>
      </c>
      <c r="BR118" s="1000"/>
      <c r="BS118" s="1000"/>
      <c r="BT118" s="1000"/>
      <c r="BU118" s="1000"/>
      <c r="BV118" s="1000" t="s">
        <v>122</v>
      </c>
      <c r="BW118" s="1000"/>
      <c r="BX118" s="1000"/>
      <c r="BY118" s="1000"/>
      <c r="BZ118" s="1000"/>
      <c r="CA118" s="1000" t="s">
        <v>122</v>
      </c>
      <c r="CB118" s="1000"/>
      <c r="CC118" s="1000"/>
      <c r="CD118" s="1000"/>
      <c r="CE118" s="1000"/>
      <c r="CF118" s="920" t="s">
        <v>122</v>
      </c>
      <c r="CG118" s="921"/>
      <c r="CH118" s="921"/>
      <c r="CI118" s="921"/>
      <c r="CJ118" s="921"/>
      <c r="CK118" s="948"/>
      <c r="CL118" s="949"/>
      <c r="CM118" s="922" t="s">
        <v>442</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122</v>
      </c>
      <c r="DH118" s="959"/>
      <c r="DI118" s="959"/>
      <c r="DJ118" s="959"/>
      <c r="DK118" s="960"/>
      <c r="DL118" s="961" t="s">
        <v>122</v>
      </c>
      <c r="DM118" s="959"/>
      <c r="DN118" s="959"/>
      <c r="DO118" s="959"/>
      <c r="DP118" s="960"/>
      <c r="DQ118" s="961" t="s">
        <v>122</v>
      </c>
      <c r="DR118" s="959"/>
      <c r="DS118" s="959"/>
      <c r="DT118" s="959"/>
      <c r="DU118" s="960"/>
      <c r="DV118" s="962" t="s">
        <v>122</v>
      </c>
      <c r="DW118" s="963"/>
      <c r="DX118" s="963"/>
      <c r="DY118" s="963"/>
      <c r="DZ118" s="964"/>
    </row>
    <row r="119" spans="1:130" s="218" customFormat="1" ht="26.25" customHeight="1" x14ac:dyDescent="0.15">
      <c r="A119" s="1056" t="s">
        <v>417</v>
      </c>
      <c r="B119" s="947"/>
      <c r="C119" s="929" t="s">
        <v>418</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122</v>
      </c>
      <c r="AB119" s="900"/>
      <c r="AC119" s="900"/>
      <c r="AD119" s="900"/>
      <c r="AE119" s="901"/>
      <c r="AF119" s="902" t="s">
        <v>122</v>
      </c>
      <c r="AG119" s="900"/>
      <c r="AH119" s="900"/>
      <c r="AI119" s="900"/>
      <c r="AJ119" s="901"/>
      <c r="AK119" s="902" t="s">
        <v>122</v>
      </c>
      <c r="AL119" s="900"/>
      <c r="AM119" s="900"/>
      <c r="AN119" s="900"/>
      <c r="AO119" s="901"/>
      <c r="AP119" s="903" t="s">
        <v>122</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443</v>
      </c>
      <c r="BP119" s="1005"/>
      <c r="BQ119" s="999">
        <v>53036780</v>
      </c>
      <c r="BR119" s="1000"/>
      <c r="BS119" s="1000"/>
      <c r="BT119" s="1000"/>
      <c r="BU119" s="1000"/>
      <c r="BV119" s="1000">
        <v>51188741</v>
      </c>
      <c r="BW119" s="1000"/>
      <c r="BX119" s="1000"/>
      <c r="BY119" s="1000"/>
      <c r="BZ119" s="1000"/>
      <c r="CA119" s="1000">
        <v>48882321</v>
      </c>
      <c r="CB119" s="1000"/>
      <c r="CC119" s="1000"/>
      <c r="CD119" s="1000"/>
      <c r="CE119" s="1000"/>
      <c r="CF119" s="1001"/>
      <c r="CG119" s="1002"/>
      <c r="CH119" s="1002"/>
      <c r="CI119" s="1002"/>
      <c r="CJ119" s="1003"/>
      <c r="CK119" s="950"/>
      <c r="CL119" s="951"/>
      <c r="CM119" s="973" t="s">
        <v>444</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122</v>
      </c>
      <c r="DH119" s="986"/>
      <c r="DI119" s="986"/>
      <c r="DJ119" s="986"/>
      <c r="DK119" s="987"/>
      <c r="DL119" s="985" t="s">
        <v>122</v>
      </c>
      <c r="DM119" s="986"/>
      <c r="DN119" s="986"/>
      <c r="DO119" s="986"/>
      <c r="DP119" s="987"/>
      <c r="DQ119" s="985" t="s">
        <v>122</v>
      </c>
      <c r="DR119" s="986"/>
      <c r="DS119" s="986"/>
      <c r="DT119" s="986"/>
      <c r="DU119" s="987"/>
      <c r="DV119" s="988" t="s">
        <v>122</v>
      </c>
      <c r="DW119" s="989"/>
      <c r="DX119" s="989"/>
      <c r="DY119" s="989"/>
      <c r="DZ119" s="990"/>
    </row>
    <row r="120" spans="1:130" s="218" customFormat="1" ht="26.25" customHeight="1" x14ac:dyDescent="0.15">
      <c r="A120" s="1057"/>
      <c r="B120" s="949"/>
      <c r="C120" s="922" t="s">
        <v>421</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122</v>
      </c>
      <c r="AB120" s="959"/>
      <c r="AC120" s="959"/>
      <c r="AD120" s="959"/>
      <c r="AE120" s="960"/>
      <c r="AF120" s="961" t="s">
        <v>122</v>
      </c>
      <c r="AG120" s="959"/>
      <c r="AH120" s="959"/>
      <c r="AI120" s="959"/>
      <c r="AJ120" s="960"/>
      <c r="AK120" s="961" t="s">
        <v>122</v>
      </c>
      <c r="AL120" s="959"/>
      <c r="AM120" s="959"/>
      <c r="AN120" s="959"/>
      <c r="AO120" s="960"/>
      <c r="AP120" s="962" t="s">
        <v>122</v>
      </c>
      <c r="AQ120" s="963"/>
      <c r="AR120" s="963"/>
      <c r="AS120" s="963"/>
      <c r="AT120" s="964"/>
      <c r="AU120" s="991" t="s">
        <v>445</v>
      </c>
      <c r="AV120" s="992"/>
      <c r="AW120" s="992"/>
      <c r="AX120" s="992"/>
      <c r="AY120" s="993"/>
      <c r="AZ120" s="929" t="s">
        <v>446</v>
      </c>
      <c r="BA120" s="897"/>
      <c r="BB120" s="897"/>
      <c r="BC120" s="897"/>
      <c r="BD120" s="897"/>
      <c r="BE120" s="897"/>
      <c r="BF120" s="897"/>
      <c r="BG120" s="897"/>
      <c r="BH120" s="897"/>
      <c r="BI120" s="897"/>
      <c r="BJ120" s="897"/>
      <c r="BK120" s="897"/>
      <c r="BL120" s="897"/>
      <c r="BM120" s="897"/>
      <c r="BN120" s="897"/>
      <c r="BO120" s="897"/>
      <c r="BP120" s="898"/>
      <c r="BQ120" s="930">
        <v>10356348</v>
      </c>
      <c r="BR120" s="931"/>
      <c r="BS120" s="931"/>
      <c r="BT120" s="931"/>
      <c r="BU120" s="931"/>
      <c r="BV120" s="931">
        <v>9221015</v>
      </c>
      <c r="BW120" s="931"/>
      <c r="BX120" s="931"/>
      <c r="BY120" s="931"/>
      <c r="BZ120" s="931"/>
      <c r="CA120" s="931">
        <v>7831923</v>
      </c>
      <c r="CB120" s="931"/>
      <c r="CC120" s="931"/>
      <c r="CD120" s="931"/>
      <c r="CE120" s="931"/>
      <c r="CF120" s="944">
        <v>25.8</v>
      </c>
      <c r="CG120" s="945"/>
      <c r="CH120" s="945"/>
      <c r="CI120" s="945"/>
      <c r="CJ120" s="945"/>
      <c r="CK120" s="1006" t="s">
        <v>447</v>
      </c>
      <c r="CL120" s="1007"/>
      <c r="CM120" s="1007"/>
      <c r="CN120" s="1007"/>
      <c r="CO120" s="1008"/>
      <c r="CP120" s="1014" t="s">
        <v>394</v>
      </c>
      <c r="CQ120" s="1015"/>
      <c r="CR120" s="1015"/>
      <c r="CS120" s="1015"/>
      <c r="CT120" s="1015"/>
      <c r="CU120" s="1015"/>
      <c r="CV120" s="1015"/>
      <c r="CW120" s="1015"/>
      <c r="CX120" s="1015"/>
      <c r="CY120" s="1015"/>
      <c r="CZ120" s="1015"/>
      <c r="DA120" s="1015"/>
      <c r="DB120" s="1015"/>
      <c r="DC120" s="1015"/>
      <c r="DD120" s="1015"/>
      <c r="DE120" s="1015"/>
      <c r="DF120" s="1016"/>
      <c r="DG120" s="930">
        <v>5113183</v>
      </c>
      <c r="DH120" s="931"/>
      <c r="DI120" s="931"/>
      <c r="DJ120" s="931"/>
      <c r="DK120" s="931"/>
      <c r="DL120" s="931">
        <v>4771900</v>
      </c>
      <c r="DM120" s="931"/>
      <c r="DN120" s="931"/>
      <c r="DO120" s="931"/>
      <c r="DP120" s="931"/>
      <c r="DQ120" s="931">
        <v>3703239</v>
      </c>
      <c r="DR120" s="931"/>
      <c r="DS120" s="931"/>
      <c r="DT120" s="931"/>
      <c r="DU120" s="931"/>
      <c r="DV120" s="932">
        <v>12.2</v>
      </c>
      <c r="DW120" s="932"/>
      <c r="DX120" s="932"/>
      <c r="DY120" s="932"/>
      <c r="DZ120" s="933"/>
    </row>
    <row r="121" spans="1:130" s="218" customFormat="1" ht="26.25" customHeight="1" x14ac:dyDescent="0.15">
      <c r="A121" s="1057"/>
      <c r="B121" s="949"/>
      <c r="C121" s="974" t="s">
        <v>448</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122</v>
      </c>
      <c r="AB121" s="959"/>
      <c r="AC121" s="959"/>
      <c r="AD121" s="959"/>
      <c r="AE121" s="960"/>
      <c r="AF121" s="961" t="s">
        <v>122</v>
      </c>
      <c r="AG121" s="959"/>
      <c r="AH121" s="959"/>
      <c r="AI121" s="959"/>
      <c r="AJ121" s="960"/>
      <c r="AK121" s="961" t="s">
        <v>122</v>
      </c>
      <c r="AL121" s="959"/>
      <c r="AM121" s="959"/>
      <c r="AN121" s="959"/>
      <c r="AO121" s="960"/>
      <c r="AP121" s="962" t="s">
        <v>122</v>
      </c>
      <c r="AQ121" s="963"/>
      <c r="AR121" s="963"/>
      <c r="AS121" s="963"/>
      <c r="AT121" s="964"/>
      <c r="AU121" s="994"/>
      <c r="AV121" s="995"/>
      <c r="AW121" s="995"/>
      <c r="AX121" s="995"/>
      <c r="AY121" s="996"/>
      <c r="AZ121" s="922" t="s">
        <v>449</v>
      </c>
      <c r="BA121" s="923"/>
      <c r="BB121" s="923"/>
      <c r="BC121" s="923"/>
      <c r="BD121" s="923"/>
      <c r="BE121" s="923"/>
      <c r="BF121" s="923"/>
      <c r="BG121" s="923"/>
      <c r="BH121" s="923"/>
      <c r="BI121" s="923"/>
      <c r="BJ121" s="923"/>
      <c r="BK121" s="923"/>
      <c r="BL121" s="923"/>
      <c r="BM121" s="923"/>
      <c r="BN121" s="923"/>
      <c r="BO121" s="923"/>
      <c r="BP121" s="924"/>
      <c r="BQ121" s="925">
        <v>2124489</v>
      </c>
      <c r="BR121" s="926"/>
      <c r="BS121" s="926"/>
      <c r="BT121" s="926"/>
      <c r="BU121" s="926"/>
      <c r="BV121" s="926">
        <v>2442145</v>
      </c>
      <c r="BW121" s="926"/>
      <c r="BX121" s="926"/>
      <c r="BY121" s="926"/>
      <c r="BZ121" s="926"/>
      <c r="CA121" s="926">
        <v>2246071</v>
      </c>
      <c r="CB121" s="926"/>
      <c r="CC121" s="926"/>
      <c r="CD121" s="926"/>
      <c r="CE121" s="926"/>
      <c r="CF121" s="920">
        <v>7.4</v>
      </c>
      <c r="CG121" s="921"/>
      <c r="CH121" s="921"/>
      <c r="CI121" s="921"/>
      <c r="CJ121" s="921"/>
      <c r="CK121" s="1009"/>
      <c r="CL121" s="1010"/>
      <c r="CM121" s="1010"/>
      <c r="CN121" s="1010"/>
      <c r="CO121" s="1011"/>
      <c r="CP121" s="1019" t="s">
        <v>392</v>
      </c>
      <c r="CQ121" s="1020"/>
      <c r="CR121" s="1020"/>
      <c r="CS121" s="1020"/>
      <c r="CT121" s="1020"/>
      <c r="CU121" s="1020"/>
      <c r="CV121" s="1020"/>
      <c r="CW121" s="1020"/>
      <c r="CX121" s="1020"/>
      <c r="CY121" s="1020"/>
      <c r="CZ121" s="1020"/>
      <c r="DA121" s="1020"/>
      <c r="DB121" s="1020"/>
      <c r="DC121" s="1020"/>
      <c r="DD121" s="1020"/>
      <c r="DE121" s="1020"/>
      <c r="DF121" s="1021"/>
      <c r="DG121" s="925" t="s">
        <v>122</v>
      </c>
      <c r="DH121" s="926"/>
      <c r="DI121" s="926"/>
      <c r="DJ121" s="926"/>
      <c r="DK121" s="926"/>
      <c r="DL121" s="926" t="s">
        <v>122</v>
      </c>
      <c r="DM121" s="926"/>
      <c r="DN121" s="926"/>
      <c r="DO121" s="926"/>
      <c r="DP121" s="926"/>
      <c r="DQ121" s="926" t="s">
        <v>122</v>
      </c>
      <c r="DR121" s="926"/>
      <c r="DS121" s="926"/>
      <c r="DT121" s="926"/>
      <c r="DU121" s="926"/>
      <c r="DV121" s="927" t="s">
        <v>122</v>
      </c>
      <c r="DW121" s="927"/>
      <c r="DX121" s="927"/>
      <c r="DY121" s="927"/>
      <c r="DZ121" s="928"/>
    </row>
    <row r="122" spans="1:130" s="218" customFormat="1" ht="26.25" customHeight="1" x14ac:dyDescent="0.15">
      <c r="A122" s="1057"/>
      <c r="B122" s="949"/>
      <c r="C122" s="922" t="s">
        <v>431</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122</v>
      </c>
      <c r="AB122" s="959"/>
      <c r="AC122" s="959"/>
      <c r="AD122" s="959"/>
      <c r="AE122" s="960"/>
      <c r="AF122" s="961" t="s">
        <v>122</v>
      </c>
      <c r="AG122" s="959"/>
      <c r="AH122" s="959"/>
      <c r="AI122" s="959"/>
      <c r="AJ122" s="960"/>
      <c r="AK122" s="961" t="s">
        <v>122</v>
      </c>
      <c r="AL122" s="959"/>
      <c r="AM122" s="959"/>
      <c r="AN122" s="959"/>
      <c r="AO122" s="960"/>
      <c r="AP122" s="962" t="s">
        <v>122</v>
      </c>
      <c r="AQ122" s="963"/>
      <c r="AR122" s="963"/>
      <c r="AS122" s="963"/>
      <c r="AT122" s="964"/>
      <c r="AU122" s="994"/>
      <c r="AV122" s="995"/>
      <c r="AW122" s="995"/>
      <c r="AX122" s="995"/>
      <c r="AY122" s="996"/>
      <c r="AZ122" s="973" t="s">
        <v>450</v>
      </c>
      <c r="BA122" s="965"/>
      <c r="BB122" s="965"/>
      <c r="BC122" s="965"/>
      <c r="BD122" s="965"/>
      <c r="BE122" s="965"/>
      <c r="BF122" s="965"/>
      <c r="BG122" s="965"/>
      <c r="BH122" s="965"/>
      <c r="BI122" s="965"/>
      <c r="BJ122" s="965"/>
      <c r="BK122" s="965"/>
      <c r="BL122" s="965"/>
      <c r="BM122" s="965"/>
      <c r="BN122" s="965"/>
      <c r="BO122" s="965"/>
      <c r="BP122" s="966"/>
      <c r="BQ122" s="999">
        <v>41619083</v>
      </c>
      <c r="BR122" s="1000"/>
      <c r="BS122" s="1000"/>
      <c r="BT122" s="1000"/>
      <c r="BU122" s="1000"/>
      <c r="BV122" s="1000">
        <v>41328617</v>
      </c>
      <c r="BW122" s="1000"/>
      <c r="BX122" s="1000"/>
      <c r="BY122" s="1000"/>
      <c r="BZ122" s="1000"/>
      <c r="CA122" s="1000">
        <v>40509754</v>
      </c>
      <c r="CB122" s="1000"/>
      <c r="CC122" s="1000"/>
      <c r="CD122" s="1000"/>
      <c r="CE122" s="1000"/>
      <c r="CF122" s="1017">
        <v>133.4</v>
      </c>
      <c r="CG122" s="1018"/>
      <c r="CH122" s="1018"/>
      <c r="CI122" s="1018"/>
      <c r="CJ122" s="1018"/>
      <c r="CK122" s="1009"/>
      <c r="CL122" s="1010"/>
      <c r="CM122" s="1010"/>
      <c r="CN122" s="1010"/>
      <c r="CO122" s="1011"/>
      <c r="CP122" s="1019" t="s">
        <v>395</v>
      </c>
      <c r="CQ122" s="1020"/>
      <c r="CR122" s="1020"/>
      <c r="CS122" s="1020"/>
      <c r="CT122" s="1020"/>
      <c r="CU122" s="1020"/>
      <c r="CV122" s="1020"/>
      <c r="CW122" s="1020"/>
      <c r="CX122" s="1020"/>
      <c r="CY122" s="1020"/>
      <c r="CZ122" s="1020"/>
      <c r="DA122" s="1020"/>
      <c r="DB122" s="1020"/>
      <c r="DC122" s="1020"/>
      <c r="DD122" s="1020"/>
      <c r="DE122" s="1020"/>
      <c r="DF122" s="1021"/>
      <c r="DG122" s="925" t="s">
        <v>122</v>
      </c>
      <c r="DH122" s="926"/>
      <c r="DI122" s="926"/>
      <c r="DJ122" s="926"/>
      <c r="DK122" s="926"/>
      <c r="DL122" s="926" t="s">
        <v>122</v>
      </c>
      <c r="DM122" s="926"/>
      <c r="DN122" s="926"/>
      <c r="DO122" s="926"/>
      <c r="DP122" s="926"/>
      <c r="DQ122" s="926" t="s">
        <v>122</v>
      </c>
      <c r="DR122" s="926"/>
      <c r="DS122" s="926"/>
      <c r="DT122" s="926"/>
      <c r="DU122" s="926"/>
      <c r="DV122" s="927" t="s">
        <v>122</v>
      </c>
      <c r="DW122" s="927"/>
      <c r="DX122" s="927"/>
      <c r="DY122" s="927"/>
      <c r="DZ122" s="928"/>
    </row>
    <row r="123" spans="1:130" s="218" customFormat="1" ht="26.25" customHeight="1" x14ac:dyDescent="0.15">
      <c r="A123" s="1057"/>
      <c r="B123" s="949"/>
      <c r="C123" s="922" t="s">
        <v>437</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t="s">
        <v>122</v>
      </c>
      <c r="AB123" s="959"/>
      <c r="AC123" s="959"/>
      <c r="AD123" s="959"/>
      <c r="AE123" s="960"/>
      <c r="AF123" s="961" t="s">
        <v>122</v>
      </c>
      <c r="AG123" s="959"/>
      <c r="AH123" s="959"/>
      <c r="AI123" s="959"/>
      <c r="AJ123" s="960"/>
      <c r="AK123" s="961" t="s">
        <v>122</v>
      </c>
      <c r="AL123" s="959"/>
      <c r="AM123" s="959"/>
      <c r="AN123" s="959"/>
      <c r="AO123" s="960"/>
      <c r="AP123" s="962" t="s">
        <v>122</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451</v>
      </c>
      <c r="BP123" s="1005"/>
      <c r="BQ123" s="1063">
        <v>54099920</v>
      </c>
      <c r="BR123" s="1064"/>
      <c r="BS123" s="1064"/>
      <c r="BT123" s="1064"/>
      <c r="BU123" s="1064"/>
      <c r="BV123" s="1064">
        <v>52991777</v>
      </c>
      <c r="BW123" s="1064"/>
      <c r="BX123" s="1064"/>
      <c r="BY123" s="1064"/>
      <c r="BZ123" s="1064"/>
      <c r="CA123" s="1064">
        <v>50587748</v>
      </c>
      <c r="CB123" s="1064"/>
      <c r="CC123" s="1064"/>
      <c r="CD123" s="1064"/>
      <c r="CE123" s="1064"/>
      <c r="CF123" s="1001"/>
      <c r="CG123" s="1002"/>
      <c r="CH123" s="1002"/>
      <c r="CI123" s="1002"/>
      <c r="CJ123" s="1003"/>
      <c r="CK123" s="1009"/>
      <c r="CL123" s="1010"/>
      <c r="CM123" s="1010"/>
      <c r="CN123" s="1010"/>
      <c r="CO123" s="1011"/>
      <c r="CP123" s="1019"/>
      <c r="CQ123" s="1020"/>
      <c r="CR123" s="1020"/>
      <c r="CS123" s="1020"/>
      <c r="CT123" s="1020"/>
      <c r="CU123" s="1020"/>
      <c r="CV123" s="1020"/>
      <c r="CW123" s="1020"/>
      <c r="CX123" s="1020"/>
      <c r="CY123" s="1020"/>
      <c r="CZ123" s="1020"/>
      <c r="DA123" s="1020"/>
      <c r="DB123" s="1020"/>
      <c r="DC123" s="1020"/>
      <c r="DD123" s="1020"/>
      <c r="DE123" s="1020"/>
      <c r="DF123" s="1021"/>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218" customFormat="1" ht="26.25" customHeight="1" thickBot="1" x14ac:dyDescent="0.2">
      <c r="A124" s="1057"/>
      <c r="B124" s="949"/>
      <c r="C124" s="922" t="s">
        <v>440</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122</v>
      </c>
      <c r="AB124" s="959"/>
      <c r="AC124" s="959"/>
      <c r="AD124" s="959"/>
      <c r="AE124" s="960"/>
      <c r="AF124" s="961" t="s">
        <v>122</v>
      </c>
      <c r="AG124" s="959"/>
      <c r="AH124" s="959"/>
      <c r="AI124" s="959"/>
      <c r="AJ124" s="960"/>
      <c r="AK124" s="961" t="s">
        <v>122</v>
      </c>
      <c r="AL124" s="959"/>
      <c r="AM124" s="959"/>
      <c r="AN124" s="959"/>
      <c r="AO124" s="960"/>
      <c r="AP124" s="962" t="s">
        <v>122</v>
      </c>
      <c r="AQ124" s="963"/>
      <c r="AR124" s="963"/>
      <c r="AS124" s="963"/>
      <c r="AT124" s="964"/>
      <c r="AU124" s="1059" t="s">
        <v>452</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t="s">
        <v>122</v>
      </c>
      <c r="BR124" s="1027"/>
      <c r="BS124" s="1027"/>
      <c r="BT124" s="1027"/>
      <c r="BU124" s="1027"/>
      <c r="BV124" s="1027" t="s">
        <v>122</v>
      </c>
      <c r="BW124" s="1027"/>
      <c r="BX124" s="1027"/>
      <c r="BY124" s="1027"/>
      <c r="BZ124" s="1027"/>
      <c r="CA124" s="1027" t="s">
        <v>122</v>
      </c>
      <c r="CB124" s="1027"/>
      <c r="CC124" s="1027"/>
      <c r="CD124" s="1027"/>
      <c r="CE124" s="1027"/>
      <c r="CF124" s="1028"/>
      <c r="CG124" s="1029"/>
      <c r="CH124" s="1029"/>
      <c r="CI124" s="1029"/>
      <c r="CJ124" s="1030"/>
      <c r="CK124" s="1012"/>
      <c r="CL124" s="1012"/>
      <c r="CM124" s="1012"/>
      <c r="CN124" s="1012"/>
      <c r="CO124" s="1013"/>
      <c r="CP124" s="1019" t="s">
        <v>453</v>
      </c>
      <c r="CQ124" s="1020"/>
      <c r="CR124" s="1020"/>
      <c r="CS124" s="1020"/>
      <c r="CT124" s="1020"/>
      <c r="CU124" s="1020"/>
      <c r="CV124" s="1020"/>
      <c r="CW124" s="1020"/>
      <c r="CX124" s="1020"/>
      <c r="CY124" s="1020"/>
      <c r="CZ124" s="1020"/>
      <c r="DA124" s="1020"/>
      <c r="DB124" s="1020"/>
      <c r="DC124" s="1020"/>
      <c r="DD124" s="1020"/>
      <c r="DE124" s="1020"/>
      <c r="DF124" s="1021"/>
      <c r="DG124" s="1004" t="s">
        <v>122</v>
      </c>
      <c r="DH124" s="986"/>
      <c r="DI124" s="986"/>
      <c r="DJ124" s="986"/>
      <c r="DK124" s="987"/>
      <c r="DL124" s="985" t="s">
        <v>122</v>
      </c>
      <c r="DM124" s="986"/>
      <c r="DN124" s="986"/>
      <c r="DO124" s="986"/>
      <c r="DP124" s="987"/>
      <c r="DQ124" s="985" t="s">
        <v>122</v>
      </c>
      <c r="DR124" s="986"/>
      <c r="DS124" s="986"/>
      <c r="DT124" s="986"/>
      <c r="DU124" s="987"/>
      <c r="DV124" s="988" t="s">
        <v>122</v>
      </c>
      <c r="DW124" s="989"/>
      <c r="DX124" s="989"/>
      <c r="DY124" s="989"/>
      <c r="DZ124" s="990"/>
    </row>
    <row r="125" spans="1:130" s="218" customFormat="1" ht="26.25" customHeight="1" x14ac:dyDescent="0.15">
      <c r="A125" s="1057"/>
      <c r="B125" s="949"/>
      <c r="C125" s="922" t="s">
        <v>442</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122</v>
      </c>
      <c r="AB125" s="959"/>
      <c r="AC125" s="959"/>
      <c r="AD125" s="959"/>
      <c r="AE125" s="960"/>
      <c r="AF125" s="961" t="s">
        <v>122</v>
      </c>
      <c r="AG125" s="959"/>
      <c r="AH125" s="959"/>
      <c r="AI125" s="959"/>
      <c r="AJ125" s="960"/>
      <c r="AK125" s="961" t="s">
        <v>122</v>
      </c>
      <c r="AL125" s="959"/>
      <c r="AM125" s="959"/>
      <c r="AN125" s="959"/>
      <c r="AO125" s="960"/>
      <c r="AP125" s="962" t="s">
        <v>122</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454</v>
      </c>
      <c r="CL125" s="1007"/>
      <c r="CM125" s="1007"/>
      <c r="CN125" s="1007"/>
      <c r="CO125" s="1008"/>
      <c r="CP125" s="929" t="s">
        <v>455</v>
      </c>
      <c r="CQ125" s="897"/>
      <c r="CR125" s="897"/>
      <c r="CS125" s="897"/>
      <c r="CT125" s="897"/>
      <c r="CU125" s="897"/>
      <c r="CV125" s="897"/>
      <c r="CW125" s="897"/>
      <c r="CX125" s="897"/>
      <c r="CY125" s="897"/>
      <c r="CZ125" s="897"/>
      <c r="DA125" s="897"/>
      <c r="DB125" s="897"/>
      <c r="DC125" s="897"/>
      <c r="DD125" s="897"/>
      <c r="DE125" s="897"/>
      <c r="DF125" s="898"/>
      <c r="DG125" s="930" t="s">
        <v>122</v>
      </c>
      <c r="DH125" s="931"/>
      <c r="DI125" s="931"/>
      <c r="DJ125" s="931"/>
      <c r="DK125" s="931"/>
      <c r="DL125" s="931" t="s">
        <v>122</v>
      </c>
      <c r="DM125" s="931"/>
      <c r="DN125" s="931"/>
      <c r="DO125" s="931"/>
      <c r="DP125" s="931"/>
      <c r="DQ125" s="931" t="s">
        <v>122</v>
      </c>
      <c r="DR125" s="931"/>
      <c r="DS125" s="931"/>
      <c r="DT125" s="931"/>
      <c r="DU125" s="931"/>
      <c r="DV125" s="932" t="s">
        <v>122</v>
      </c>
      <c r="DW125" s="932"/>
      <c r="DX125" s="932"/>
      <c r="DY125" s="932"/>
      <c r="DZ125" s="933"/>
    </row>
    <row r="126" spans="1:130" s="218" customFormat="1" ht="26.25" customHeight="1" thickBot="1" x14ac:dyDescent="0.2">
      <c r="A126" s="1057"/>
      <c r="B126" s="949"/>
      <c r="C126" s="922" t="s">
        <v>444</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122</v>
      </c>
      <c r="AB126" s="959"/>
      <c r="AC126" s="959"/>
      <c r="AD126" s="959"/>
      <c r="AE126" s="960"/>
      <c r="AF126" s="961" t="s">
        <v>122</v>
      </c>
      <c r="AG126" s="959"/>
      <c r="AH126" s="959"/>
      <c r="AI126" s="959"/>
      <c r="AJ126" s="960"/>
      <c r="AK126" s="961" t="s">
        <v>122</v>
      </c>
      <c r="AL126" s="959"/>
      <c r="AM126" s="959"/>
      <c r="AN126" s="959"/>
      <c r="AO126" s="960"/>
      <c r="AP126" s="962" t="s">
        <v>122</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456</v>
      </c>
      <c r="CQ126" s="923"/>
      <c r="CR126" s="923"/>
      <c r="CS126" s="923"/>
      <c r="CT126" s="923"/>
      <c r="CU126" s="923"/>
      <c r="CV126" s="923"/>
      <c r="CW126" s="923"/>
      <c r="CX126" s="923"/>
      <c r="CY126" s="923"/>
      <c r="CZ126" s="923"/>
      <c r="DA126" s="923"/>
      <c r="DB126" s="923"/>
      <c r="DC126" s="923"/>
      <c r="DD126" s="923"/>
      <c r="DE126" s="923"/>
      <c r="DF126" s="924"/>
      <c r="DG126" s="925" t="s">
        <v>122</v>
      </c>
      <c r="DH126" s="926"/>
      <c r="DI126" s="926"/>
      <c r="DJ126" s="926"/>
      <c r="DK126" s="926"/>
      <c r="DL126" s="926" t="s">
        <v>122</v>
      </c>
      <c r="DM126" s="926"/>
      <c r="DN126" s="926"/>
      <c r="DO126" s="926"/>
      <c r="DP126" s="926"/>
      <c r="DQ126" s="926" t="s">
        <v>122</v>
      </c>
      <c r="DR126" s="926"/>
      <c r="DS126" s="926"/>
      <c r="DT126" s="926"/>
      <c r="DU126" s="926"/>
      <c r="DV126" s="927" t="s">
        <v>122</v>
      </c>
      <c r="DW126" s="927"/>
      <c r="DX126" s="927"/>
      <c r="DY126" s="927"/>
      <c r="DZ126" s="928"/>
    </row>
    <row r="127" spans="1:130" s="218" customFormat="1" ht="26.25" customHeight="1" x14ac:dyDescent="0.15">
      <c r="A127" s="1058"/>
      <c r="B127" s="951"/>
      <c r="C127" s="973" t="s">
        <v>457</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122</v>
      </c>
      <c r="AB127" s="959"/>
      <c r="AC127" s="959"/>
      <c r="AD127" s="959"/>
      <c r="AE127" s="960"/>
      <c r="AF127" s="961" t="s">
        <v>122</v>
      </c>
      <c r="AG127" s="959"/>
      <c r="AH127" s="959"/>
      <c r="AI127" s="959"/>
      <c r="AJ127" s="960"/>
      <c r="AK127" s="961" t="s">
        <v>122</v>
      </c>
      <c r="AL127" s="959"/>
      <c r="AM127" s="959"/>
      <c r="AN127" s="959"/>
      <c r="AO127" s="960"/>
      <c r="AP127" s="962" t="s">
        <v>122</v>
      </c>
      <c r="AQ127" s="963"/>
      <c r="AR127" s="963"/>
      <c r="AS127" s="963"/>
      <c r="AT127" s="964"/>
      <c r="AU127" s="220"/>
      <c r="AV127" s="220"/>
      <c r="AW127" s="220"/>
      <c r="AX127" s="1031" t="s">
        <v>458</v>
      </c>
      <c r="AY127" s="1032"/>
      <c r="AZ127" s="1032"/>
      <c r="BA127" s="1032"/>
      <c r="BB127" s="1032"/>
      <c r="BC127" s="1032"/>
      <c r="BD127" s="1032"/>
      <c r="BE127" s="1033"/>
      <c r="BF127" s="1034" t="s">
        <v>459</v>
      </c>
      <c r="BG127" s="1032"/>
      <c r="BH127" s="1032"/>
      <c r="BI127" s="1032"/>
      <c r="BJ127" s="1032"/>
      <c r="BK127" s="1032"/>
      <c r="BL127" s="1033"/>
      <c r="BM127" s="1034" t="s">
        <v>460</v>
      </c>
      <c r="BN127" s="1032"/>
      <c r="BO127" s="1032"/>
      <c r="BP127" s="1032"/>
      <c r="BQ127" s="1032"/>
      <c r="BR127" s="1032"/>
      <c r="BS127" s="1033"/>
      <c r="BT127" s="1034" t="s">
        <v>461</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462</v>
      </c>
      <c r="CQ127" s="923"/>
      <c r="CR127" s="923"/>
      <c r="CS127" s="923"/>
      <c r="CT127" s="923"/>
      <c r="CU127" s="923"/>
      <c r="CV127" s="923"/>
      <c r="CW127" s="923"/>
      <c r="CX127" s="923"/>
      <c r="CY127" s="923"/>
      <c r="CZ127" s="923"/>
      <c r="DA127" s="923"/>
      <c r="DB127" s="923"/>
      <c r="DC127" s="923"/>
      <c r="DD127" s="923"/>
      <c r="DE127" s="923"/>
      <c r="DF127" s="924"/>
      <c r="DG127" s="925" t="s">
        <v>122</v>
      </c>
      <c r="DH127" s="926"/>
      <c r="DI127" s="926"/>
      <c r="DJ127" s="926"/>
      <c r="DK127" s="926"/>
      <c r="DL127" s="926" t="s">
        <v>122</v>
      </c>
      <c r="DM127" s="926"/>
      <c r="DN127" s="926"/>
      <c r="DO127" s="926"/>
      <c r="DP127" s="926"/>
      <c r="DQ127" s="926" t="s">
        <v>122</v>
      </c>
      <c r="DR127" s="926"/>
      <c r="DS127" s="926"/>
      <c r="DT127" s="926"/>
      <c r="DU127" s="926"/>
      <c r="DV127" s="927" t="s">
        <v>122</v>
      </c>
      <c r="DW127" s="927"/>
      <c r="DX127" s="927"/>
      <c r="DY127" s="927"/>
      <c r="DZ127" s="928"/>
    </row>
    <row r="128" spans="1:130" s="218" customFormat="1" ht="26.25" customHeight="1" thickBot="1" x14ac:dyDescent="0.2">
      <c r="A128" s="1041" t="s">
        <v>463</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464</v>
      </c>
      <c r="X128" s="1043"/>
      <c r="Y128" s="1043"/>
      <c r="Z128" s="1044"/>
      <c r="AA128" s="1045">
        <v>651543</v>
      </c>
      <c r="AB128" s="1046"/>
      <c r="AC128" s="1046"/>
      <c r="AD128" s="1046"/>
      <c r="AE128" s="1047"/>
      <c r="AF128" s="1048">
        <v>640780</v>
      </c>
      <c r="AG128" s="1046"/>
      <c r="AH128" s="1046"/>
      <c r="AI128" s="1046"/>
      <c r="AJ128" s="1047"/>
      <c r="AK128" s="1048">
        <v>760755</v>
      </c>
      <c r="AL128" s="1046"/>
      <c r="AM128" s="1046"/>
      <c r="AN128" s="1046"/>
      <c r="AO128" s="1047"/>
      <c r="AP128" s="1049"/>
      <c r="AQ128" s="1050"/>
      <c r="AR128" s="1050"/>
      <c r="AS128" s="1050"/>
      <c r="AT128" s="1051"/>
      <c r="AU128" s="220"/>
      <c r="AV128" s="220"/>
      <c r="AW128" s="220"/>
      <c r="AX128" s="896" t="s">
        <v>465</v>
      </c>
      <c r="AY128" s="897"/>
      <c r="AZ128" s="897"/>
      <c r="BA128" s="897"/>
      <c r="BB128" s="897"/>
      <c r="BC128" s="897"/>
      <c r="BD128" s="897"/>
      <c r="BE128" s="898"/>
      <c r="BF128" s="1052" t="s">
        <v>122</v>
      </c>
      <c r="BG128" s="1053"/>
      <c r="BH128" s="1053"/>
      <c r="BI128" s="1053"/>
      <c r="BJ128" s="1053"/>
      <c r="BK128" s="1053"/>
      <c r="BL128" s="1054"/>
      <c r="BM128" s="1052">
        <v>11.66</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466</v>
      </c>
      <c r="CQ128" s="726"/>
      <c r="CR128" s="726"/>
      <c r="CS128" s="726"/>
      <c r="CT128" s="726"/>
      <c r="CU128" s="726"/>
      <c r="CV128" s="726"/>
      <c r="CW128" s="726"/>
      <c r="CX128" s="726"/>
      <c r="CY128" s="726"/>
      <c r="CZ128" s="726"/>
      <c r="DA128" s="726"/>
      <c r="DB128" s="726"/>
      <c r="DC128" s="726"/>
      <c r="DD128" s="726"/>
      <c r="DE128" s="726"/>
      <c r="DF128" s="1036"/>
      <c r="DG128" s="1037" t="s">
        <v>122</v>
      </c>
      <c r="DH128" s="1038"/>
      <c r="DI128" s="1038"/>
      <c r="DJ128" s="1038"/>
      <c r="DK128" s="1038"/>
      <c r="DL128" s="1038" t="s">
        <v>122</v>
      </c>
      <c r="DM128" s="1038"/>
      <c r="DN128" s="1038"/>
      <c r="DO128" s="1038"/>
      <c r="DP128" s="1038"/>
      <c r="DQ128" s="1038" t="s">
        <v>122</v>
      </c>
      <c r="DR128" s="1038"/>
      <c r="DS128" s="1038"/>
      <c r="DT128" s="1038"/>
      <c r="DU128" s="1038"/>
      <c r="DV128" s="1039" t="s">
        <v>122</v>
      </c>
      <c r="DW128" s="1039"/>
      <c r="DX128" s="1039"/>
      <c r="DY128" s="1039"/>
      <c r="DZ128" s="1040"/>
    </row>
    <row r="129" spans="1:131" s="218" customFormat="1" ht="26.25" customHeight="1" x14ac:dyDescent="0.15">
      <c r="A129" s="934" t="s">
        <v>103</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467</v>
      </c>
      <c r="X129" s="1071"/>
      <c r="Y129" s="1071"/>
      <c r="Z129" s="1072"/>
      <c r="AA129" s="958">
        <v>32097896</v>
      </c>
      <c r="AB129" s="959"/>
      <c r="AC129" s="959"/>
      <c r="AD129" s="959"/>
      <c r="AE129" s="960"/>
      <c r="AF129" s="961">
        <v>32869173</v>
      </c>
      <c r="AG129" s="959"/>
      <c r="AH129" s="959"/>
      <c r="AI129" s="959"/>
      <c r="AJ129" s="960"/>
      <c r="AK129" s="961">
        <v>33619029</v>
      </c>
      <c r="AL129" s="959"/>
      <c r="AM129" s="959"/>
      <c r="AN129" s="959"/>
      <c r="AO129" s="960"/>
      <c r="AP129" s="1073"/>
      <c r="AQ129" s="1074"/>
      <c r="AR129" s="1074"/>
      <c r="AS129" s="1074"/>
      <c r="AT129" s="1075"/>
      <c r="AU129" s="221"/>
      <c r="AV129" s="221"/>
      <c r="AW129" s="221"/>
      <c r="AX129" s="1065" t="s">
        <v>468</v>
      </c>
      <c r="AY129" s="923"/>
      <c r="AZ129" s="923"/>
      <c r="BA129" s="923"/>
      <c r="BB129" s="923"/>
      <c r="BC129" s="923"/>
      <c r="BD129" s="923"/>
      <c r="BE129" s="924"/>
      <c r="BF129" s="1066" t="s">
        <v>122</v>
      </c>
      <c r="BG129" s="1067"/>
      <c r="BH129" s="1067"/>
      <c r="BI129" s="1067"/>
      <c r="BJ129" s="1067"/>
      <c r="BK129" s="1067"/>
      <c r="BL129" s="1068"/>
      <c r="BM129" s="1066">
        <v>16.66</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469</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470</v>
      </c>
      <c r="X130" s="1071"/>
      <c r="Y130" s="1071"/>
      <c r="Z130" s="1072"/>
      <c r="AA130" s="958">
        <v>3488017</v>
      </c>
      <c r="AB130" s="959"/>
      <c r="AC130" s="959"/>
      <c r="AD130" s="959"/>
      <c r="AE130" s="960"/>
      <c r="AF130" s="961">
        <v>3463886</v>
      </c>
      <c r="AG130" s="959"/>
      <c r="AH130" s="959"/>
      <c r="AI130" s="959"/>
      <c r="AJ130" s="960"/>
      <c r="AK130" s="961">
        <v>3247786</v>
      </c>
      <c r="AL130" s="959"/>
      <c r="AM130" s="959"/>
      <c r="AN130" s="959"/>
      <c r="AO130" s="960"/>
      <c r="AP130" s="1073"/>
      <c r="AQ130" s="1074"/>
      <c r="AR130" s="1074"/>
      <c r="AS130" s="1074"/>
      <c r="AT130" s="1075"/>
      <c r="AU130" s="221"/>
      <c r="AV130" s="221"/>
      <c r="AW130" s="221"/>
      <c r="AX130" s="1065" t="s">
        <v>471</v>
      </c>
      <c r="AY130" s="923"/>
      <c r="AZ130" s="923"/>
      <c r="BA130" s="923"/>
      <c r="BB130" s="923"/>
      <c r="BC130" s="923"/>
      <c r="BD130" s="923"/>
      <c r="BE130" s="924"/>
      <c r="BF130" s="1101">
        <v>4.5</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472</v>
      </c>
      <c r="X131" s="1108"/>
      <c r="Y131" s="1108"/>
      <c r="Z131" s="1109"/>
      <c r="AA131" s="1004">
        <v>28609879</v>
      </c>
      <c r="AB131" s="986"/>
      <c r="AC131" s="986"/>
      <c r="AD131" s="986"/>
      <c r="AE131" s="987"/>
      <c r="AF131" s="985">
        <v>29405287</v>
      </c>
      <c r="AG131" s="986"/>
      <c r="AH131" s="986"/>
      <c r="AI131" s="986"/>
      <c r="AJ131" s="987"/>
      <c r="AK131" s="985">
        <v>30371243</v>
      </c>
      <c r="AL131" s="986"/>
      <c r="AM131" s="986"/>
      <c r="AN131" s="986"/>
      <c r="AO131" s="987"/>
      <c r="AP131" s="1110"/>
      <c r="AQ131" s="1111"/>
      <c r="AR131" s="1111"/>
      <c r="AS131" s="1111"/>
      <c r="AT131" s="1112"/>
      <c r="AU131" s="221"/>
      <c r="AV131" s="221"/>
      <c r="AW131" s="221"/>
      <c r="AX131" s="1083" t="s">
        <v>473</v>
      </c>
      <c r="AY131" s="726"/>
      <c r="AZ131" s="726"/>
      <c r="BA131" s="726"/>
      <c r="BB131" s="726"/>
      <c r="BC131" s="726"/>
      <c r="BD131" s="726"/>
      <c r="BE131" s="1036"/>
      <c r="BF131" s="1084" t="s">
        <v>122</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474</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475</v>
      </c>
      <c r="W132" s="1094"/>
      <c r="X132" s="1094"/>
      <c r="Y132" s="1094"/>
      <c r="Z132" s="1095"/>
      <c r="AA132" s="1096">
        <v>3.7491140729999999</v>
      </c>
      <c r="AB132" s="1097"/>
      <c r="AC132" s="1097"/>
      <c r="AD132" s="1097"/>
      <c r="AE132" s="1098"/>
      <c r="AF132" s="1099">
        <v>4.9387173129999997</v>
      </c>
      <c r="AG132" s="1097"/>
      <c r="AH132" s="1097"/>
      <c r="AI132" s="1097"/>
      <c r="AJ132" s="1098"/>
      <c r="AK132" s="1099">
        <v>5.0123039089999999</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476</v>
      </c>
      <c r="W133" s="1077"/>
      <c r="X133" s="1077"/>
      <c r="Y133" s="1077"/>
      <c r="Z133" s="1078"/>
      <c r="AA133" s="1079">
        <v>4.3</v>
      </c>
      <c r="AB133" s="1080"/>
      <c r="AC133" s="1080"/>
      <c r="AD133" s="1080"/>
      <c r="AE133" s="1081"/>
      <c r="AF133" s="1079">
        <v>4.2</v>
      </c>
      <c r="AG133" s="1080"/>
      <c r="AH133" s="1080"/>
      <c r="AI133" s="1080"/>
      <c r="AJ133" s="1081"/>
      <c r="AK133" s="1079">
        <v>4.5</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CHOVisStLMA6pxa4ONoJUMy1upKmPJRQ2rDXvC30i293uP5NK7sONei4VjsP8dwdCb0Kj1pYcx1ZG4vzgu7yGA==" saltValue="/gxwRwADRef0Vmyg/ENXGg=="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election activeCell="B2" sqref="B2"/>
    </sheetView>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477</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BsoPi0YOocJJ7f6kzNBlFLYLSleaR2bnM4UBB9crkouHvj17iSK6jQpXD+0MBHv2kJ21XeUMtpUlF78RvwYGuA==" saltValue="k7gSoM2d6yMd3X+IF2W3dQ==" spinCount="100000" sheet="1" objects="1" scenarios="1"/>
  <dataConsolidate/>
  <phoneticPr fontId="2"/>
  <printOptions horizontalCentered="1" verticalCentered="1"/>
  <pageMargins left="0" right="0" top="0" bottom="0" header="0" footer="0"/>
  <pageSetup paperSize="8" scale="63"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opLeftCell="BB1" zoomScaleNormal="100"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lfzaB9RWUsMZhR9fjLX/ubBsssPZWQbNjf+YaCwm3JfHmCBRMAW20n9xZJL085xr7bdKxHT1oSUlsImQu2FfBA==" saltValue="C/oeH14QqQNqkeN8AXeTMw==" spinCount="100000" sheet="1" objects="1" scenarios="1"/>
  <dataConsolidate/>
  <phoneticPr fontId="2"/>
  <printOptions horizontalCentered="1" verticalCentered="1"/>
  <pageMargins left="0" right="0" top="0" bottom="0" header="0" footer="0"/>
  <pageSetup paperSize="8" scale="6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topLeftCell="A27"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478</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479</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480</v>
      </c>
      <c r="AP7" s="260"/>
      <c r="AQ7" s="261" t="s">
        <v>481</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482</v>
      </c>
      <c r="AQ8" s="267" t="s">
        <v>483</v>
      </c>
      <c r="AR8" s="268" t="s">
        <v>484</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485</v>
      </c>
      <c r="AL9" s="1117"/>
      <c r="AM9" s="1117"/>
      <c r="AN9" s="1118"/>
      <c r="AO9" s="269">
        <v>8060042</v>
      </c>
      <c r="AP9" s="269">
        <v>53386</v>
      </c>
      <c r="AQ9" s="270">
        <v>66742</v>
      </c>
      <c r="AR9" s="271">
        <v>-20</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486</v>
      </c>
      <c r="AL10" s="1117"/>
      <c r="AM10" s="1117"/>
      <c r="AN10" s="1118"/>
      <c r="AO10" s="272">
        <v>1600392</v>
      </c>
      <c r="AP10" s="272">
        <v>10600</v>
      </c>
      <c r="AQ10" s="273">
        <v>1287</v>
      </c>
      <c r="AR10" s="274">
        <v>723.6</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487</v>
      </c>
      <c r="AL11" s="1117"/>
      <c r="AM11" s="1117"/>
      <c r="AN11" s="1118"/>
      <c r="AO11" s="272">
        <v>26527</v>
      </c>
      <c r="AP11" s="272">
        <v>176</v>
      </c>
      <c r="AQ11" s="273">
        <v>1074</v>
      </c>
      <c r="AR11" s="274">
        <v>-83.6</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488</v>
      </c>
      <c r="AL12" s="1117"/>
      <c r="AM12" s="1117"/>
      <c r="AN12" s="1118"/>
      <c r="AO12" s="272" t="s">
        <v>489</v>
      </c>
      <c r="AP12" s="272" t="s">
        <v>489</v>
      </c>
      <c r="AQ12" s="273">
        <v>41</v>
      </c>
      <c r="AR12" s="274" t="s">
        <v>489</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490</v>
      </c>
      <c r="AL13" s="1117"/>
      <c r="AM13" s="1117"/>
      <c r="AN13" s="1118"/>
      <c r="AO13" s="272">
        <v>417323</v>
      </c>
      <c r="AP13" s="272">
        <v>2764</v>
      </c>
      <c r="AQ13" s="273">
        <v>2303</v>
      </c>
      <c r="AR13" s="274">
        <v>20</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491</v>
      </c>
      <c r="AL14" s="1117"/>
      <c r="AM14" s="1117"/>
      <c r="AN14" s="1118"/>
      <c r="AO14" s="272">
        <v>101796</v>
      </c>
      <c r="AP14" s="272">
        <v>674</v>
      </c>
      <c r="AQ14" s="273">
        <v>1496</v>
      </c>
      <c r="AR14" s="274">
        <v>-54.9</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492</v>
      </c>
      <c r="AL15" s="1120"/>
      <c r="AM15" s="1120"/>
      <c r="AN15" s="1121"/>
      <c r="AO15" s="272">
        <v>-511037</v>
      </c>
      <c r="AP15" s="272">
        <v>-3385</v>
      </c>
      <c r="AQ15" s="273">
        <v>-3858</v>
      </c>
      <c r="AR15" s="274">
        <v>-12.3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9695043</v>
      </c>
      <c r="AP16" s="272">
        <v>64216</v>
      </c>
      <c r="AQ16" s="273">
        <v>69084</v>
      </c>
      <c r="AR16" s="274">
        <v>-7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493</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494</v>
      </c>
      <c r="AP20" s="281" t="s">
        <v>495</v>
      </c>
      <c r="AQ20" s="282" t="s">
        <v>496</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497</v>
      </c>
      <c r="AL21" s="1123"/>
      <c r="AM21" s="1123"/>
      <c r="AN21" s="1124"/>
      <c r="AO21" s="285">
        <v>5.72</v>
      </c>
      <c r="AP21" s="286">
        <v>6.14</v>
      </c>
      <c r="AQ21" s="287">
        <v>-0.42</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498</v>
      </c>
      <c r="AL22" s="1123"/>
      <c r="AM22" s="1123"/>
      <c r="AN22" s="1124"/>
      <c r="AO22" s="290">
        <v>96.7</v>
      </c>
      <c r="AP22" s="291">
        <v>99.7</v>
      </c>
      <c r="AQ22" s="292">
        <v>-3</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499</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500</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501</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480</v>
      </c>
      <c r="AP30" s="260"/>
      <c r="AQ30" s="261" t="s">
        <v>481</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482</v>
      </c>
      <c r="AQ31" s="267" t="s">
        <v>483</v>
      </c>
      <c r="AR31" s="268" t="s">
        <v>484</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502</v>
      </c>
      <c r="AL32" s="1131"/>
      <c r="AM32" s="1131"/>
      <c r="AN32" s="1132"/>
      <c r="AO32" s="300">
        <v>3931176</v>
      </c>
      <c r="AP32" s="300">
        <v>26038</v>
      </c>
      <c r="AQ32" s="301">
        <v>26372</v>
      </c>
      <c r="AR32" s="302">
        <v>-1.3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503</v>
      </c>
      <c r="AL33" s="1131"/>
      <c r="AM33" s="1131"/>
      <c r="AN33" s="1132"/>
      <c r="AO33" s="300" t="s">
        <v>489</v>
      </c>
      <c r="AP33" s="300" t="s">
        <v>489</v>
      </c>
      <c r="AQ33" s="301">
        <v>3</v>
      </c>
      <c r="AR33" s="302" t="s">
        <v>489</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504</v>
      </c>
      <c r="AL34" s="1131"/>
      <c r="AM34" s="1131"/>
      <c r="AN34" s="1132"/>
      <c r="AO34" s="300" t="s">
        <v>489</v>
      </c>
      <c r="AP34" s="300" t="s">
        <v>489</v>
      </c>
      <c r="AQ34" s="301">
        <v>27</v>
      </c>
      <c r="AR34" s="302" t="s">
        <v>489</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505</v>
      </c>
      <c r="AL35" s="1131"/>
      <c r="AM35" s="1131"/>
      <c r="AN35" s="1132"/>
      <c r="AO35" s="300">
        <v>1152256</v>
      </c>
      <c r="AP35" s="300">
        <v>7632</v>
      </c>
      <c r="AQ35" s="301">
        <v>5235</v>
      </c>
      <c r="AR35" s="302">
        <v>45.8</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506</v>
      </c>
      <c r="AL36" s="1131"/>
      <c r="AM36" s="1131"/>
      <c r="AN36" s="1132"/>
      <c r="AO36" s="300">
        <v>447408</v>
      </c>
      <c r="AP36" s="300">
        <v>2963</v>
      </c>
      <c r="AQ36" s="301">
        <v>476</v>
      </c>
      <c r="AR36" s="302">
        <v>522.5</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507</v>
      </c>
      <c r="AL37" s="1131"/>
      <c r="AM37" s="1131"/>
      <c r="AN37" s="1132"/>
      <c r="AO37" s="300" t="s">
        <v>489</v>
      </c>
      <c r="AP37" s="300" t="s">
        <v>489</v>
      </c>
      <c r="AQ37" s="301">
        <v>969</v>
      </c>
      <c r="AR37" s="302" t="s">
        <v>489</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508</v>
      </c>
      <c r="AL38" s="1134"/>
      <c r="AM38" s="1134"/>
      <c r="AN38" s="1135"/>
      <c r="AO38" s="303" t="s">
        <v>489</v>
      </c>
      <c r="AP38" s="303" t="s">
        <v>489</v>
      </c>
      <c r="AQ38" s="304" t="s">
        <v>489</v>
      </c>
      <c r="AR38" s="292" t="s">
        <v>489</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509</v>
      </c>
      <c r="AL39" s="1134"/>
      <c r="AM39" s="1134"/>
      <c r="AN39" s="1135"/>
      <c r="AO39" s="300">
        <v>-760755</v>
      </c>
      <c r="AP39" s="300">
        <v>-5039</v>
      </c>
      <c r="AQ39" s="301">
        <v>-7307</v>
      </c>
      <c r="AR39" s="302">
        <v>-31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510</v>
      </c>
      <c r="AL40" s="1131"/>
      <c r="AM40" s="1131"/>
      <c r="AN40" s="1132"/>
      <c r="AO40" s="300">
        <v>-3247786</v>
      </c>
      <c r="AP40" s="300">
        <v>-21512</v>
      </c>
      <c r="AQ40" s="301">
        <v>-17667</v>
      </c>
      <c r="AR40" s="302">
        <v>21.8</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1522299</v>
      </c>
      <c r="AP41" s="300">
        <v>10083</v>
      </c>
      <c r="AQ41" s="301">
        <v>8108</v>
      </c>
      <c r="AR41" s="302">
        <v>24.4</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511</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512</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480</v>
      </c>
      <c r="AN49" s="1127" t="s">
        <v>513</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514</v>
      </c>
      <c r="AO50" s="317" t="s">
        <v>515</v>
      </c>
      <c r="AP50" s="318" t="s">
        <v>516</v>
      </c>
      <c r="AQ50" s="319" t="s">
        <v>517</v>
      </c>
      <c r="AR50" s="320" t="s">
        <v>518</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519</v>
      </c>
      <c r="AL51" s="313"/>
      <c r="AM51" s="321">
        <v>5612546</v>
      </c>
      <c r="AN51" s="322">
        <v>36802</v>
      </c>
      <c r="AO51" s="323">
        <v>64.900000000000006</v>
      </c>
      <c r="AP51" s="324">
        <v>39221</v>
      </c>
      <c r="AQ51" s="325">
        <v>4.2</v>
      </c>
      <c r="AR51" s="326">
        <v>60.7</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520</v>
      </c>
      <c r="AM52" s="329">
        <v>3308225</v>
      </c>
      <c r="AN52" s="330">
        <v>21692</v>
      </c>
      <c r="AO52" s="331">
        <v>40.5</v>
      </c>
      <c r="AP52" s="332">
        <v>24821</v>
      </c>
      <c r="AQ52" s="333">
        <v>-0.5</v>
      </c>
      <c r="AR52" s="334">
        <v>41</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521</v>
      </c>
      <c r="AL53" s="313"/>
      <c r="AM53" s="321">
        <v>5970289</v>
      </c>
      <c r="AN53" s="322">
        <v>39364</v>
      </c>
      <c r="AO53" s="323">
        <v>7</v>
      </c>
      <c r="AP53" s="324">
        <v>38566</v>
      </c>
      <c r="AQ53" s="325">
        <v>-1.7</v>
      </c>
      <c r="AR53" s="326">
        <v>8.6999999999999993</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520</v>
      </c>
      <c r="AM54" s="329">
        <v>5238313</v>
      </c>
      <c r="AN54" s="330">
        <v>34538</v>
      </c>
      <c r="AO54" s="331">
        <v>59.2</v>
      </c>
      <c r="AP54" s="332">
        <v>24059</v>
      </c>
      <c r="AQ54" s="333">
        <v>-3.1</v>
      </c>
      <c r="AR54" s="334">
        <v>62.3</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522</v>
      </c>
      <c r="AL55" s="313"/>
      <c r="AM55" s="321">
        <v>2610630</v>
      </c>
      <c r="AN55" s="322">
        <v>17290</v>
      </c>
      <c r="AO55" s="323">
        <v>-56.1</v>
      </c>
      <c r="AP55" s="324">
        <v>35156</v>
      </c>
      <c r="AQ55" s="325">
        <v>-8.8000000000000007</v>
      </c>
      <c r="AR55" s="326">
        <v>-47.3</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520</v>
      </c>
      <c r="AM56" s="329">
        <v>1612494</v>
      </c>
      <c r="AN56" s="330">
        <v>10680</v>
      </c>
      <c r="AO56" s="331">
        <v>-69.099999999999994</v>
      </c>
      <c r="AP56" s="332">
        <v>22430</v>
      </c>
      <c r="AQ56" s="333">
        <v>-6.8</v>
      </c>
      <c r="AR56" s="334">
        <v>-62.3</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523</v>
      </c>
      <c r="AL57" s="313"/>
      <c r="AM57" s="321">
        <v>4268160</v>
      </c>
      <c r="AN57" s="322">
        <v>28282</v>
      </c>
      <c r="AO57" s="323">
        <v>63.6</v>
      </c>
      <c r="AP57" s="324">
        <v>37029</v>
      </c>
      <c r="AQ57" s="325">
        <v>5.3</v>
      </c>
      <c r="AR57" s="326">
        <v>58.3</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520</v>
      </c>
      <c r="AM58" s="329">
        <v>3115090</v>
      </c>
      <c r="AN58" s="330">
        <v>20642</v>
      </c>
      <c r="AO58" s="331">
        <v>93.3</v>
      </c>
      <c r="AP58" s="332">
        <v>23232</v>
      </c>
      <c r="AQ58" s="333">
        <v>3.6</v>
      </c>
      <c r="AR58" s="334">
        <v>89.7</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524</v>
      </c>
      <c r="AL59" s="313"/>
      <c r="AM59" s="321">
        <v>7965313</v>
      </c>
      <c r="AN59" s="322">
        <v>52759</v>
      </c>
      <c r="AO59" s="323">
        <v>86.5</v>
      </c>
      <c r="AP59" s="324">
        <v>44805</v>
      </c>
      <c r="AQ59" s="325">
        <v>21</v>
      </c>
      <c r="AR59" s="326">
        <v>65.5</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520</v>
      </c>
      <c r="AM60" s="329">
        <v>3882253</v>
      </c>
      <c r="AN60" s="330">
        <v>25714</v>
      </c>
      <c r="AO60" s="331">
        <v>24.6</v>
      </c>
      <c r="AP60" s="332">
        <v>29857</v>
      </c>
      <c r="AQ60" s="333">
        <v>28.5</v>
      </c>
      <c r="AR60" s="334">
        <v>-3.9</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525</v>
      </c>
      <c r="AL61" s="335"/>
      <c r="AM61" s="336">
        <v>5285388</v>
      </c>
      <c r="AN61" s="337">
        <v>34899</v>
      </c>
      <c r="AO61" s="338">
        <v>33.200000000000003</v>
      </c>
      <c r="AP61" s="339">
        <v>38955</v>
      </c>
      <c r="AQ61" s="340">
        <v>4</v>
      </c>
      <c r="AR61" s="326">
        <v>29.2</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520</v>
      </c>
      <c r="AM62" s="329">
        <v>3431275</v>
      </c>
      <c r="AN62" s="330">
        <v>22653</v>
      </c>
      <c r="AO62" s="331">
        <v>29.7</v>
      </c>
      <c r="AP62" s="332">
        <v>24880</v>
      </c>
      <c r="AQ62" s="333">
        <v>4.3</v>
      </c>
      <c r="AR62" s="334">
        <v>25.4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KnnD3PEBLsSf5V+Mwzo2jDlHrIsPptCDpsB9D9thkdXL4OUZc2D2RDDbU5xYmob9SLR/2MjEbxzxuCd3GyTBqg==" saltValue="ClbiSHXzJt8AlphZgFxh5w=="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8" scale="87"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opLeftCell="AD94" zoomScale="70" zoomScaleNormal="70" zoomScaleSheetLayoutView="55" workbookViewId="0">
      <selection activeCell="A10" sqref="A10"/>
    </sheetView>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477</v>
      </c>
    </row>
    <row r="121" spans="125:125" ht="13.5" hidden="1" customHeight="1" x14ac:dyDescent="0.15">
      <c r="DU121" s="247"/>
    </row>
  </sheetData>
  <sheetProtection algorithmName="SHA-512" hashValue="XRV0fTR6i62Dr6xCsQ/Y765xIceyc7A83roYkV6dBygotJ1REZOkL7Ea0tD485taSm70AJWoMUXN6tI3upRruA==" saltValue="FGMzAD3Gb6Xgaq73j6hewQ=="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opLeftCell="B1" zoomScale="55" zoomScaleNormal="55" zoomScaleSheetLayoutView="55" workbookViewId="0">
      <selection activeCell="AF116" sqref="AF116"/>
    </sheetView>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477</v>
      </c>
    </row>
  </sheetData>
  <sheetProtection algorithmName="SHA-512" hashValue="V6FV6YowgbMBL14NKRoK7a3av1OtQHsFNdCpeq4OU7+j1i5/kP+PTeGb/ddF75UDp1wvPrI+aejtayuFhDToBQ==" saltValue="w2ZFXrUnZ6QUC7wPZMJKyg==" spinCount="100000" sheet="1" objects="1" scenarios="1"/>
  <dataConsolidate/>
  <phoneticPr fontId="2"/>
  <printOptions horizontalCentered="1" verticalCentered="1"/>
  <pageMargins left="0" right="0" top="0.19685039370078741" bottom="0" header="0.39370078740157483" footer="0"/>
  <pageSetup paperSize="8" scale="55"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70" zoomScaleNormal="70" zoomScaleSheetLayoutView="100" workbookViewId="0">
      <selection activeCell="F22" sqref="F22"/>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527</v>
      </c>
      <c r="G46" s="8" t="s">
        <v>528</v>
      </c>
      <c r="H46" s="8" t="s">
        <v>529</v>
      </c>
      <c r="I46" s="8" t="s">
        <v>530</v>
      </c>
      <c r="J46" s="9" t="s">
        <v>531</v>
      </c>
    </row>
    <row r="47" spans="2:10" ht="57.75" customHeight="1" x14ac:dyDescent="0.15">
      <c r="B47" s="10"/>
      <c r="C47" s="1139" t="s">
        <v>3</v>
      </c>
      <c r="D47" s="1139"/>
      <c r="E47" s="1140"/>
      <c r="F47" s="11">
        <v>12.76</v>
      </c>
      <c r="G47" s="12">
        <v>12.71</v>
      </c>
      <c r="H47" s="12">
        <v>13.42</v>
      </c>
      <c r="I47" s="12">
        <v>10.52</v>
      </c>
      <c r="J47" s="13">
        <v>11.86</v>
      </c>
    </row>
    <row r="48" spans="2:10" ht="57.75" customHeight="1" x14ac:dyDescent="0.15">
      <c r="B48" s="14"/>
      <c r="C48" s="1141" t="s">
        <v>4</v>
      </c>
      <c r="D48" s="1141"/>
      <c r="E48" s="1142"/>
      <c r="F48" s="15">
        <v>5.51</v>
      </c>
      <c r="G48" s="16">
        <v>6.75</v>
      </c>
      <c r="H48" s="16">
        <v>5.78</v>
      </c>
      <c r="I48" s="16">
        <v>6.25</v>
      </c>
      <c r="J48" s="17">
        <v>8.18</v>
      </c>
    </row>
    <row r="49" spans="2:10" ht="57.75" customHeight="1" thickBot="1" x14ac:dyDescent="0.2">
      <c r="B49" s="18"/>
      <c r="C49" s="1143" t="s">
        <v>5</v>
      </c>
      <c r="D49" s="1143"/>
      <c r="E49" s="1144"/>
      <c r="F49" s="19" t="s">
        <v>532</v>
      </c>
      <c r="G49" s="20" t="s">
        <v>533</v>
      </c>
      <c r="H49" s="20" t="s">
        <v>534</v>
      </c>
      <c r="I49" s="20" t="s">
        <v>535</v>
      </c>
      <c r="J49" s="21">
        <v>0.6</v>
      </c>
    </row>
    <row r="50" spans="2:10" x14ac:dyDescent="0.15"/>
  </sheetData>
  <sheetProtection algorithmName="SHA-512" hashValue="NKiDDQux41ENxx0pLs+eb1wRnZijGt/bBT1lnn9+R02ydGNP7RiphBG8CZInMSf1z2A3NOJWwggO4RYXv8bOxQ==" saltValue="ftSSM/PmGcRz3U91JXe4dw==" spinCount="100000" sheet="1" objects="1" scenarios="1"/>
  <mergeCells count="3">
    <mergeCell ref="C47:E47"/>
    <mergeCell ref="C48:E48"/>
    <mergeCell ref="C49:E49"/>
  </mergeCells>
  <phoneticPr fontId="2"/>
  <printOptions horizontalCentered="1"/>
  <pageMargins left="0" right="0" top="0.19685039370078741" bottom="0" header="0" footer="0"/>
  <pageSetup paperSize="8" scale="91"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隼人</cp:lastModifiedBy>
  <cp:lastPrinted>2026-03-16T06:29:00Z</cp:lastPrinted>
  <dcterms:created xsi:type="dcterms:W3CDTF">2026-02-23T05:29:12Z</dcterms:created>
  <dcterms:modified xsi:type="dcterms:W3CDTF">2026-03-17T03:19:24Z</dcterms:modified>
  <cp:category/>
</cp:coreProperties>
</file>