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FSH240\FileServer\0501000_財政課\A010_全庁共通\B010_全庁共通全般\C060_照会・回答\D020_市町村課\財政状況資料集\R6年度決算分\06県回答\"/>
    </mc:Choice>
  </mc:AlternateContent>
  <xr:revisionPtr revIDLastSave="0" documentId="13_ncr:1_{48EE5049-952E-43D2-8FAD-45F799764E7A}" xr6:coauthVersionLast="47" xr6:coauthVersionMax="47" xr10:uidLastSave="{00000000-0000-0000-0000-000000000000}"/>
  <bookViews>
    <workbookView xWindow="-108" yWindow="-108" windowWidth="23256" windowHeight="12456" activeTab="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02" i="12" l="1"/>
  <c r="CW102" i="12"/>
  <c r="DB102" i="12"/>
  <c r="DG102" i="12"/>
  <c r="DL102" i="12"/>
  <c r="DQ102" i="12"/>
  <c r="AO36"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BW39" i="10"/>
  <c r="BE39" i="10"/>
  <c r="AM39" i="10"/>
  <c r="U39" i="10"/>
  <c r="C39" i="10"/>
  <c r="BW38" i="10"/>
  <c r="BE38" i="10"/>
  <c r="AM38" i="10"/>
  <c r="U38" i="10"/>
  <c r="C38" i="10"/>
  <c r="BW37" i="10"/>
  <c r="BE37" i="10"/>
  <c r="AM37" i="10"/>
  <c r="C37" i="10"/>
  <c r="BW36" i="10"/>
  <c r="BE36" i="10"/>
  <c r="BW35" i="10"/>
  <c r="BE35" i="10"/>
  <c r="BW34" i="10"/>
  <c r="CO34" i="10" s="1"/>
  <c r="CO35" i="10" s="1"/>
  <c r="CO36" i="10" s="1"/>
  <c r="CO37" i="10" s="1"/>
  <c r="CO38" i="10" s="1"/>
  <c r="CO39" i="10" s="1"/>
  <c r="BE34" i="10"/>
  <c r="C34" i="10"/>
  <c r="C35" i="10" l="1"/>
  <c r="C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l="1"/>
  <c r="U36" i="10" s="1"/>
  <c r="U37" i="10" s="1"/>
  <c r="AM34" i="10"/>
  <c r="AM35" i="10" s="1"/>
  <c r="AM36" i="10" s="1"/>
</calcChain>
</file>

<file path=xl/sharedStrings.xml><?xml version="1.0" encoding="utf-8"?>
<sst xmlns="http://schemas.openxmlformats.org/spreadsheetml/2006/main" count="1010" uniqueCount="564">
  <si>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</si>
  <si>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</si>
  <si>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</si>
  <si>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</si>
  <si>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</si>
  <si>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</si>
  <si>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</si>
  <si>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</si>
  <si>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</si>
  <si>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</si>
  <si>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</si>
  <si>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</si>
  <si>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</si>
  <si>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</si>
  <si>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</si>
  <si>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</si>
  <si>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</si>
  <si>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</si>
  <si>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</si>
  <si>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</si>
  <si>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</si>
  <si>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</si>
  <si>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</si>
  <si>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</si>
  <si>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</si>
  <si>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</si>
  <si>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</si>
  <si>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</si>
  <si>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</si>
  <si>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</si>
  <si>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</si>
  <si>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</si>
  <si>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</si>
  <si>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</si>
  <si>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</si>
  <si>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</si>
  <si>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</si>
  <si>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</si>
  <si>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</si>
  <si>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</si>
  <si>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</si>
  <si>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</si>
  <si>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</si>
  <si>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</si>
  <si>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</si>
  <si>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</si>
  <si>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</si>
  <si>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</si>
  <si>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</si>
  <si>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</si>
  <si>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</si>
  <si>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</si>
  <si>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</si>
  <si>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</si>
  <si>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</si>
  <si>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</si>
  <si>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</si>
  <si>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</si>
  <si>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</si>
  <si>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</si>
  <si>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</si>
  <si>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</si>
  <si>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</si>
  <si>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</si>
  <si>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</si>
  <si>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</si>
  <si>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</si>
  <si>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</si>
  <si>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</si>
  <si>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</si>
  <si>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</si>
  <si>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</si>
  <si>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</si>
  <si>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</si>
  <si>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</si>
  <si>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</si>
  <si>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</si>
  <si>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</si>
  <si>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</si>
  <si>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埼玉県</t>
    <phoneticPr fontId="5"/>
  </si>
  <si>
    <t>市町村類型</t>
    <phoneticPr fontId="5"/>
  </si>
  <si>
    <t>施行時特例市</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</si>
  <si>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</si>
  <si>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</si>
  <si>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</si>
  <si>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</si>
  <si>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</si>
  <si>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</si>
  <si>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</si>
  <si>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</si>
  <si>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</si>
  <si>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</si>
  <si>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</si>
  <si>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</si>
  <si>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所沢市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</si>
  <si>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</si>
  <si>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</si>
  <si>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</si>
  <si>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</si>
  <si>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</si>
  <si>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</si>
  <si>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</si>
  <si>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</si>
  <si>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</si>
  <si>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</si>
  <si>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</si>
  <si>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</si>
  <si>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</si>
  <si>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</si>
  <si>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</si>
  <si>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</si>
  <si>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</si>
  <si>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</si>
  <si>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</si>
  <si>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</si>
  <si>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</si>
  <si>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</si>
  <si>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</si>
  <si>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</si>
  <si>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</si>
  <si>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</si>
  <si>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</si>
  <si>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</si>
  <si>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</si>
  <si>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</si>
  <si>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</si>
  <si>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</si>
  <si>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</si>
  <si>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</si>
  <si>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</si>
  <si>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</si>
  <si>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</si>
  <si>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</si>
  <si>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</si>
  <si>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</si>
  <si>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</si>
  <si>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</si>
  <si>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</si>
  <si>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</si>
  <si>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</si>
  <si>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</si>
  <si>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</si>
  <si>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25"/>
  </si>
  <si>
    <t>うち日本人(％)</t>
    <phoneticPr fontId="5"/>
  </si>
  <si>
    <t>-0.5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</si>
  <si>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</si>
  <si>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</si>
  <si>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</si>
  <si>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</si>
  <si>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</si>
  <si>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</si>
  <si>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</si>
  <si>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</si>
  <si>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</si>
  <si>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</si>
  <si>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</si>
  <si>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</si>
  <si>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</si>
  <si>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</si>
  <si>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</si>
  <si>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</si>
  <si>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</si>
  <si>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</si>
  <si>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</si>
  <si>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</si>
  <si>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</si>
  <si>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</si>
  <si>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</si>
  <si>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</si>
  <si>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</si>
  <si>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</si>
  <si>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</si>
  <si>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</si>
  <si>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</si>
  <si>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</si>
  <si>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</si>
  <si>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</si>
  <si>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</si>
  <si>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</si>
  <si>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</si>
  <si>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</si>
  <si>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</si>
  <si>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</si>
  <si>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</si>
  <si>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</si>
  <si>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</si>
  <si>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</si>
  <si>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</si>
  <si>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</si>
  <si>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</si>
  <si>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</si>
  <si>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</si>
  <si>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</si>
  <si>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</si>
  <si>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</si>
  <si>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</si>
  <si>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</si>
  <si>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</si>
  <si>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</si>
  <si>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</si>
  <si>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</si>
  <si>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</si>
  <si>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</si>
  <si>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埼玉県所沢市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</si>
  <si>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</si>
  <si>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</si>
  <si>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</si>
  <si>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</si>
  <si>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</si>
  <si>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</si>
  <si>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</si>
  <si>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</si>
  <si>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</si>
  <si>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</si>
  <si>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</si>
  <si>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</si>
  <si>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</si>
  <si>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</si>
  <si>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</si>
  <si>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</si>
  <si>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</si>
  <si>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</si>
  <si>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</si>
  <si>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</si>
  <si>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</si>
  <si>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</si>
  <si>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</si>
  <si>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</si>
  <si>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</si>
  <si>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</si>
  <si>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</si>
  <si>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</si>
  <si>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</si>
  <si>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</si>
  <si>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</si>
  <si>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</si>
  <si>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</si>
  <si>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</si>
  <si>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</si>
  <si>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</si>
  <si>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</si>
  <si>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</si>
  <si>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</si>
  <si>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</si>
  <si>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</si>
  <si>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</si>
  <si>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</si>
  <si>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</si>
  <si>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</si>
  <si>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</si>
  <si>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</si>
  <si>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</si>
  <si>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</si>
  <si>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</si>
  <si>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</si>
  <si>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</si>
  <si>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</si>
  <si>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</si>
  <si>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</si>
  <si>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</si>
  <si>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</si>
  <si>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</si>
  <si>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</si>
  <si>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</si>
  <si>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</si>
  <si>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</si>
  <si>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</si>
  <si>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</si>
  <si>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</si>
  <si>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</si>
  <si>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</si>
  <si>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</si>
  <si>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</si>
  <si>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</si>
  <si>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</si>
  <si>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</si>
  <si>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</si>
  <si>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</si>
  <si>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</si>
  <si>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</si>
  <si>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</si>
  <si>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</si>
  <si>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</si>
  <si>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</si>
  <si>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</si>
  <si>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</si>
  <si>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</si>
  <si>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</si>
  <si>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</si>
  <si>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</si>
  <si>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</si>
  <si>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</si>
  <si>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</si>
  <si>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</si>
  <si>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</si>
  <si>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</si>
  <si>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</si>
  <si>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</si>
  <si>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</si>
  <si>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</si>
  <si>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</si>
  <si>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</si>
  <si>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</si>
  <si>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</si>
  <si>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</si>
  <si>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</si>
  <si>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</si>
  <si>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</si>
  <si>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</si>
  <si>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</si>
  <si>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</si>
  <si>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</si>
  <si>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</si>
  <si>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</si>
  <si>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</si>
  <si>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</si>
  <si>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</si>
  <si>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</si>
  <si>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</si>
  <si>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</si>
  <si>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</si>
  <si>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</si>
  <si>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</si>
  <si>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</si>
  <si>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</si>
  <si>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</si>
  <si>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</si>
  <si>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</si>
  <si>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</si>
  <si>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</si>
  <si>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</si>
  <si>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</si>
  <si>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</si>
  <si>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</si>
  <si>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</si>
  <si>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</si>
  <si>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</si>
  <si>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</si>
  <si>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</si>
  <si>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</si>
  <si>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</si>
  <si>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</si>
  <si>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</si>
  <si>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</si>
  <si>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</si>
  <si>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</si>
  <si>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</si>
  <si>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</si>
  <si>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</si>
  <si>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</si>
  <si>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</si>
  <si>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</si>
  <si>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</si>
  <si>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</si>
  <si>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埼玉県所沢市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</si>
  <si>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</si>
  <si>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</si>
  <si>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</si>
  <si>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</si>
  <si>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</si>
  <si>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</si>
  <si>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</si>
  <si>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</si>
  <si>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</si>
  <si>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</si>
  <si>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</si>
  <si>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</si>
  <si>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</si>
  <si>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</si>
  <si>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</si>
  <si>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</si>
  <si>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</si>
  <si>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</si>
  <si>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</si>
  <si>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</si>
  <si>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所沢市所沢都市計画事業狭山ヶ丘土地区画整理特別会計</t>
    <phoneticPr fontId="5"/>
  </si>
  <si>
    <t>所沢市所沢都市計画事業所沢駅西口土地区画整理特別会計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</si>
  <si>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</si>
  <si>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</si>
  <si>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</si>
  <si>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</si>
  <si>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</si>
  <si>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</si>
  <si>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</si>
  <si>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</si>
  <si>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</si>
  <si>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</si>
  <si>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</si>
  <si>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</si>
  <si>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</si>
  <si>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所沢市交通災害共済特別会計</t>
    <phoneticPr fontId="5"/>
  </si>
  <si>
    <t>所沢市国民健康保険特別会計</t>
    <phoneticPr fontId="5"/>
  </si>
  <si>
    <t>所沢市介護保険特別会計</t>
    <phoneticPr fontId="5"/>
  </si>
  <si>
    <t>所沢市後期高齢者医療特別会計</t>
    <phoneticPr fontId="5"/>
  </si>
  <si>
    <t>所沢市水道事業会計</t>
    <phoneticPr fontId="5"/>
  </si>
  <si>
    <t>法適用企業</t>
    <phoneticPr fontId="5"/>
  </si>
  <si>
    <t>所沢市下水道事業会計</t>
    <phoneticPr fontId="5"/>
  </si>
  <si>
    <t>所沢市病院事業会計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</si>
  <si>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</si>
  <si>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</si>
  <si>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</si>
  <si>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</si>
  <si>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</si>
  <si>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</si>
  <si>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</si>
  <si>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</si>
  <si>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</si>
  <si>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</si>
  <si>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</si>
  <si>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</si>
  <si>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</si>
  <si>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</si>
  <si>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</si>
  <si>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</si>
  <si>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</si>
  <si>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</si>
  <si>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</si>
  <si>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</si>
  <si>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</si>
  <si>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</si>
  <si>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</si>
  <si>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</si>
  <si>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</si>
  <si>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</si>
  <si>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</si>
  <si>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</si>
  <si>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</si>
  <si>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</si>
  <si>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</si>
  <si>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</si>
  <si>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</si>
  <si>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</si>
  <si>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</si>
  <si>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</si>
  <si>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</si>
  <si>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</si>
  <si>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</si>
  <si>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</si>
  <si>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</si>
  <si>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</si>
  <si>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</si>
  <si>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</si>
  <si>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</si>
  <si>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</si>
  <si>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</si>
  <si>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</si>
  <si>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</si>
  <si>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</si>
  <si>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</si>
  <si>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</si>
  <si>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</si>
  <si>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</si>
  <si>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</si>
  <si>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</si>
  <si>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</si>
  <si>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</si>
  <si>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</si>
  <si>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</si>
  <si>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</si>
  <si>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</si>
  <si>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</si>
  <si>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</si>
  <si>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</si>
  <si>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</si>
  <si>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</si>
  <si>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</si>
  <si>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</si>
  <si>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</si>
  <si>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</si>
  <si>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</si>
  <si>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</si>
  <si>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</si>
  <si>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</si>
  <si>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</si>
  <si>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</si>
  <si>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</si>
  <si>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</si>
  <si>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</si>
  <si>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</si>
  <si>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</si>
  <si>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</si>
  <si>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</si>
  <si>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</si>
  <si>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</si>
  <si>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</si>
  <si>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</si>
  <si>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</si>
  <si>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</si>
  <si>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</si>
  <si>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</si>
  <si>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</si>
  <si>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</si>
  <si>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</si>
  <si>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</si>
  <si>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</si>
  <si>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</si>
  <si>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</si>
  <si>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</si>
  <si>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</si>
  <si>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</si>
  <si>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</si>
  <si>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</si>
  <si>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</si>
  <si>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</si>
  <si>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</si>
  <si>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</si>
  <si>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</si>
  <si>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</si>
  <si>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</si>
  <si>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</si>
  <si>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</si>
  <si>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</si>
  <si>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</si>
  <si>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</si>
  <si>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</si>
  <si>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</si>
  <si>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</si>
  <si>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</si>
  <si>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</si>
  <si>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</si>
  <si>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</si>
  <si>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</si>
  <si>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</si>
  <si>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</si>
  <si>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</si>
  <si>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</si>
  <si>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</si>
  <si>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</si>
  <si>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</si>
  <si>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</si>
  <si>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</si>
  <si>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</si>
  <si>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</si>
  <si>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6.28</t>
  </si>
  <si>
    <t>一般会計</t>
  </si>
  <si>
    <t>所沢市水道事業会計</t>
  </si>
  <si>
    <t>所沢市下水道事業会計</t>
  </si>
  <si>
    <t>所沢市介護保険特別会計</t>
  </si>
  <si>
    <t>所沢市病院事業会計</t>
  </si>
  <si>
    <t>所沢市国民健康保険特別会計</t>
  </si>
  <si>
    <t>所沢市所沢都市計画事業所沢駅西口土地区画整理特別会計</t>
  </si>
  <si>
    <t>▲ 0.06</t>
  </si>
  <si>
    <t>所沢市交通災害共済特別会計</t>
  </si>
  <si>
    <t>その他会計（赤字）</t>
  </si>
  <si>
    <t>その他会計（黒字）</t>
  </si>
  <si>
    <t>R02</t>
    <phoneticPr fontId="5"/>
  </si>
  <si>
    <t>R03</t>
    <phoneticPr fontId="5"/>
  </si>
  <si>
    <t>R04</t>
    <phoneticPr fontId="5"/>
  </si>
  <si>
    <t>R05</t>
    <phoneticPr fontId="5"/>
  </si>
  <si>
    <t>R06</t>
    <phoneticPr fontId="5"/>
  </si>
  <si>
    <t>○</t>
    <phoneticPr fontId="2"/>
  </si>
  <si>
    <t>所沢市土地開発公社</t>
    <rPh sb="0" eb="3">
      <t>トコロザワシ</t>
    </rPh>
    <rPh sb="3" eb="7">
      <t>トチカイハツ</t>
    </rPh>
    <rPh sb="7" eb="9">
      <t>コウシャ</t>
    </rPh>
    <phoneticPr fontId="2"/>
  </si>
  <si>
    <t>○</t>
  </si>
  <si>
    <t>ワルツ所沢</t>
    <rPh sb="3" eb="5">
      <t>トコロザワ</t>
    </rPh>
    <phoneticPr fontId="2"/>
  </si>
  <si>
    <t>所沢市公共施設管理公社</t>
    <rPh sb="0" eb="3">
      <t>トコロザワシ</t>
    </rPh>
    <rPh sb="3" eb="7">
      <t>コウキョウシセツ</t>
    </rPh>
    <rPh sb="7" eb="11">
      <t>カンリコウシャ</t>
    </rPh>
    <phoneticPr fontId="2"/>
  </si>
  <si>
    <t>所沢市文化振興事業団</t>
    <rPh sb="0" eb="3">
      <t>トコロザワシ</t>
    </rPh>
    <rPh sb="3" eb="5">
      <t>ブンカ</t>
    </rPh>
    <rPh sb="5" eb="10">
      <t>シンコウジギョウダン</t>
    </rPh>
    <phoneticPr fontId="2"/>
  </si>
  <si>
    <t>埼玉西部食品流通センター</t>
    <rPh sb="0" eb="4">
      <t>サイタマセイブ</t>
    </rPh>
    <rPh sb="4" eb="6">
      <t>ショクヒン</t>
    </rPh>
    <rPh sb="6" eb="8">
      <t>リュウツウ</t>
    </rPh>
    <phoneticPr fontId="2"/>
  </si>
  <si>
    <t>ところざわ未来電力</t>
    <rPh sb="5" eb="9">
      <t>ミライデンリョク</t>
    </rPh>
    <phoneticPr fontId="2"/>
  </si>
  <si>
    <t>埼玉西部消防組合</t>
    <rPh sb="0" eb="6">
      <t>サイタマセイブショウボウ</t>
    </rPh>
    <rPh sb="6" eb="8">
      <t>クミアイ</t>
    </rPh>
    <phoneticPr fontId="2"/>
  </si>
  <si>
    <t>施設整備基金</t>
    <rPh sb="0" eb="2">
      <t>シセツ</t>
    </rPh>
    <rPh sb="2" eb="4">
      <t>セイビ</t>
    </rPh>
    <rPh sb="4" eb="6">
      <t>キキン</t>
    </rPh>
    <phoneticPr fontId="5"/>
  </si>
  <si>
    <t>マチごとエコタウン推進基金</t>
    <rPh sb="9" eb="11">
      <t>スイシン</t>
    </rPh>
    <rPh sb="11" eb="13">
      <t>キキン</t>
    </rPh>
    <phoneticPr fontId="5"/>
  </si>
  <si>
    <t>緑の基金</t>
    <rPh sb="0" eb="1">
      <t>ミドリ</t>
    </rPh>
    <rPh sb="2" eb="4">
      <t>キキン</t>
    </rPh>
    <phoneticPr fontId="10"/>
  </si>
  <si>
    <t>道路整備基金</t>
    <rPh sb="0" eb="2">
      <t>ドウロ</t>
    </rPh>
    <rPh sb="2" eb="4">
      <t>セイビ</t>
    </rPh>
    <rPh sb="4" eb="6">
      <t>キキン</t>
    </rPh>
    <phoneticPr fontId="10"/>
  </si>
  <si>
    <t>地域産業活性化基金</t>
    <rPh sb="0" eb="7">
      <t>チイキサンギョウカッセイカ</t>
    </rPh>
    <rPh sb="7" eb="9">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</si>
</sst>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43261</c:v>
                </c:pt>
                <c:pt idx="1">
                  <c:v>40626</c:v>
                </c:pt>
                <c:pt idx="2">
                  <c:v>46133</c:v>
                </c:pt>
                <c:pt idx="3">
                  <c:v>49174</c:v>
                </c:pt>
                <c:pt idx="4">
                  <c:v>50636</c:v>
                </c:pt>
              </c:numCache>
            </c:numRef>
          </c:val>
          <c:smooth val="0"/>
          <c:extLst>
            <c:ext xmlns:c16="http://schemas.microsoft.com/office/drawing/2014/chart" uri="{C3380CC4-5D6E-409C-BE32-E72D297353CC}">
              <c16:uniqueId val="{00000000-6F84-471F-903B-7AC2D14CEEA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31914</c:v>
                </c:pt>
                <c:pt idx="1">
                  <c:v>26959</c:v>
                </c:pt>
                <c:pt idx="2">
                  <c:v>24064</c:v>
                </c:pt>
                <c:pt idx="3">
                  <c:v>35698</c:v>
                </c:pt>
                <c:pt idx="4">
                  <c:v>46775</c:v>
                </c:pt>
              </c:numCache>
            </c:numRef>
          </c:val>
          <c:smooth val="0"/>
          <c:extLst>
            <c:ext xmlns:c16="http://schemas.microsoft.com/office/drawing/2014/chart" uri="{C3380CC4-5D6E-409C-BE32-E72D297353CC}">
              <c16:uniqueId val="{00000001-6F84-471F-903B-7AC2D14CEEA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8.8699999999999992</c:v>
                </c:pt>
                <c:pt idx="1">
                  <c:v>11.9</c:v>
                </c:pt>
                <c:pt idx="2">
                  <c:v>15.91</c:v>
                </c:pt>
                <c:pt idx="3">
                  <c:v>9.1300000000000008</c:v>
                </c:pt>
                <c:pt idx="4">
                  <c:v>10.94</c:v>
                </c:pt>
              </c:numCache>
            </c:numRef>
          </c:val>
          <c:extLst>
            <c:ext xmlns:c16="http://schemas.microsoft.com/office/drawing/2014/chart" uri="{C3380CC4-5D6E-409C-BE32-E72D297353CC}">
              <c16:uniqueId val="{00000000-F52C-4A53-BE7A-B4FD2B03475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10.34</c:v>
                </c:pt>
                <c:pt idx="1">
                  <c:v>12.76</c:v>
                </c:pt>
                <c:pt idx="2">
                  <c:v>11.79</c:v>
                </c:pt>
                <c:pt idx="3">
                  <c:v>11.71</c:v>
                </c:pt>
                <c:pt idx="4">
                  <c:v>11.21</c:v>
                </c:pt>
              </c:numCache>
            </c:numRef>
          </c:val>
          <c:extLst>
            <c:ext xmlns:c16="http://schemas.microsoft.com/office/drawing/2014/chart" uri="{C3380CC4-5D6E-409C-BE32-E72D297353CC}">
              <c16:uniqueId val="{00000001-F52C-4A53-BE7A-B4FD2B03475B}"/>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1.98</c:v>
                </c:pt>
                <c:pt idx="1">
                  <c:v>6.43</c:v>
                </c:pt>
                <c:pt idx="2">
                  <c:v>2.4900000000000002</c:v>
                </c:pt>
                <c:pt idx="3">
                  <c:v>-6.28</c:v>
                </c:pt>
                <c:pt idx="4">
                  <c:v>1.86</c:v>
                </c:pt>
              </c:numCache>
            </c:numRef>
          </c:val>
          <c:smooth val="0"/>
          <c:extLst>
            <c:ext xmlns:c16="http://schemas.microsoft.com/office/drawing/2014/chart" uri="{C3380CC4-5D6E-409C-BE32-E72D297353CC}">
              <c16:uniqueId val="{00000002-F52C-4A53-BE7A-B4FD2B03475B}"/>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0.03</c:v>
                </c:pt>
                <c:pt idx="2">
                  <c:v>#N/A</c:v>
                </c:pt>
                <c:pt idx="3">
                  <c:v>0.03</c:v>
                </c:pt>
                <c:pt idx="4">
                  <c:v>#N/A</c:v>
                </c:pt>
                <c:pt idx="5">
                  <c:v>0.08</c:v>
                </c:pt>
                <c:pt idx="6">
                  <c:v>#N/A</c:v>
                </c:pt>
                <c:pt idx="7">
                  <c:v>0.02</c:v>
                </c:pt>
                <c:pt idx="8">
                  <c:v>#N/A</c:v>
                </c:pt>
                <c:pt idx="9">
                  <c:v>0.03</c:v>
                </c:pt>
              </c:numCache>
            </c:numRef>
          </c:val>
          <c:extLst>
            <c:ext xmlns:c16="http://schemas.microsoft.com/office/drawing/2014/chart" uri="{C3380CC4-5D6E-409C-BE32-E72D297353CC}">
              <c16:uniqueId val="{00000000-C26D-4CE3-9F09-E36326FA4FA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26D-4CE3-9F09-E36326FA4FAE}"/>
            </c:ext>
          </c:extLst>
        </c:ser>
        <c:ser>
          <c:idx val="2"/>
          <c:order val="2"/>
          <c:tx>
            <c:strRef>
              <c:f>データシート!$A$29</c:f>
              <c:strCache>
                <c:ptCount val="1"/>
                <c:pt idx="0">
                  <c:v>所沢市交通災害共済特別会計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0.04</c:v>
                </c:pt>
                <c:pt idx="2">
                  <c:v>#N/A</c:v>
                </c:pt>
                <c:pt idx="3">
                  <c:v>0.05</c:v>
                </c:pt>
                <c:pt idx="4">
                  <c:v>#N/A</c:v>
                </c:pt>
                <c:pt idx="5">
                  <c:v>0.06</c:v>
                </c:pt>
                <c:pt idx="6">
                  <c:v>#N/A</c:v>
                </c:pt>
                <c:pt idx="7">
                  <c:v>0.06</c:v>
                </c:pt>
                <c:pt idx="8">
                  <c:v>#N/A</c:v>
                </c:pt>
                <c:pt idx="9">
                  <c:v>0.05</c:v>
                </c:pt>
              </c:numCache>
            </c:numRef>
          </c:val>
          <c:extLst>
            <c:ext xmlns:c16="http://schemas.microsoft.com/office/drawing/2014/chart" uri="{C3380CC4-5D6E-409C-BE32-E72D297353CC}">
              <c16:uniqueId val="{00000002-C26D-4CE3-9F09-E36326FA4FAE}"/>
            </c:ext>
          </c:extLst>
        </c:ser>
        <c:ser>
          <c:idx val="3"/>
          <c:order val="3"/>
          <c:tx>
            <c:strRef>
              <c:f>データシート!$A$30</c:f>
              <c:strCache>
                <c:ptCount val="1"/>
                <c:pt idx="0">
                  <c:v>所沢市所沢都市計画事業所沢駅西口土地区画整理特別会計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0.06</c:v>
                </c:pt>
                <c:pt idx="7">
                  <c:v>#N/A</c:v>
                </c:pt>
                <c:pt idx="8">
                  <c:v>#N/A</c:v>
                </c:pt>
                <c:pt idx="9">
                  <c:v>0.26</c:v>
                </c:pt>
              </c:numCache>
            </c:numRef>
          </c:val>
          <c:extLst>
            <c:ext xmlns:c16="http://schemas.microsoft.com/office/drawing/2014/chart" uri="{C3380CC4-5D6E-409C-BE32-E72D297353CC}">
              <c16:uniqueId val="{00000003-C26D-4CE3-9F09-E36326FA4FAE}"/>
            </c:ext>
          </c:extLst>
        </c:ser>
        <c:ser>
          <c:idx val="4"/>
          <c:order val="4"/>
          <c:tx>
            <c:strRef>
              <c:f>データシート!$A$31</c:f>
              <c:strCache>
                <c:ptCount val="1"/>
                <c:pt idx="0">
                  <c:v>所沢市国民健康保険特別会計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1.03</c:v>
                </c:pt>
                <c:pt idx="2">
                  <c:v>#N/A</c:v>
                </c:pt>
                <c:pt idx="3">
                  <c:v>0.85</c:v>
                </c:pt>
                <c:pt idx="4">
                  <c:v>#N/A</c:v>
                </c:pt>
                <c:pt idx="5">
                  <c:v>0.03</c:v>
                </c:pt>
                <c:pt idx="6">
                  <c:v>#N/A</c:v>
                </c:pt>
                <c:pt idx="7">
                  <c:v>0.66</c:v>
                </c:pt>
                <c:pt idx="8">
                  <c:v>#N/A</c:v>
                </c:pt>
                <c:pt idx="9">
                  <c:v>0.3</c:v>
                </c:pt>
              </c:numCache>
            </c:numRef>
          </c:val>
          <c:extLst>
            <c:ext xmlns:c16="http://schemas.microsoft.com/office/drawing/2014/chart" uri="{C3380CC4-5D6E-409C-BE32-E72D297353CC}">
              <c16:uniqueId val="{00000004-C26D-4CE3-9F09-E36326FA4FAE}"/>
            </c:ext>
          </c:extLst>
        </c:ser>
        <c:ser>
          <c:idx val="5"/>
          <c:order val="5"/>
          <c:tx>
            <c:strRef>
              <c:f>データシート!$A$32</c:f>
              <c:strCache>
                <c:ptCount val="1"/>
                <c:pt idx="0">
                  <c:v>所沢市病院事業会計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0.67</c:v>
                </c:pt>
                <c:pt idx="2">
                  <c:v>#N/A</c:v>
                </c:pt>
                <c:pt idx="3">
                  <c:v>0.51</c:v>
                </c:pt>
                <c:pt idx="4">
                  <c:v>#N/A</c:v>
                </c:pt>
                <c:pt idx="5">
                  <c:v>0.83</c:v>
                </c:pt>
                <c:pt idx="6">
                  <c:v>#N/A</c:v>
                </c:pt>
                <c:pt idx="7">
                  <c:v>1.1200000000000001</c:v>
                </c:pt>
                <c:pt idx="8">
                  <c:v>#N/A</c:v>
                </c:pt>
                <c:pt idx="9">
                  <c:v>1.01</c:v>
                </c:pt>
              </c:numCache>
            </c:numRef>
          </c:val>
          <c:extLst>
            <c:ext xmlns:c16="http://schemas.microsoft.com/office/drawing/2014/chart" uri="{C3380CC4-5D6E-409C-BE32-E72D297353CC}">
              <c16:uniqueId val="{00000005-C26D-4CE3-9F09-E36326FA4FAE}"/>
            </c:ext>
          </c:extLst>
        </c:ser>
        <c:ser>
          <c:idx val="6"/>
          <c:order val="6"/>
          <c:tx>
            <c:strRef>
              <c:f>データシート!$A$33</c:f>
              <c:strCache>
                <c:ptCount val="1"/>
                <c:pt idx="0">
                  <c:v>所沢市介護保険特別会計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2.65</c:v>
                </c:pt>
                <c:pt idx="2">
                  <c:v>#N/A</c:v>
                </c:pt>
                <c:pt idx="3">
                  <c:v>2.39</c:v>
                </c:pt>
                <c:pt idx="4">
                  <c:v>#N/A</c:v>
                </c:pt>
                <c:pt idx="5">
                  <c:v>2.87</c:v>
                </c:pt>
                <c:pt idx="6">
                  <c:v>#N/A</c:v>
                </c:pt>
                <c:pt idx="7">
                  <c:v>2.5099999999999998</c:v>
                </c:pt>
                <c:pt idx="8">
                  <c:v>#N/A</c:v>
                </c:pt>
                <c:pt idx="9">
                  <c:v>1.5</c:v>
                </c:pt>
              </c:numCache>
            </c:numRef>
          </c:val>
          <c:extLst>
            <c:ext xmlns:c16="http://schemas.microsoft.com/office/drawing/2014/chart" uri="{C3380CC4-5D6E-409C-BE32-E72D297353CC}">
              <c16:uniqueId val="{00000006-C26D-4CE3-9F09-E36326FA4FAE}"/>
            </c:ext>
          </c:extLst>
        </c:ser>
        <c:ser>
          <c:idx val="7"/>
          <c:order val="7"/>
          <c:tx>
            <c:strRef>
              <c:f>データシート!$A$34</c:f>
              <c:strCache>
                <c:ptCount val="1"/>
                <c:pt idx="0">
                  <c:v>所沢市下水道事業会計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5.26</c:v>
                </c:pt>
                <c:pt idx="2">
                  <c:v>#N/A</c:v>
                </c:pt>
                <c:pt idx="3">
                  <c:v>5.2</c:v>
                </c:pt>
                <c:pt idx="4">
                  <c:v>#N/A</c:v>
                </c:pt>
                <c:pt idx="5">
                  <c:v>5.89</c:v>
                </c:pt>
                <c:pt idx="6">
                  <c:v>#N/A</c:v>
                </c:pt>
                <c:pt idx="7">
                  <c:v>5.56</c:v>
                </c:pt>
                <c:pt idx="8">
                  <c:v>#N/A</c:v>
                </c:pt>
                <c:pt idx="9">
                  <c:v>4</c:v>
                </c:pt>
              </c:numCache>
            </c:numRef>
          </c:val>
          <c:extLst>
            <c:ext xmlns:c16="http://schemas.microsoft.com/office/drawing/2014/chart" uri="{C3380CC4-5D6E-409C-BE32-E72D297353CC}">
              <c16:uniqueId val="{00000007-C26D-4CE3-9F09-E36326FA4FAE}"/>
            </c:ext>
          </c:extLst>
        </c:ser>
        <c:ser>
          <c:idx val="8"/>
          <c:order val="8"/>
          <c:tx>
            <c:strRef>
              <c:f>データシート!$A$35</c:f>
              <c:strCache>
                <c:ptCount val="1"/>
                <c:pt idx="0">
                  <c:v>所沢市水道事業会計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8.5399999999999991</c:v>
                </c:pt>
                <c:pt idx="2">
                  <c:v>#N/A</c:v>
                </c:pt>
                <c:pt idx="3">
                  <c:v>8.3800000000000008</c:v>
                </c:pt>
                <c:pt idx="4">
                  <c:v>#N/A</c:v>
                </c:pt>
                <c:pt idx="5">
                  <c:v>6.95</c:v>
                </c:pt>
                <c:pt idx="6">
                  <c:v>#N/A</c:v>
                </c:pt>
                <c:pt idx="7">
                  <c:v>7.35</c:v>
                </c:pt>
                <c:pt idx="8">
                  <c:v>#N/A</c:v>
                </c:pt>
                <c:pt idx="9">
                  <c:v>6.47</c:v>
                </c:pt>
              </c:numCache>
            </c:numRef>
          </c:val>
          <c:extLst>
            <c:ext xmlns:c16="http://schemas.microsoft.com/office/drawing/2014/chart" uri="{C3380CC4-5D6E-409C-BE32-E72D297353CC}">
              <c16:uniqueId val="{00000008-C26D-4CE3-9F09-E36326FA4FAE}"/>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8.8699999999999992</c:v>
                </c:pt>
                <c:pt idx="2">
                  <c:v>#N/A</c:v>
                </c:pt>
                <c:pt idx="3">
                  <c:v>11.81</c:v>
                </c:pt>
                <c:pt idx="4">
                  <c:v>#N/A</c:v>
                </c:pt>
                <c:pt idx="5">
                  <c:v>15.91</c:v>
                </c:pt>
                <c:pt idx="6">
                  <c:v>#N/A</c:v>
                </c:pt>
                <c:pt idx="7">
                  <c:v>9.19</c:v>
                </c:pt>
                <c:pt idx="8">
                  <c:v>#N/A</c:v>
                </c:pt>
                <c:pt idx="9">
                  <c:v>10.67</c:v>
                </c:pt>
              </c:numCache>
            </c:numRef>
          </c:val>
          <c:extLst>
            <c:ext xmlns:c16="http://schemas.microsoft.com/office/drawing/2014/chart" uri="{C3380CC4-5D6E-409C-BE32-E72D297353CC}">
              <c16:uniqueId val="{00000009-C26D-4CE3-9F09-E36326FA4FA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5965</c:v>
                </c:pt>
                <c:pt idx="5">
                  <c:v>6416</c:v>
                </c:pt>
                <c:pt idx="8">
                  <c:v>6303</c:v>
                </c:pt>
                <c:pt idx="11">
                  <c:v>6540</c:v>
                </c:pt>
                <c:pt idx="14">
                  <c:v>6178</c:v>
                </c:pt>
              </c:numCache>
            </c:numRef>
          </c:val>
          <c:extLst>
            <c:ext xmlns:c16="http://schemas.microsoft.com/office/drawing/2014/chart" uri="{C3380CC4-5D6E-409C-BE32-E72D297353CC}">
              <c16:uniqueId val="{00000000-639D-41A2-AB93-AB941DBA4D3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39D-41A2-AB93-AB941DBA4D3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365</c:v>
                </c:pt>
                <c:pt idx="3">
                  <c:v>402</c:v>
                </c:pt>
                <c:pt idx="6">
                  <c:v>404</c:v>
                </c:pt>
                <c:pt idx="9">
                  <c:v>404</c:v>
                </c:pt>
                <c:pt idx="12">
                  <c:v>449</c:v>
                </c:pt>
              </c:numCache>
            </c:numRef>
          </c:val>
          <c:extLst>
            <c:ext xmlns:c16="http://schemas.microsoft.com/office/drawing/2014/chart" uri="{C3380CC4-5D6E-409C-BE32-E72D297353CC}">
              <c16:uniqueId val="{00000002-639D-41A2-AB93-AB941DBA4D3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164</c:v>
                </c:pt>
                <c:pt idx="3">
                  <c:v>192</c:v>
                </c:pt>
                <c:pt idx="6">
                  <c:v>182</c:v>
                </c:pt>
                <c:pt idx="9">
                  <c:v>204</c:v>
                </c:pt>
                <c:pt idx="12">
                  <c:v>151</c:v>
                </c:pt>
              </c:numCache>
            </c:numRef>
          </c:val>
          <c:extLst>
            <c:ext xmlns:c16="http://schemas.microsoft.com/office/drawing/2014/chart" uri="{C3380CC4-5D6E-409C-BE32-E72D297353CC}">
              <c16:uniqueId val="{00000003-639D-41A2-AB93-AB941DBA4D3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995</c:v>
                </c:pt>
                <c:pt idx="3">
                  <c:v>988</c:v>
                </c:pt>
                <c:pt idx="6">
                  <c:v>1155</c:v>
                </c:pt>
                <c:pt idx="9">
                  <c:v>1163</c:v>
                </c:pt>
                <c:pt idx="12">
                  <c:v>931</c:v>
                </c:pt>
              </c:numCache>
            </c:numRef>
          </c:val>
          <c:extLst>
            <c:ext xmlns:c16="http://schemas.microsoft.com/office/drawing/2014/chart" uri="{C3380CC4-5D6E-409C-BE32-E72D297353CC}">
              <c16:uniqueId val="{00000004-639D-41A2-AB93-AB941DBA4D3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39D-41A2-AB93-AB941DBA4D3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39D-41A2-AB93-AB941DBA4D3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6643</c:v>
                </c:pt>
                <c:pt idx="3">
                  <c:v>7739</c:v>
                </c:pt>
                <c:pt idx="6">
                  <c:v>7760</c:v>
                </c:pt>
                <c:pt idx="9">
                  <c:v>7733</c:v>
                </c:pt>
                <c:pt idx="12">
                  <c:v>7561</c:v>
                </c:pt>
              </c:numCache>
            </c:numRef>
          </c:val>
          <c:extLst>
            <c:ext xmlns:c16="http://schemas.microsoft.com/office/drawing/2014/chart" uri="{C3380CC4-5D6E-409C-BE32-E72D297353CC}">
              <c16:uniqueId val="{00000007-639D-41A2-AB93-AB941DBA4D35}"/>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2202</c:v>
                </c:pt>
                <c:pt idx="2">
                  <c:v>#N/A</c:v>
                </c:pt>
                <c:pt idx="3">
                  <c:v>#N/A</c:v>
                </c:pt>
                <c:pt idx="4">
                  <c:v>2905</c:v>
                </c:pt>
                <c:pt idx="5">
                  <c:v>#N/A</c:v>
                </c:pt>
                <c:pt idx="6">
                  <c:v>#N/A</c:v>
                </c:pt>
                <c:pt idx="7">
                  <c:v>3198</c:v>
                </c:pt>
                <c:pt idx="8">
                  <c:v>#N/A</c:v>
                </c:pt>
                <c:pt idx="9">
                  <c:v>#N/A</c:v>
                </c:pt>
                <c:pt idx="10">
                  <c:v>2964</c:v>
                </c:pt>
                <c:pt idx="11">
                  <c:v>#N/A</c:v>
                </c:pt>
                <c:pt idx="12">
                  <c:v>#N/A</c:v>
                </c:pt>
                <c:pt idx="13">
                  <c:v>2914</c:v>
                </c:pt>
                <c:pt idx="14">
                  <c:v>#N/A</c:v>
                </c:pt>
              </c:numCache>
            </c:numRef>
          </c:val>
          <c:smooth val="0"/>
          <c:extLst>
            <c:ext xmlns:c16="http://schemas.microsoft.com/office/drawing/2014/chart" uri="{C3380CC4-5D6E-409C-BE32-E72D297353CC}">
              <c16:uniqueId val="{00000008-639D-41A2-AB93-AB941DBA4D35}"/>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55134</c:v>
                </c:pt>
                <c:pt idx="5">
                  <c:v>55549</c:v>
                </c:pt>
                <c:pt idx="8">
                  <c:v>54051</c:v>
                </c:pt>
                <c:pt idx="11">
                  <c:v>52202</c:v>
                </c:pt>
                <c:pt idx="14">
                  <c:v>49701</c:v>
                </c:pt>
              </c:numCache>
            </c:numRef>
          </c:val>
          <c:extLst>
            <c:ext xmlns:c16="http://schemas.microsoft.com/office/drawing/2014/chart" uri="{C3380CC4-5D6E-409C-BE32-E72D297353CC}">
              <c16:uniqueId val="{00000000-623F-486F-AF23-5770DE498EF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8270</c:v>
                </c:pt>
                <c:pt idx="5">
                  <c:v>8762</c:v>
                </c:pt>
                <c:pt idx="8">
                  <c:v>8229</c:v>
                </c:pt>
                <c:pt idx="11">
                  <c:v>8437</c:v>
                </c:pt>
                <c:pt idx="14">
                  <c:v>8864</c:v>
                </c:pt>
              </c:numCache>
            </c:numRef>
          </c:val>
          <c:extLst>
            <c:ext xmlns:c16="http://schemas.microsoft.com/office/drawing/2014/chart" uri="{C3380CC4-5D6E-409C-BE32-E72D297353CC}">
              <c16:uniqueId val="{00000001-623F-486F-AF23-5770DE498EF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12304</c:v>
                </c:pt>
                <c:pt idx="5">
                  <c:v>15962</c:v>
                </c:pt>
                <c:pt idx="8">
                  <c:v>16436</c:v>
                </c:pt>
                <c:pt idx="11">
                  <c:v>16611</c:v>
                </c:pt>
                <c:pt idx="14">
                  <c:v>14003</c:v>
                </c:pt>
              </c:numCache>
            </c:numRef>
          </c:val>
          <c:extLst>
            <c:ext xmlns:c16="http://schemas.microsoft.com/office/drawing/2014/chart" uri="{C3380CC4-5D6E-409C-BE32-E72D297353CC}">
              <c16:uniqueId val="{00000002-623F-486F-AF23-5770DE498EF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23F-486F-AF23-5770DE498EF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23F-486F-AF23-5770DE498EF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23F-486F-AF23-5770DE498EF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7271</c:v>
                </c:pt>
                <c:pt idx="3">
                  <c:v>7115</c:v>
                </c:pt>
                <c:pt idx="6">
                  <c:v>7099</c:v>
                </c:pt>
                <c:pt idx="9">
                  <c:v>7277</c:v>
                </c:pt>
                <c:pt idx="12">
                  <c:v>7487</c:v>
                </c:pt>
              </c:numCache>
            </c:numRef>
          </c:val>
          <c:extLst>
            <c:ext xmlns:c16="http://schemas.microsoft.com/office/drawing/2014/chart" uri="{C3380CC4-5D6E-409C-BE32-E72D297353CC}">
              <c16:uniqueId val="{00000006-623F-486F-AF23-5770DE498EF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770</c:v>
                </c:pt>
                <c:pt idx="3">
                  <c:v>686</c:v>
                </c:pt>
                <c:pt idx="6">
                  <c:v>627</c:v>
                </c:pt>
                <c:pt idx="9">
                  <c:v>1031</c:v>
                </c:pt>
                <c:pt idx="12">
                  <c:v>996</c:v>
                </c:pt>
              </c:numCache>
            </c:numRef>
          </c:val>
          <c:extLst>
            <c:ext xmlns:c16="http://schemas.microsoft.com/office/drawing/2014/chart" uri="{C3380CC4-5D6E-409C-BE32-E72D297353CC}">
              <c16:uniqueId val="{00000007-623F-486F-AF23-5770DE498EF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1400</c:v>
                </c:pt>
                <c:pt idx="3">
                  <c:v>1377</c:v>
                </c:pt>
                <c:pt idx="6">
                  <c:v>1258</c:v>
                </c:pt>
                <c:pt idx="9">
                  <c:v>1147</c:v>
                </c:pt>
                <c:pt idx="12">
                  <c:v>997</c:v>
                </c:pt>
              </c:numCache>
            </c:numRef>
          </c:val>
          <c:extLst>
            <c:ext xmlns:c16="http://schemas.microsoft.com/office/drawing/2014/chart" uri="{C3380CC4-5D6E-409C-BE32-E72D297353CC}">
              <c16:uniqueId val="{00000008-623F-486F-AF23-5770DE498EF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4208</c:v>
                </c:pt>
                <c:pt idx="3">
                  <c:v>6924</c:v>
                </c:pt>
                <c:pt idx="6">
                  <c:v>6002</c:v>
                </c:pt>
                <c:pt idx="9">
                  <c:v>6665</c:v>
                </c:pt>
                <c:pt idx="12">
                  <c:v>6538</c:v>
                </c:pt>
              </c:numCache>
            </c:numRef>
          </c:val>
          <c:extLst>
            <c:ext xmlns:c16="http://schemas.microsoft.com/office/drawing/2014/chart" uri="{C3380CC4-5D6E-409C-BE32-E72D297353CC}">
              <c16:uniqueId val="{00000009-623F-486F-AF23-5770DE498EF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65970</c:v>
                </c:pt>
                <c:pt idx="3">
                  <c:v>65961</c:v>
                </c:pt>
                <c:pt idx="6">
                  <c:v>62882</c:v>
                </c:pt>
                <c:pt idx="9">
                  <c:v>61641</c:v>
                </c:pt>
                <c:pt idx="12">
                  <c:v>62187</c:v>
                </c:pt>
              </c:numCache>
            </c:numRef>
          </c:val>
          <c:extLst>
            <c:ext xmlns:c16="http://schemas.microsoft.com/office/drawing/2014/chart" uri="{C3380CC4-5D6E-409C-BE32-E72D297353CC}">
              <c16:uniqueId val="{0000000A-623F-486F-AF23-5770DE498EF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3909</c:v>
                </c:pt>
                <c:pt idx="2">
                  <c:v>#N/A</c:v>
                </c:pt>
                <c:pt idx="3">
                  <c:v>#N/A</c:v>
                </c:pt>
                <c:pt idx="4">
                  <c:v>1791</c:v>
                </c:pt>
                <c:pt idx="5">
                  <c:v>#N/A</c:v>
                </c:pt>
                <c:pt idx="6">
                  <c:v>#N/A</c:v>
                </c:pt>
                <c:pt idx="7">
                  <c:v>0</c:v>
                </c:pt>
                <c:pt idx="8">
                  <c:v>#N/A</c:v>
                </c:pt>
                <c:pt idx="9">
                  <c:v>#N/A</c:v>
                </c:pt>
                <c:pt idx="10">
                  <c:v>511</c:v>
                </c:pt>
                <c:pt idx="11">
                  <c:v>#N/A</c:v>
                </c:pt>
                <c:pt idx="12">
                  <c:v>#N/A</c:v>
                </c:pt>
                <c:pt idx="13">
                  <c:v>5636</c:v>
                </c:pt>
                <c:pt idx="14">
                  <c:v>#N/A</c:v>
                </c:pt>
              </c:numCache>
            </c:numRef>
          </c:val>
          <c:smooth val="0"/>
          <c:extLst>
            <c:ext xmlns:c16="http://schemas.microsoft.com/office/drawing/2014/chart" uri="{C3380CC4-5D6E-409C-BE32-E72D297353CC}">
              <c16:uniqueId val="{0000000B-623F-486F-AF23-5770DE498EF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7403</c:v>
                </c:pt>
                <c:pt idx="1">
                  <c:v>7507</c:v>
                </c:pt>
                <c:pt idx="2">
                  <c:v>7382</c:v>
                </c:pt>
              </c:numCache>
            </c:numRef>
          </c:val>
          <c:extLst>
            <c:ext xmlns:c16="http://schemas.microsoft.com/office/drawing/2014/chart" uri="{C3380CC4-5D6E-409C-BE32-E72D297353CC}">
              <c16:uniqueId val="{00000000-F034-4BA1-BC1D-34DD065C5BD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F034-4BA1-BC1D-34DD065C5BD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6752</c:v>
                </c:pt>
                <c:pt idx="1">
                  <c:v>6676</c:v>
                </c:pt>
                <c:pt idx="2">
                  <c:v>4281</c:v>
                </c:pt>
              </c:numCache>
            </c:numRef>
          </c:val>
          <c:extLst>
            <c:ext xmlns:c16="http://schemas.microsoft.com/office/drawing/2014/chart" uri="{C3380CC4-5D6E-409C-BE32-E72D297353CC}">
              <c16:uniqueId val="{00000002-F034-4BA1-BC1D-34DD065C5BD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埼玉県所沢市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令和６年度は、公営企業債の元利償還金に対する繰入金が</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億円減少したことなどにより、実質的な公債費が</a:t>
          </a:r>
          <a:r>
            <a:rPr kumimoji="1" lang="en-US" altLang="ja-JP" sz="1400">
              <a:latin typeface="ＭＳ ゴシック" pitchFamily="49" charset="-128"/>
              <a:ea typeface="ＭＳ ゴシック" pitchFamily="49" charset="-128"/>
            </a:rPr>
            <a:t>4.1</a:t>
          </a:r>
          <a:r>
            <a:rPr kumimoji="1" lang="ja-JP" altLang="en-US" sz="1400">
              <a:latin typeface="ＭＳ ゴシック" pitchFamily="49" charset="-128"/>
              <a:ea typeface="ＭＳ ゴシック" pitchFamily="49" charset="-128"/>
            </a:rPr>
            <a:t>億円減少した。</a:t>
          </a:r>
        </a:p>
        <a:p>
          <a:r>
            <a:rPr kumimoji="1" lang="ja-JP" altLang="en-US" sz="1400">
              <a:latin typeface="ＭＳ ゴシック" pitchFamily="49" charset="-128"/>
              <a:ea typeface="ＭＳ ゴシック" pitchFamily="49" charset="-128"/>
            </a:rPr>
            <a:t>　一方、災害復旧費等に係る公債費分として見込まれた基準財政需要額が</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億円減少したことなどにより、公債費等から控除される財源として</a:t>
          </a:r>
          <a:r>
            <a:rPr kumimoji="1" lang="en-US" altLang="ja-JP" sz="1400">
              <a:latin typeface="ＭＳ ゴシック" pitchFamily="49" charset="-128"/>
              <a:ea typeface="ＭＳ ゴシック" pitchFamily="49" charset="-128"/>
            </a:rPr>
            <a:t>3.6</a:t>
          </a:r>
          <a:r>
            <a:rPr kumimoji="1" lang="ja-JP" altLang="en-US" sz="1400">
              <a:latin typeface="ＭＳ ゴシック" pitchFamily="49" charset="-128"/>
              <a:ea typeface="ＭＳ ゴシック" pitchFamily="49" charset="-128"/>
            </a:rPr>
            <a:t>億円減少した。</a:t>
          </a:r>
        </a:p>
        <a:p>
          <a:r>
            <a:rPr kumimoji="1" lang="ja-JP" altLang="en-US" sz="1400">
              <a:latin typeface="ＭＳ ゴシック" pitchFamily="49" charset="-128"/>
              <a:ea typeface="ＭＳ ゴシック" pitchFamily="49" charset="-128"/>
            </a:rPr>
            <a:t>　こうしたことから、実質公債費比率の分子としては前年度より</a:t>
          </a:r>
          <a:r>
            <a:rPr kumimoji="1" lang="en-US" altLang="ja-JP" sz="1400">
              <a:latin typeface="ＭＳ ゴシック" pitchFamily="49" charset="-128"/>
              <a:ea typeface="ＭＳ ゴシック" pitchFamily="49" charset="-128"/>
            </a:rPr>
            <a:t>0.5</a:t>
          </a:r>
          <a:r>
            <a:rPr kumimoji="1" lang="ja-JP" altLang="en-US" sz="1400">
              <a:latin typeface="ＭＳ ゴシック" pitchFamily="49" charset="-128"/>
              <a:ea typeface="ＭＳ ゴシック" pitchFamily="49" charset="-128"/>
            </a:rPr>
            <a:t>億円の減となった。</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埼玉県所沢市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令和６年度は、新たな地方債の借入額よりも、元金償還額が下回ったため、地方債現在高は前年度から約</a:t>
          </a:r>
          <a:r>
            <a:rPr kumimoji="1" lang="en-US" altLang="ja-JP" sz="1400">
              <a:solidFill>
                <a:sysClr val="windowText" lastClr="000000"/>
              </a:solidFill>
              <a:latin typeface="ＭＳ ゴシック" pitchFamily="49" charset="-128"/>
              <a:ea typeface="ＭＳ ゴシック" pitchFamily="49" charset="-128"/>
            </a:rPr>
            <a:t>5</a:t>
          </a:r>
          <a:r>
            <a:rPr kumimoji="1" lang="ja-JP" altLang="en-US" sz="1400">
              <a:solidFill>
                <a:sysClr val="windowText" lastClr="000000"/>
              </a:solidFill>
              <a:latin typeface="ＭＳ ゴシック" pitchFamily="49" charset="-128"/>
              <a:ea typeface="ＭＳ ゴシック" pitchFamily="49" charset="-128"/>
            </a:rPr>
            <a:t>億円の増となったが、債務負担行為に基づく支出予定額、組合負担等見込額などが減となり、全体として、将来負担額は約</a:t>
          </a:r>
          <a:r>
            <a:rPr kumimoji="1" lang="en-US" altLang="ja-JP" sz="1400">
              <a:solidFill>
                <a:sysClr val="windowText" lastClr="000000"/>
              </a:solidFill>
              <a:latin typeface="ＭＳ ゴシック" pitchFamily="49" charset="-128"/>
              <a:ea typeface="ＭＳ ゴシック" pitchFamily="49" charset="-128"/>
            </a:rPr>
            <a:t>4.4</a:t>
          </a:r>
          <a:r>
            <a:rPr kumimoji="1" lang="ja-JP" altLang="en-US" sz="1400">
              <a:solidFill>
                <a:sysClr val="windowText" lastClr="000000"/>
              </a:solidFill>
              <a:latin typeface="ＭＳ ゴシック" pitchFamily="49" charset="-128"/>
              <a:ea typeface="ＭＳ ゴシック" pitchFamily="49" charset="-128"/>
            </a:rPr>
            <a:t>億円増加した。</a:t>
          </a:r>
        </a:p>
        <a:p>
          <a:r>
            <a:rPr kumimoji="1" lang="ja-JP" altLang="en-US" sz="1400">
              <a:solidFill>
                <a:sysClr val="windowText" lastClr="000000"/>
              </a:solidFill>
              <a:latin typeface="ＭＳ ゴシック" pitchFamily="49" charset="-128"/>
              <a:ea typeface="ＭＳ ゴシック" pitchFamily="49" charset="-128"/>
            </a:rPr>
            <a:t>　また、基金のうち、特に財政調整基金や施設整備基金について、積立以上に取崩を行ったことから、都市計画税収の増により充当可能特定歳入が約</a:t>
          </a:r>
          <a:r>
            <a:rPr kumimoji="1" lang="en-US" altLang="ja-JP" sz="1400">
              <a:solidFill>
                <a:sysClr val="windowText" lastClr="000000"/>
              </a:solidFill>
              <a:latin typeface="ＭＳ ゴシック" pitchFamily="49" charset="-128"/>
              <a:ea typeface="ＭＳ ゴシック" pitchFamily="49" charset="-128"/>
            </a:rPr>
            <a:t>4</a:t>
          </a:r>
          <a:r>
            <a:rPr kumimoji="1" lang="ja-JP" altLang="en-US" sz="1400">
              <a:solidFill>
                <a:sysClr val="windowText" lastClr="000000"/>
              </a:solidFill>
              <a:latin typeface="ＭＳ ゴシック" pitchFamily="49" charset="-128"/>
              <a:ea typeface="ＭＳ ゴシック" pitchFamily="49" charset="-128"/>
            </a:rPr>
            <a:t>憶円の増となったものの、充当可能基金が前年度と比較して、約</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億円の減となったほか、基準財政需要額算入見込額が約</a:t>
          </a:r>
          <a:r>
            <a:rPr kumimoji="1" lang="en-US" altLang="ja-JP" sz="1400">
              <a:solidFill>
                <a:sysClr val="windowText" lastClr="000000"/>
              </a:solidFill>
              <a:latin typeface="ＭＳ ゴシック" pitchFamily="49" charset="-128"/>
              <a:ea typeface="ＭＳ ゴシック" pitchFamily="49" charset="-128"/>
            </a:rPr>
            <a:t>25</a:t>
          </a:r>
          <a:r>
            <a:rPr kumimoji="1" lang="ja-JP" altLang="en-US" sz="1400">
              <a:solidFill>
                <a:sysClr val="windowText" lastClr="000000"/>
              </a:solidFill>
              <a:latin typeface="ＭＳ ゴシック" pitchFamily="49" charset="-128"/>
              <a:ea typeface="ＭＳ ゴシック" pitchFamily="49" charset="-128"/>
            </a:rPr>
            <a:t>億円の減となり、充当可能財源の合計が前年度と比較して約</a:t>
          </a:r>
          <a:r>
            <a:rPr kumimoji="1" lang="en-US" altLang="ja-JP" sz="1400">
              <a:solidFill>
                <a:sysClr val="windowText" lastClr="000000"/>
              </a:solidFill>
              <a:latin typeface="ＭＳ ゴシック" pitchFamily="49" charset="-128"/>
              <a:ea typeface="ＭＳ ゴシック" pitchFamily="49" charset="-128"/>
            </a:rPr>
            <a:t>46</a:t>
          </a:r>
          <a:r>
            <a:rPr kumimoji="1" lang="ja-JP" altLang="en-US" sz="1400">
              <a:solidFill>
                <a:sysClr val="windowText" lastClr="000000"/>
              </a:solidFill>
              <a:latin typeface="ＭＳ ゴシック" pitchFamily="49" charset="-128"/>
              <a:ea typeface="ＭＳ ゴシック" pitchFamily="49" charset="-128"/>
            </a:rPr>
            <a:t>億円減少した。</a:t>
          </a:r>
        </a:p>
        <a:p>
          <a:r>
            <a:rPr kumimoji="1" lang="ja-JP" altLang="en-US" sz="1400">
              <a:solidFill>
                <a:sysClr val="windowText" lastClr="000000"/>
              </a:solidFill>
              <a:latin typeface="ＭＳ ゴシック" pitchFamily="49" charset="-128"/>
              <a:ea typeface="ＭＳ ゴシック" pitchFamily="49" charset="-128"/>
            </a:rPr>
            <a:t>　これらの理由により、将来負担額が充当可能財源を上回り、将来負担率の分子が約</a:t>
          </a:r>
          <a:r>
            <a:rPr kumimoji="1" lang="en-US" altLang="ja-JP" sz="1400">
              <a:solidFill>
                <a:sysClr val="windowText" lastClr="000000"/>
              </a:solidFill>
              <a:latin typeface="ＭＳ ゴシック" pitchFamily="49" charset="-128"/>
              <a:ea typeface="ＭＳ ゴシック" pitchFamily="49" charset="-128"/>
            </a:rPr>
            <a:t>51</a:t>
          </a:r>
          <a:r>
            <a:rPr kumimoji="1" lang="ja-JP" altLang="en-US" sz="1400">
              <a:solidFill>
                <a:sysClr val="windowText" lastClr="000000"/>
              </a:solidFill>
              <a:latin typeface="ＭＳ ゴシック" pitchFamily="49" charset="-128"/>
              <a:ea typeface="ＭＳ ゴシック" pitchFamily="49" charset="-128"/>
            </a:rPr>
            <a:t>億円増加した。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埼玉県所沢市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令和６年度は、基金全体として、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5,758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8,278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百万円を取崩し、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百万円の減となった。積立金については前年度比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1,735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百万円減となっており、減の理由としては前年度繰越金のうち基金積立の原資となる金額の減に拠るものである。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特定目的基金については、前年度繰越金の減により、施設整備基金に積み立てができなかったため、基金残高の減要因となっている。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市街地再開発整備事業等、特定の事業を目的とした基金は中長期的には減少傾向が見込まれる。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一方で、公共施設の長寿命化計画に基づく施設の適正化・長寿命化が予定されており、財源については施設整備基金の活用も想定されていることから、必要な財源を計画的に確保するため基金を有効に活用していきた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・施設整備基金：公用又は公共用に供する施設の修繕その他の整備事業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・マチごとエコタウン推進基金：マチごとエコタウン所沢構想の推進を図るための事業（緑化の推進及び緑の保全のための事業を除く）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・緑の基金：緑化の推進及び緑の保全のための事業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・道路整備基金：道路整備事業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・地域産業活性化基金：地域産業の活性化に関する事業</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・施設整備基金：学校トイレ改修工事や短期予防保全計画に基づく施設整備事業等の財源として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1,485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百万円を取り崩した一方、積み立ては運用益の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百万円のみのため、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1,477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・マチごとエコタウン推進基金：スマートハウス化補助事業等のため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百万円取り崩した一方、売電収入等を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・緑の基金：保全緑地用地購入等のため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百万円取り崩した一方、寄附金等を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・道路整備基金：道路維持補修事業のため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百万円取り崩した一方、積み立ては運用益の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百万円のみのため、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・地域産業活性化基金：所沢ブランド特産品推進事業等で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百万円取り崩した一方、寄附金等を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公共施設等の長寿命化計画に基づく施設改修等、各事業を円滑かつ計画的に実施していくため、それぞれの基金の設置目的に応じて基金を有効に活用していきたい。</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令和６年度は、普通交付税の追加交付や前年度繰越金により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5,513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百万円を積立て、財源調整として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5,637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百万円取崩したため、基金残高は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令和６年度は、年度末残高が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することとなり、普通交付税の追加交付や前年度繰越金については後年度も継続的に見込める事由ではないことから、今後も年度間の財源調整や計画的な財政運営のため、適切に積立・取崩を行っ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更には、災害や物価高騰などに備えるため、当市においては標準財政規模の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％となる約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億円程度の額は確保に努めていきたい。</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設置していない。</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設置の予定なし。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埼玉県所沢市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342,520
334,691
72.11
138,610,169
130,386,256
7,206,978
65,875,752
62,186,746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5.0
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年度の財政力指数は</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0.94</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で、前年度から現状維持となった。</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平成２２年度に８年ぶりに普通交付税交付団体となり、平成２４年度に</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を割ってから、ほぼ横ばいで推移しながらも、類似団体平均を上回る数字を維持している。</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しかし、今後は生産年齢人口の減少や社会保障経費の増加等により財政の圧迫が予想されることから、引き続き財源確保の取り組みを進めるとともに経常経費の抑制を図り、自然災害のような不測の事態にも対応できるよう財政基盤の強化を図っていく。</a:t>
          </a:r>
          <a:endParaRPr lang="ja-JP" altLang="ja-JP" sz="1100">
            <a:effectLst/>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137160</xdr:rowOff>
    </xdr:from>
    <xdr:to>
      <xdr:col>23</xdr:col>
      <xdr:colOff>133350</xdr:colOff>
      <xdr:row>45</xdr:row>
      <xdr:rowOff>66040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30936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38117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66040</xdr:rowOff>
    </xdr:from>
    <xdr:to>
      <xdr:col>24</xdr:col>
      <xdr:colOff>12700</xdr:colOff>
      <xdr:row>45</xdr:row>
      <xdr:rowOff>66040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52087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137160</xdr:rowOff>
    </xdr:from>
    <xdr:to>
      <xdr:col>24</xdr:col>
      <xdr:colOff>12700</xdr:colOff>
      <xdr:row>36</xdr:row>
      <xdr:rowOff>137160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30480</xdr:rowOff>
    </xdr:from>
    <xdr:to>
      <xdr:col>23</xdr:col>
      <xdr:colOff>133350</xdr:colOff>
      <xdr:row>40</xdr:row>
      <xdr:rowOff>30480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114800" y="68884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120667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148590</xdr:rowOff>
    </xdr:from>
    <xdr:to>
      <xdr:col>23</xdr:col>
      <xdr:colOff>184150</xdr:colOff>
      <xdr:row>41</xdr:row>
      <xdr:rowOff>78740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6350</xdr:rowOff>
    </xdr:from>
    <xdr:to>
      <xdr:col>19</xdr:col>
      <xdr:colOff>133350</xdr:colOff>
      <xdr:row>40</xdr:row>
      <xdr:rowOff>30480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68643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148590</xdr:rowOff>
    </xdr:from>
    <xdr:to>
      <xdr:col>19</xdr:col>
      <xdr:colOff>184150</xdr:colOff>
      <xdr:row>41</xdr:row>
      <xdr:rowOff>78740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63517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09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39</xdr:row>
      <xdr:rowOff>153670</xdr:rowOff>
    </xdr:from>
    <xdr:to>
      <xdr:col>15</xdr:col>
      <xdr:colOff>82550</xdr:colOff>
      <xdr:row>40</xdr:row>
      <xdr:rowOff>6350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684022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124460</xdr:rowOff>
    </xdr:from>
    <xdr:to>
      <xdr:col>15</xdr:col>
      <xdr:colOff>133350</xdr:colOff>
      <xdr:row>41</xdr:row>
      <xdr:rowOff>54610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39387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39</xdr:row>
      <xdr:rowOff>129540</xdr:rowOff>
    </xdr:from>
    <xdr:to>
      <xdr:col>11</xdr:col>
      <xdr:colOff>31750</xdr:colOff>
      <xdr:row>39</xdr:row>
      <xdr:rowOff>153670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68160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76200</xdr:rowOff>
    </xdr:from>
    <xdr:to>
      <xdr:col>11</xdr:col>
      <xdr:colOff>82550</xdr:colOff>
      <xdr:row>41</xdr:row>
      <xdr:rowOff>6350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162577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76200</xdr:rowOff>
    </xdr:from>
    <xdr:to>
      <xdr:col>7</xdr:col>
      <xdr:colOff>31750</xdr:colOff>
      <xdr:row>41</xdr:row>
      <xdr:rowOff>6350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162577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151130</xdr:rowOff>
    </xdr:from>
    <xdr:to>
      <xdr:col>23</xdr:col>
      <xdr:colOff>184150</xdr:colOff>
      <xdr:row>40</xdr:row>
      <xdr:rowOff>81280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38</xdr:row>
      <xdr:rowOff>167657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151130</xdr:rowOff>
    </xdr:from>
    <xdr:to>
      <xdr:col>19</xdr:col>
      <xdr:colOff>184150</xdr:colOff>
      <xdr:row>40</xdr:row>
      <xdr:rowOff>81280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91457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660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39</xdr:row>
      <xdr:rowOff>127000</xdr:rowOff>
    </xdr:from>
    <xdr:to>
      <xdr:col>15</xdr:col>
      <xdr:colOff>133350</xdr:colOff>
      <xdr:row>40</xdr:row>
      <xdr:rowOff>57150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67327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39</xdr:row>
      <xdr:rowOff>102870</xdr:rowOff>
    </xdr:from>
    <xdr:to>
      <xdr:col>11</xdr:col>
      <xdr:colOff>82550</xdr:colOff>
      <xdr:row>40</xdr:row>
      <xdr:rowOff>33020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43197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78740</xdr:rowOff>
    </xdr:from>
    <xdr:to>
      <xdr:col>7</xdr:col>
      <xdr:colOff>31750</xdr:colOff>
      <xdr:row>40</xdr:row>
      <xdr:rowOff>8890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38</xdr:row>
      <xdr:rowOff>19067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9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分母である経常一般財源（歳入）については、令和５年度と比較し、全体で増（＋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3,270,434</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千円）となった。大きな要因としては、地方特例交付金等の増（＋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1,601,985</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千円）、地方交付税の増（＋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1,179,959</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千円）などが挙げられる。</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分子である経常経費充当一般財源（歳出）については、令和５年度と比較し、全体で増（＋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3,329,173</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千円）となった。最も大きな要因としては、物件費の増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1,078,784</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が挙げられる。その内容としては、各種予防接種費の増（＋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502,313</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千円）などがある。</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また、人件費が、会計年度任用職員（パートタイム）報酬の増（＋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300,101</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千円）などの影響により増</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(+1,024,358</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一方、公債費は、臨時財政対策債の減</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(▲292,671</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などの影響により減</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(▲172,422</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900">
            <a:effectLst/>
            <a:latin typeface="ＭＳ ゴシック" panose="020B0609070205080204" pitchFamily="49" charset="-128"/>
            <a:ea typeface="ＭＳ ゴシック" panose="020B0609070205080204" pitchFamily="49" charset="-128"/>
          </a:endParaRPr>
        </a:p>
        <a:p>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　その結果、分母である経常一般財源が＋</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3,270,434</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千円の増となったものの、分子である経常経費充当一般財源が＋</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3,329,173</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千円の増となったことから、経常収支比率は令和５年度より</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0.3</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ポイント増え、</a:t>
          </a:r>
          <a:r>
            <a:rPr kumimoji="1" lang="en-US" altLang="ja-JP" sz="900">
              <a:solidFill>
                <a:schemeClr val="dk1"/>
              </a:solidFill>
              <a:effectLst/>
              <a:latin typeface="ＭＳ ゴシック" panose="020B0609070205080204" pitchFamily="49" charset="-128"/>
              <a:ea typeface="ＭＳ ゴシック" panose="020B0609070205080204" pitchFamily="49" charset="-128"/>
              <a:cs typeface="+mn-cs"/>
            </a:rPr>
            <a:t>95.5</a:t>
          </a:r>
          <a:r>
            <a:rPr kumimoji="1" lang="ja-JP" altLang="ja-JP" sz="90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167217</xdr:rowOff>
    </xdr:from>
    <xdr:to>
      <xdr:col>23</xdr:col>
      <xdr:colOff>133350</xdr:colOff>
      <xdr:row>66</xdr:row>
      <xdr:rowOff>2117</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11131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145644</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2117</xdr:rowOff>
    </xdr:from>
    <xdr:to>
      <xdr:col>24</xdr:col>
      <xdr:colOff>12700</xdr:colOff>
      <xdr:row>66</xdr:row>
      <xdr:rowOff>2117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82144</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985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167217</xdr:rowOff>
    </xdr:from>
    <xdr:to>
      <xdr:col>24</xdr:col>
      <xdr:colOff>12700</xdr:colOff>
      <xdr:row>58</xdr:row>
      <xdr:rowOff>167217</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11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9737</xdr:rowOff>
    </xdr:from>
    <xdr:to>
      <xdr:col>23</xdr:col>
      <xdr:colOff>133350</xdr:colOff>
      <xdr:row>63</xdr:row>
      <xdr:rowOff>33867</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081108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98654</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557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82127</xdr:rowOff>
    </xdr:from>
    <xdr:to>
      <xdr:col>23</xdr:col>
      <xdr:colOff>184150</xdr:colOff>
      <xdr:row>63</xdr:row>
      <xdr:rowOff>12277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151554</xdr:rowOff>
    </xdr:from>
    <xdr:to>
      <xdr:col>19</xdr:col>
      <xdr:colOff>133350</xdr:colOff>
      <xdr:row>63</xdr:row>
      <xdr:rowOff>9737</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3225800" y="10610004"/>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116840</xdr:rowOff>
    </xdr:from>
    <xdr:to>
      <xdr:col>19</xdr:col>
      <xdr:colOff>184150</xdr:colOff>
      <xdr:row>62</xdr:row>
      <xdr:rowOff>46990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57167</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34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105833</xdr:rowOff>
    </xdr:from>
    <xdr:to>
      <xdr:col>15</xdr:col>
      <xdr:colOff>82550</xdr:colOff>
      <xdr:row>61</xdr:row>
      <xdr:rowOff>151554</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2336800" y="10392833"/>
          <a:ext cx="889000" cy="21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60537</xdr:rowOff>
    </xdr:from>
    <xdr:to>
      <xdr:col>15</xdr:col>
      <xdr:colOff>133350</xdr:colOff>
      <xdr:row>61</xdr:row>
      <xdr:rowOff>162137</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864</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105833</xdr:rowOff>
    </xdr:from>
    <xdr:to>
      <xdr:col>11</xdr:col>
      <xdr:colOff>31750</xdr:colOff>
      <xdr:row>62</xdr:row>
      <xdr:rowOff>165100</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0392833"/>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129963</xdr:rowOff>
    </xdr:from>
    <xdr:to>
      <xdr:col>11</xdr:col>
      <xdr:colOff>82550</xdr:colOff>
      <xdr:row>60</xdr:row>
      <xdr:rowOff>60113</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24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70290</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014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44450</xdr:rowOff>
    </xdr:from>
    <xdr:to>
      <xdr:col>7</xdr:col>
      <xdr:colOff>31750</xdr:colOff>
      <xdr:row>61</xdr:row>
      <xdr:rowOff>146050</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156227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154517</xdr:rowOff>
    </xdr:from>
    <xdr:to>
      <xdr:col>23</xdr:col>
      <xdr:colOff>184150</xdr:colOff>
      <xdr:row>63</xdr:row>
      <xdr:rowOff>84667</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126594</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756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130387</xdr:rowOff>
    </xdr:from>
    <xdr:to>
      <xdr:col>19</xdr:col>
      <xdr:colOff>184150</xdr:colOff>
      <xdr:row>63</xdr:row>
      <xdr:rowOff>60537</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45314</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846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100754</xdr:rowOff>
    </xdr:from>
    <xdr:to>
      <xdr:col>15</xdr:col>
      <xdr:colOff>133350</xdr:colOff>
      <xdr:row>62</xdr:row>
      <xdr:rowOff>30904</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15681</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55033</xdr:rowOff>
    </xdr:from>
    <xdr:to>
      <xdr:col>11</xdr:col>
      <xdr:colOff>82550</xdr:colOff>
      <xdr:row>60</xdr:row>
      <xdr:rowOff>156633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141410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114300</xdr:rowOff>
    </xdr:from>
    <xdr:to>
      <xdr:col>7</xdr:col>
      <xdr:colOff>31750</xdr:colOff>
      <xdr:row>63</xdr:row>
      <xdr:rowOff>44450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29227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[111,150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前年度から</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6,762</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円の増となった。</a:t>
          </a: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人件費については、会計年度任用職員給与の増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(+450,740</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、一般職給の増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(+231,942</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、期末手当の増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(+84,583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などにより増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(+1,024,358</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となった。一方で、物件費については、学校給食運営費の増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(+470,405</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、西部・東部クリーンセンター費の増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(+612,267</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などにより全体として増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(+1,078,784</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となった。</a:t>
          </a: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なお、人口については大きな変動はなく、これらの要因により前年度と比較して減となった。</a:t>
          </a: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65396</xdr:rowOff>
    </xdr:from>
    <xdr:to>
      <xdr:col>23</xdr:col>
      <xdr:colOff>133350</xdr:colOff>
      <xdr:row>89</xdr:row>
      <xdr:rowOff>158688</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52846"/>
          <a:ext cx="0" cy="14648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130765</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89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158688</xdr:rowOff>
    </xdr:from>
    <xdr:to>
      <xdr:col>24</xdr:col>
      <xdr:colOff>12700</xdr:colOff>
      <xdr:row>89</xdr:row>
      <xdr:rowOff>158688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4177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151773</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96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65396</xdr:rowOff>
    </xdr:from>
    <xdr:to>
      <xdr:col>24</xdr:col>
      <xdr:colOff>12700</xdr:colOff>
      <xdr:row>81</xdr:row>
      <xdr:rowOff>65396</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52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106096</xdr:rowOff>
    </xdr:from>
    <xdr:to>
      <xdr:col>23</xdr:col>
      <xdr:colOff>133350</xdr:colOff>
      <xdr:row>82</xdr:row>
      <xdr:rowOff>25295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3993546"/>
          <a:ext cx="838200" cy="90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142166</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372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170089</xdr:rowOff>
    </xdr:from>
    <xdr:to>
      <xdr:col>23</xdr:col>
      <xdr:colOff>184150</xdr:colOff>
      <xdr:row>84</xdr:row>
      <xdr:rowOff>100239</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400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106096</xdr:rowOff>
    </xdr:from>
    <xdr:to>
      <xdr:col>19</xdr:col>
      <xdr:colOff>133350</xdr:colOff>
      <xdr:row>81</xdr:row>
      <xdr:rowOff>164410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225800" y="13993546"/>
          <a:ext cx="889000" cy="58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52240</xdr:rowOff>
    </xdr:from>
    <xdr:to>
      <xdr:col>19</xdr:col>
      <xdr:colOff>184150</xdr:colOff>
      <xdr:row>83</xdr:row>
      <xdr:rowOff>153840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82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138617</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368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115627</xdr:rowOff>
    </xdr:from>
    <xdr:to>
      <xdr:col>15</xdr:col>
      <xdr:colOff>82550</xdr:colOff>
      <xdr:row>81</xdr:row>
      <xdr:rowOff>164410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003077"/>
          <a:ext cx="889000" cy="4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48594</xdr:rowOff>
    </xdr:from>
    <xdr:to>
      <xdr:col>15</xdr:col>
      <xdr:colOff>133350</xdr:colOff>
      <xdr:row>83</xdr:row>
      <xdr:rowOff>150194</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78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134971</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365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83722</xdr:rowOff>
    </xdr:from>
    <xdr:to>
      <xdr:col>11</xdr:col>
      <xdr:colOff>31750</xdr:colOff>
      <xdr:row>81</xdr:row>
      <xdr:rowOff>115627</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3971172"/>
          <a:ext cx="889000" cy="3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4423</xdr:rowOff>
    </xdr:from>
    <xdr:to>
      <xdr:col>11</xdr:col>
      <xdr:colOff>82550</xdr:colOff>
      <xdr:row>83</xdr:row>
      <xdr:rowOff>106023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234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90800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321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67394</xdr:rowOff>
    </xdr:from>
    <xdr:to>
      <xdr:col>7</xdr:col>
      <xdr:colOff>31750</xdr:colOff>
      <xdr:row>82</xdr:row>
      <xdr:rowOff>168994</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12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153771</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4212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145945</xdr:rowOff>
    </xdr:from>
    <xdr:to>
      <xdr:col>23</xdr:col>
      <xdr:colOff>184150</xdr:colOff>
      <xdr:row>82</xdr:row>
      <xdr:rowOff>76095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03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162472</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387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55296</xdr:rowOff>
    </xdr:from>
    <xdr:to>
      <xdr:col>19</xdr:col>
      <xdr:colOff>184150</xdr:colOff>
      <xdr:row>81</xdr:row>
      <xdr:rowOff>156896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3942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167073</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711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113610</xdr:rowOff>
    </xdr:from>
    <xdr:to>
      <xdr:col>15</xdr:col>
      <xdr:colOff>133350</xdr:colOff>
      <xdr:row>82</xdr:row>
      <xdr:rowOff>43760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001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53937</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76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64827</xdr:rowOff>
    </xdr:from>
    <xdr:to>
      <xdr:col>11</xdr:col>
      <xdr:colOff>82550</xdr:colOff>
      <xdr:row>81</xdr:row>
      <xdr:rowOff>166427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395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5154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72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32922</xdr:rowOff>
    </xdr:from>
    <xdr:to>
      <xdr:col>7</xdr:col>
      <xdr:colOff>31750</xdr:colOff>
      <xdr:row>81</xdr:row>
      <xdr:rowOff>134522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392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144699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68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職員の給与については、民間給与との均衡を基本とする人事院勧告を尊重し、国家公務員に準じた給与改定を行っている。</a:t>
          </a: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給与の総合的見直しの実施により給与水準の適正化を図っており、今後も人事院勧告に準拠していくことを基本として、引き続き給与水準の適正化に努める。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140970</xdr:rowOff>
    </xdr:from>
    <xdr:to>
      <xdr:col>81</xdr:col>
      <xdr:colOff>44450</xdr:colOff>
      <xdr:row>89</xdr:row>
      <xdr:rowOff>166370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856970"/>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138447</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39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166370</xdr:rowOff>
    </xdr:from>
    <xdr:to>
      <xdr:col>81</xdr:col>
      <xdr:colOff>133350</xdr:colOff>
      <xdr:row>89</xdr:row>
      <xdr:rowOff>166370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42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55897</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60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140970</xdr:rowOff>
    </xdr:from>
    <xdr:to>
      <xdr:col>81</xdr:col>
      <xdr:colOff>133350</xdr:colOff>
      <xdr:row>80</xdr:row>
      <xdr:rowOff>140970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85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120650</xdr:rowOff>
    </xdr:from>
    <xdr:to>
      <xdr:col>81</xdr:col>
      <xdr:colOff>44450</xdr:colOff>
      <xdr:row>88</xdr:row>
      <xdr:rowOff>120650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179800" y="1520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93997</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77470</xdr:rowOff>
    </xdr:from>
    <xdr:to>
      <xdr:col>81</xdr:col>
      <xdr:colOff>95250</xdr:colOff>
      <xdr:row>86</xdr:row>
      <xdr:rowOff>7620</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72389</xdr:rowOff>
    </xdr:from>
    <xdr:to>
      <xdr:col>77</xdr:col>
      <xdr:colOff>44450</xdr:colOff>
      <xdr:row>88</xdr:row>
      <xdr:rowOff>120650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90800" y="15159989"/>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72389</xdr:rowOff>
    </xdr:from>
    <xdr:to>
      <xdr:col>72</xdr:col>
      <xdr:colOff>203200</xdr:colOff>
      <xdr:row>88</xdr:row>
      <xdr:rowOff>96520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4401800" y="15159989"/>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101600</xdr:rowOff>
    </xdr:from>
    <xdr:to>
      <xdr:col>73</xdr:col>
      <xdr:colOff>44450</xdr:colOff>
      <xdr:row>86</xdr:row>
      <xdr:rowOff>31750</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41927</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96520</xdr:rowOff>
    </xdr:from>
    <xdr:to>
      <xdr:col>68</xdr:col>
      <xdr:colOff>152400</xdr:colOff>
      <xdr:row>88</xdr:row>
      <xdr:rowOff>96520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512800" y="15184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149861</xdr:rowOff>
    </xdr:from>
    <xdr:to>
      <xdr:col>68</xdr:col>
      <xdr:colOff>203200</xdr:colOff>
      <xdr:row>86</xdr:row>
      <xdr:rowOff>80011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72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90188</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49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26670</xdr:rowOff>
    </xdr:from>
    <xdr:to>
      <xdr:col>64</xdr:col>
      <xdr:colOff>152400</xdr:colOff>
      <xdr:row>86</xdr:row>
      <xdr:rowOff>128270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77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138447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54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69850</xdr:rowOff>
    </xdr:from>
    <xdr:to>
      <xdr:col>81</xdr:col>
      <xdr:colOff>95250</xdr:colOff>
      <xdr:row>89</xdr:row>
      <xdr:rowOff>0</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41927</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51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69850</xdr:rowOff>
    </xdr:from>
    <xdr:to>
      <xdr:col>77</xdr:col>
      <xdr:colOff>95250</xdr:colOff>
      <xdr:row>89</xdr:row>
      <xdr:rowOff>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156227</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524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21589</xdr:rowOff>
    </xdr:from>
    <xdr:to>
      <xdr:col>73</xdr:col>
      <xdr:colOff>44450</xdr:colOff>
      <xdr:row>88</xdr:row>
      <xdr:rowOff>123189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107966</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45720</xdr:rowOff>
    </xdr:from>
    <xdr:to>
      <xdr:col>68</xdr:col>
      <xdr:colOff>203200</xdr:colOff>
      <xdr:row>88</xdr:row>
      <xdr:rowOff>147320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132097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45720</xdr:rowOff>
    </xdr:from>
    <xdr:to>
      <xdr:col>64</xdr:col>
      <xdr:colOff>152400</xdr:colOff>
      <xdr:row>88</xdr:row>
      <xdr:rowOff>147320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132097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effectLst/>
              <a:latin typeface="ＭＳ ゴシック" panose="020B0609070205080204" pitchFamily="49" charset="-128"/>
              <a:ea typeface="ＭＳ ゴシック" panose="020B0609070205080204" pitchFamily="49" charset="-128"/>
            </a:rPr>
            <a:t>　平成１２年度から継続している現業職退職者不補充方針や、平成２５年度の消防部門の広域化により、類似団体内平均値を下回っている。</a:t>
          </a:r>
        </a:p>
        <a:p>
          <a:r>
            <a:rPr lang="ja-JP" altLang="en-US" sz="1100">
              <a:effectLst/>
              <a:latin typeface="ＭＳ ゴシック" panose="020B0609070205080204" pitchFamily="49" charset="-128"/>
              <a:ea typeface="ＭＳ ゴシック" panose="020B0609070205080204" pitchFamily="49" charset="-128"/>
            </a:rPr>
            <a:t>  第３次所沢市定員管理計画の計画期間（令和７年度～令和１０年度）においては、行政のデジタル化の積極的な推進、職員が働きやすい環境の整備及び令和１２年４月の中核市への移行を見据え、段階的に職員数を増員する予定である。</a:t>
          </a:r>
        </a:p>
        <a:p>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70696</xdr:rowOff>
    </xdr:from>
    <xdr:to>
      <xdr:col>81</xdr:col>
      <xdr:colOff>44450</xdr:colOff>
      <xdr:row>66</xdr:row>
      <xdr:rowOff>54398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014796"/>
          <a:ext cx="0" cy="13553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26475</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342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54398</xdr:rowOff>
    </xdr:from>
    <xdr:to>
      <xdr:col>81</xdr:col>
      <xdr:colOff>133350</xdr:colOff>
      <xdr:row>66</xdr:row>
      <xdr:rowOff>54398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370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157073</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70696</xdr:rowOff>
    </xdr:from>
    <xdr:to>
      <xdr:col>81</xdr:col>
      <xdr:colOff>133350</xdr:colOff>
      <xdr:row>58</xdr:row>
      <xdr:rowOff>70696</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27940</xdr:rowOff>
    </xdr:from>
    <xdr:to>
      <xdr:col>81</xdr:col>
      <xdr:colOff>44450</xdr:colOff>
      <xdr:row>59</xdr:row>
      <xdr:rowOff>31962</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6179800" y="10143490"/>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88917</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116840</xdr:rowOff>
    </xdr:from>
    <xdr:to>
      <xdr:col>81</xdr:col>
      <xdr:colOff>95250</xdr:colOff>
      <xdr:row>62</xdr:row>
      <xdr:rowOff>46990</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19896</xdr:rowOff>
    </xdr:from>
    <xdr:to>
      <xdr:col>77</xdr:col>
      <xdr:colOff>44450</xdr:colOff>
      <xdr:row>59</xdr:row>
      <xdr:rowOff>31962</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135446"/>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84667</xdr:rowOff>
    </xdr:from>
    <xdr:to>
      <xdr:col>77</xdr:col>
      <xdr:colOff>95250</xdr:colOff>
      <xdr:row>62</xdr:row>
      <xdr:rowOff>14817</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54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171044</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62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19896</xdr:rowOff>
    </xdr:from>
    <xdr:to>
      <xdr:col>72</xdr:col>
      <xdr:colOff>203200</xdr:colOff>
      <xdr:row>59</xdr:row>
      <xdr:rowOff>27940</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4401800" y="101354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60537</xdr:rowOff>
    </xdr:from>
    <xdr:to>
      <xdr:col>73</xdr:col>
      <xdr:colOff>44450</xdr:colOff>
      <xdr:row>61</xdr:row>
      <xdr:rowOff>162137</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146914</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23919</xdr:rowOff>
    </xdr:from>
    <xdr:to>
      <xdr:col>68</xdr:col>
      <xdr:colOff>152400</xdr:colOff>
      <xdr:row>59</xdr:row>
      <xdr:rowOff>27940</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139469"/>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48471</xdr:rowOff>
    </xdr:from>
    <xdr:to>
      <xdr:col>68</xdr:col>
      <xdr:colOff>203200</xdr:colOff>
      <xdr:row>61</xdr:row>
      <xdr:rowOff>150071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506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134848</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59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48471</xdr:rowOff>
    </xdr:from>
    <xdr:to>
      <xdr:col>64</xdr:col>
      <xdr:colOff>152400</xdr:colOff>
      <xdr:row>61</xdr:row>
      <xdr:rowOff>150071</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506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134848</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59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148590</xdr:rowOff>
    </xdr:from>
    <xdr:to>
      <xdr:col>81</xdr:col>
      <xdr:colOff>95250</xdr:colOff>
      <xdr:row>59</xdr:row>
      <xdr:rowOff>78740</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57</xdr:row>
      <xdr:rowOff>165117</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993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152612</xdr:rowOff>
    </xdr:from>
    <xdr:to>
      <xdr:col>77</xdr:col>
      <xdr:colOff>95250</xdr:colOff>
      <xdr:row>59</xdr:row>
      <xdr:rowOff>82762</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096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92939</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9865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140546</xdr:rowOff>
    </xdr:from>
    <xdr:to>
      <xdr:col>73</xdr:col>
      <xdr:colOff>44450</xdr:colOff>
      <xdr:row>59</xdr:row>
      <xdr:rowOff>70696</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08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80873</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9853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148590</xdr:rowOff>
    </xdr:from>
    <xdr:to>
      <xdr:col>68</xdr:col>
      <xdr:colOff>203200</xdr:colOff>
      <xdr:row>59</xdr:row>
      <xdr:rowOff>78740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88917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144569</xdr:rowOff>
    </xdr:from>
    <xdr:to>
      <xdr:col>64</xdr:col>
      <xdr:colOff>152400</xdr:colOff>
      <xdr:row>59</xdr:row>
      <xdr:rowOff>74719</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088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84896</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9857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令和６年度は、分子となる地方債の元利償還金及び準元利償還金が減少したことに加え、普通交付税額等の増加により、分母となる標準財政規模が増加したため、単年度の比率では前年度の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4.98</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を下回る</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4.74</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３年平均では令和３年度の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4.89</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が算定対象から外れたことから平均値は前年を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0.1</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ポイント下回る数値となり、全国平均との比較では低い水準を維持しているが、類似団体数値を上回る結果となった。</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今後も元利償還金の増加も見込まれるため、経費節減や借入れの適正化に努め、適正な比率水準の維持に努める。</a:t>
          </a:r>
          <a:endParaRPr lang="ja-JP" altLang="ja-JP" sz="1100">
            <a:effectLst/>
            <a:latin typeface="ＭＳ ゴシック" panose="020B0609070205080204" pitchFamily="49" charset="-128"/>
            <a:ea typeface="ＭＳ ゴシック" panose="020B0609070205080204" pitchFamily="49"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2" name="公債費負担の状況グラフ枠">
          <a:extLst>
            <a:ext uri="{FF2B5EF4-FFF2-40B4-BE49-F238E27FC236}">
              <a16:creationId xmlns:a16="http://schemas.microsoft.com/office/drawing/2014/main" id="{00000000-0008-0000-0300-000074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72672</xdr:rowOff>
    </xdr:from>
    <xdr:to>
      <xdr:col>81</xdr:col>
      <xdr:colOff>44450</xdr:colOff>
      <xdr:row>44</xdr:row>
      <xdr:rowOff>44450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flipV="1">
          <a:off x="17018000" y="6073422"/>
          <a:ext cx="0" cy="15148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16527</xdr:rowOff>
    </xdr:from>
    <xdr:ext cx="762000" cy="259045"/>
    <xdr:sp macro="" textlink="">
      <xdr:nvSpPr>
        <xdr:cNvPr id="374" name="公債費負担の状況最小値テキスト">
          <a:extLst>
            <a:ext uri="{FF2B5EF4-FFF2-40B4-BE49-F238E27FC236}">
              <a16:creationId xmlns:a16="http://schemas.microsoft.com/office/drawing/2014/main" id="{00000000-0008-0000-0300-000076010000}"/>
            </a:ext>
          </a:extLst>
        </xdr:cNvPr>
        <xdr:cNvSpPr txBox="1"/>
      </xdr:nvSpPr>
      <xdr:spPr>
        <a:xfrm>
          <a:off x="17106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44450</xdr:rowOff>
    </xdr:from>
    <xdr:to>
      <xdr:col>81</xdr:col>
      <xdr:colOff>133350</xdr:colOff>
      <xdr:row>44</xdr:row>
      <xdr:rowOff>44450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159049</xdr:rowOff>
    </xdr:from>
    <xdr:ext cx="762000" cy="259045"/>
    <xdr:sp macro="" textlink="">
      <xdr:nvSpPr>
        <xdr:cNvPr id="376" name="公債費負担の状況最大値テキスト">
          <a:extLst>
            <a:ext uri="{FF2B5EF4-FFF2-40B4-BE49-F238E27FC236}">
              <a16:creationId xmlns:a16="http://schemas.microsoft.com/office/drawing/2014/main" id="{00000000-0008-0000-0300-000078010000}"/>
            </a:ext>
          </a:extLst>
        </xdr:cNvPr>
        <xdr:cNvSpPr txBox="1"/>
      </xdr:nvSpPr>
      <xdr:spPr>
        <a:xfrm>
          <a:off x="17106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72672</xdr:rowOff>
    </xdr:from>
    <xdr:to>
      <xdr:col>81</xdr:col>
      <xdr:colOff>133350</xdr:colOff>
      <xdr:row>35</xdr:row>
      <xdr:rowOff>72672</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164395</xdr:rowOff>
    </xdr:from>
    <xdr:to>
      <xdr:col>81</xdr:col>
      <xdr:colOff>44450</xdr:colOff>
      <xdr:row>40</xdr:row>
      <xdr:rowOff>6350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6179800" y="6850945"/>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63094</xdr:rowOff>
    </xdr:from>
    <xdr:ext cx="762000" cy="259045"/>
    <xdr:sp macro="" textlink="">
      <xdr:nvSpPr>
        <xdr:cNvPr id="379" name="公債費負担の状況平均値テキスト">
          <a:extLst>
            <a:ext uri="{FF2B5EF4-FFF2-40B4-BE49-F238E27FC236}">
              <a16:creationId xmlns:a16="http://schemas.microsoft.com/office/drawing/2014/main" id="{00000000-0008-0000-0300-00007B010000}"/>
            </a:ext>
          </a:extLst>
        </xdr:cNvPr>
        <xdr:cNvSpPr txBox="1"/>
      </xdr:nvSpPr>
      <xdr:spPr>
        <a:xfrm>
          <a:off x="17106900" y="6578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46567</xdr:rowOff>
    </xdr:from>
    <xdr:to>
      <xdr:col>81</xdr:col>
      <xdr:colOff>95250</xdr:colOff>
      <xdr:row>39</xdr:row>
      <xdr:rowOff>148167</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124178</xdr:rowOff>
    </xdr:from>
    <xdr:to>
      <xdr:col>77</xdr:col>
      <xdr:colOff>44450</xdr:colOff>
      <xdr:row>40</xdr:row>
      <xdr:rowOff>6350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5290800" y="6810728"/>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19755</xdr:rowOff>
    </xdr:from>
    <xdr:to>
      <xdr:col>77</xdr:col>
      <xdr:colOff>95250</xdr:colOff>
      <xdr:row>39</xdr:row>
      <xdr:rowOff>121355</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129000" y="670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131532</xdr:rowOff>
    </xdr:from>
    <xdr:ext cx="7366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5798800" y="6475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16933</xdr:rowOff>
    </xdr:from>
    <xdr:to>
      <xdr:col>72</xdr:col>
      <xdr:colOff>203200</xdr:colOff>
      <xdr:row>39</xdr:row>
      <xdr:rowOff>124178</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4401800" y="6703483"/>
          <a:ext cx="889000" cy="10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38</xdr:row>
      <xdr:rowOff>150989</xdr:rowOff>
    </xdr:from>
    <xdr:to>
      <xdr:col>73</xdr:col>
      <xdr:colOff>44450</xdr:colOff>
      <xdr:row>39</xdr:row>
      <xdr:rowOff>81139</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5240000" y="666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91316</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909800" y="6434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81139</xdr:rowOff>
    </xdr:from>
    <xdr:to>
      <xdr:col>68</xdr:col>
      <xdr:colOff>152400</xdr:colOff>
      <xdr:row>39</xdr:row>
      <xdr:rowOff>16933</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3512800" y="6596239"/>
          <a:ext cx="889000" cy="10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38</xdr:row>
      <xdr:rowOff>97367</xdr:rowOff>
    </xdr:from>
    <xdr:to>
      <xdr:col>68</xdr:col>
      <xdr:colOff>203200</xdr:colOff>
      <xdr:row>39</xdr:row>
      <xdr:rowOff>27517</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4351000" y="661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37694</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020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83961</xdr:rowOff>
    </xdr:from>
    <xdr:to>
      <xdr:col>64</xdr:col>
      <xdr:colOff>152400</xdr:colOff>
      <xdr:row>39</xdr:row>
      <xdr:rowOff>14111</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3462000" y="659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170338</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3131800" y="668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113595</xdr:rowOff>
    </xdr:from>
    <xdr:to>
      <xdr:col>81</xdr:col>
      <xdr:colOff>95250</xdr:colOff>
      <xdr:row>40</xdr:row>
      <xdr:rowOff>43745</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967200" y="6800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85672</xdr:rowOff>
    </xdr:from>
    <xdr:ext cx="762000" cy="259045"/>
    <xdr:sp macro="" textlink="">
      <xdr:nvSpPr>
        <xdr:cNvPr id="398" name="公債費負担の状況該当値テキスト">
          <a:extLst>
            <a:ext uri="{FF2B5EF4-FFF2-40B4-BE49-F238E27FC236}">
              <a16:creationId xmlns:a16="http://schemas.microsoft.com/office/drawing/2014/main" id="{00000000-0008-0000-0300-00008E010000}"/>
            </a:ext>
          </a:extLst>
        </xdr:cNvPr>
        <xdr:cNvSpPr txBox="1"/>
      </xdr:nvSpPr>
      <xdr:spPr>
        <a:xfrm>
          <a:off x="17106900" y="6772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127000</xdr:rowOff>
    </xdr:from>
    <xdr:to>
      <xdr:col>77</xdr:col>
      <xdr:colOff>95250</xdr:colOff>
      <xdr:row>40</xdr:row>
      <xdr:rowOff>57150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129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41927</xdr:rowOff>
    </xdr:from>
    <xdr:ext cx="7366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798800" y="689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73378</xdr:rowOff>
    </xdr:from>
    <xdr:to>
      <xdr:col>73</xdr:col>
      <xdr:colOff>44450</xdr:colOff>
      <xdr:row>40</xdr:row>
      <xdr:rowOff>3528</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5240000" y="67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159755</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909800" y="684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137583</xdr:rowOff>
    </xdr:from>
    <xdr:to>
      <xdr:col>68</xdr:col>
      <xdr:colOff>203200</xdr:colOff>
      <xdr:row>39</xdr:row>
      <xdr:rowOff>67733</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4351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52510</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020800" y="673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30339</xdr:rowOff>
    </xdr:from>
    <xdr:to>
      <xdr:col>64</xdr:col>
      <xdr:colOff>152400</xdr:colOff>
      <xdr:row>38</xdr:row>
      <xdr:rowOff>131939</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3462000" y="65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142116</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131800" y="6314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将来負担額については、公営企業債等繰入見込額</a:t>
          </a:r>
          <a:r>
            <a:rPr kumimoji="1" lang="ja-JP" altLang="en-US" sz="1050" b="0" i="0" baseline="0">
              <a:solidFill>
                <a:schemeClr val="dk1"/>
              </a:solidFill>
              <a:effectLst/>
              <a:latin typeface="ＭＳ ゴシック" panose="020B0609070205080204" pitchFamily="49" charset="-128"/>
              <a:ea typeface="ＭＳ ゴシック" panose="020B0609070205080204" pitchFamily="49" charset="-128"/>
              <a:cs typeface="+mn-cs"/>
            </a:rPr>
            <a:t>や組合負担等見込額は減少したが、</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地方債現在高の約</a:t>
          </a:r>
          <a:r>
            <a:rPr kumimoji="1" lang="en-US"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億円の</a:t>
          </a:r>
          <a:r>
            <a:rPr kumimoji="1" lang="ja-JP" altLang="en-US" sz="1050" b="0" i="0" baseline="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などにより、全体として前年度より約</a:t>
          </a:r>
          <a:r>
            <a:rPr kumimoji="1" lang="en-US"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4.4</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億円</a:t>
          </a:r>
          <a:r>
            <a:rPr kumimoji="1" lang="ja-JP" altLang="en-US" sz="1050" b="0" i="0" baseline="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した。</a:t>
          </a:r>
          <a:endParaRPr lang="ja-JP" altLang="ja-JP" sz="105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　充当可能財源については、</a:t>
          </a:r>
          <a:r>
            <a:rPr kumimoji="1" lang="ja-JP" altLang="en-US" sz="1050" b="0" i="0" baseline="0">
              <a:solidFill>
                <a:schemeClr val="dk1"/>
              </a:solidFill>
              <a:effectLst/>
              <a:latin typeface="ＭＳ ゴシック" panose="020B0609070205080204" pitchFamily="49" charset="-128"/>
              <a:ea typeface="ＭＳ ゴシック" panose="020B0609070205080204" pitchFamily="49" charset="-128"/>
              <a:cs typeface="+mn-cs"/>
            </a:rPr>
            <a:t>道路整備基金、中心市街地再開発整備基金、施設整備基金等の減少により、</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充当可能基金は約</a:t>
          </a:r>
          <a:r>
            <a:rPr kumimoji="1" lang="en-US"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26</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億円の</a:t>
          </a:r>
          <a:r>
            <a:rPr kumimoji="1" lang="ja-JP" altLang="en-US" sz="1050" b="0" i="0" baseline="0">
              <a:solidFill>
                <a:schemeClr val="dk1"/>
              </a:solidFill>
              <a:effectLst/>
              <a:latin typeface="ＭＳ ゴシック" panose="020B0609070205080204" pitchFamily="49" charset="-128"/>
              <a:ea typeface="ＭＳ ゴシック" panose="020B0609070205080204" pitchFamily="49" charset="-128"/>
              <a:cs typeface="+mn-cs"/>
            </a:rPr>
            <a:t>減</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となった</a:t>
          </a:r>
          <a:r>
            <a:rPr kumimoji="1" lang="ja-JP" altLang="en-US" sz="1050" b="0" i="0" baseline="0">
              <a:solidFill>
                <a:schemeClr val="dk1"/>
              </a:solidFill>
              <a:effectLst/>
              <a:latin typeface="ＭＳ ゴシック" panose="020B0609070205080204" pitchFamily="49" charset="-128"/>
              <a:ea typeface="ＭＳ ゴシック" panose="020B0609070205080204" pitchFamily="49" charset="-128"/>
              <a:cs typeface="+mn-cs"/>
            </a:rPr>
            <a:t>ほか</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、基準財政需要額算入見込額が約</a:t>
          </a:r>
          <a:r>
            <a:rPr kumimoji="1" lang="en-US"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25</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億円の減となり、前年度と比較して約</a:t>
          </a:r>
          <a:r>
            <a:rPr kumimoji="1" lang="en-US"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46</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億円減少した。以上により将来負担額が充当可能財源より大きくなり、将来負担比率</a:t>
          </a:r>
          <a:r>
            <a:rPr kumimoji="1" lang="ja-JP" altLang="en-US" sz="1050" b="0" i="0" baseline="0">
              <a:solidFill>
                <a:schemeClr val="dk1"/>
              </a:solidFill>
              <a:effectLst/>
              <a:latin typeface="ＭＳ ゴシック" panose="020B0609070205080204" pitchFamily="49" charset="-128"/>
              <a:ea typeface="ＭＳ ゴシック" panose="020B0609070205080204" pitchFamily="49" charset="-128"/>
              <a:cs typeface="+mn-cs"/>
            </a:rPr>
            <a:t>は大きく</a:t>
          </a:r>
          <a:r>
            <a:rPr kumimoji="1" lang="ja-JP" altLang="ja-JP" sz="1050" b="0" i="0" baseline="0">
              <a:solidFill>
                <a:schemeClr val="dk1"/>
              </a:solidFill>
              <a:effectLst/>
              <a:latin typeface="ＭＳ ゴシック" panose="020B0609070205080204" pitchFamily="49" charset="-128"/>
              <a:ea typeface="ＭＳ ゴシック" panose="020B0609070205080204" pitchFamily="49" charset="-128"/>
              <a:cs typeface="+mn-cs"/>
            </a:rPr>
            <a:t>増加した。今後も、世代間負担の公平性とのバランスにも考慮し、将来を見据えて適切に、地方債の借入れ等による財源調達を行うとともに、限られた財源の有効活用を図り、引き続き適正な財政運営に努めていく。</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10</xdr:row>
      <xdr:rowOff>63500</xdr:rowOff>
    </xdr:from>
    <xdr:ext cx="298543" cy="22570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4" name="将来負担の状況グラフ枠">
          <a:extLst>
            <a:ext uri="{FF2B5EF4-FFF2-40B4-BE49-F238E27FC236}">
              <a16:creationId xmlns:a16="http://schemas.microsoft.com/office/drawing/2014/main" id="{00000000-0008-0000-0300-0000B2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129011</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flipV="1">
          <a:off x="17018000" y="2370667"/>
          <a:ext cx="0" cy="15302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101088</xdr:rowOff>
    </xdr:from>
    <xdr:ext cx="762000" cy="259045"/>
    <xdr:sp macro="" textlink="">
      <xdr:nvSpPr>
        <xdr:cNvPr id="436" name="将来負担の状況最小値テキスト">
          <a:extLst>
            <a:ext uri="{FF2B5EF4-FFF2-40B4-BE49-F238E27FC236}">
              <a16:creationId xmlns:a16="http://schemas.microsoft.com/office/drawing/2014/main" id="{00000000-0008-0000-0300-0000B4010000}"/>
            </a:ext>
          </a:extLst>
        </xdr:cNvPr>
        <xdr:cNvSpPr txBox="1"/>
      </xdr:nvSpPr>
      <xdr:spPr>
        <a:xfrm>
          <a:off x="17106900" y="3872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129011</xdr:rowOff>
    </xdr:from>
    <xdr:to>
      <xdr:col>81</xdr:col>
      <xdr:colOff>133350</xdr:colOff>
      <xdr:row>22</xdr:row>
      <xdr:rowOff>129011</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3900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38" name="将来負担の状況最大値テキスト">
          <a:extLst>
            <a:ext uri="{FF2B5EF4-FFF2-40B4-BE49-F238E27FC236}">
              <a16:creationId xmlns:a16="http://schemas.microsoft.com/office/drawing/2014/main" id="{00000000-0008-0000-0300-0000B6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157903</xdr:rowOff>
    </xdr:from>
    <xdr:to>
      <xdr:col>81</xdr:col>
      <xdr:colOff>44450</xdr:colOff>
      <xdr:row>14</xdr:row>
      <xdr:rowOff>153352</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179800" y="2386753"/>
          <a:ext cx="838200" cy="166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15</xdr:row>
      <xdr:rowOff>27851</xdr:rowOff>
    </xdr:from>
    <xdr:ext cx="762000" cy="259045"/>
    <xdr:sp macro="" textlink="">
      <xdr:nvSpPr>
        <xdr:cNvPr id="441" name="将来負担の状況平均値テキスト">
          <a:extLst>
            <a:ext uri="{FF2B5EF4-FFF2-40B4-BE49-F238E27FC236}">
              <a16:creationId xmlns:a16="http://schemas.microsoft.com/office/drawing/2014/main" id="{00000000-0008-0000-0300-0000B9010000}"/>
            </a:ext>
          </a:extLst>
        </xdr:cNvPr>
        <xdr:cNvSpPr txBox="1"/>
      </xdr:nvSpPr>
      <xdr:spPr>
        <a:xfrm>
          <a:off x="17106900" y="25996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55774</xdr:rowOff>
    </xdr:from>
    <xdr:to>
      <xdr:col>81</xdr:col>
      <xdr:colOff>95250</xdr:colOff>
      <xdr:row>15</xdr:row>
      <xdr:rowOff>157374</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967200" y="2627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15</xdr:row>
      <xdr:rowOff>21590</xdr:rowOff>
    </xdr:from>
    <xdr:to>
      <xdr:col>77</xdr:col>
      <xdr:colOff>95250</xdr:colOff>
      <xdr:row>15</xdr:row>
      <xdr:rowOff>123190</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129000" y="259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107967</xdr:rowOff>
    </xdr:from>
    <xdr:ext cx="7366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5798800" y="2679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14</xdr:row>
      <xdr:rowOff>30692</xdr:rowOff>
    </xdr:from>
    <xdr:to>
      <xdr:col>68</xdr:col>
      <xdr:colOff>152400</xdr:colOff>
      <xdr:row>14</xdr:row>
      <xdr:rowOff>109114</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3512800" y="2430992"/>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138748</xdr:rowOff>
    </xdr:from>
    <xdr:to>
      <xdr:col>73</xdr:col>
      <xdr:colOff>44450</xdr:colOff>
      <xdr:row>15</xdr:row>
      <xdr:rowOff>68898</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5240000" y="2539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79075</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909800" y="2307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11536</xdr:rowOff>
    </xdr:from>
    <xdr:to>
      <xdr:col>68</xdr:col>
      <xdr:colOff>203200</xdr:colOff>
      <xdr:row>15</xdr:row>
      <xdr:rowOff>113136</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4351000" y="258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97913</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020800" y="266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110067</xdr:rowOff>
    </xdr:from>
    <xdr:to>
      <xdr:col>64</xdr:col>
      <xdr:colOff>152400</xdr:colOff>
      <xdr:row>16</xdr:row>
      <xdr:rowOff>40217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3462000" y="268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24994</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3131800" y="276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102552</xdr:rowOff>
    </xdr:from>
    <xdr:to>
      <xdr:col>81</xdr:col>
      <xdr:colOff>95250</xdr:colOff>
      <xdr:row>15</xdr:row>
      <xdr:rowOff>32702</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6967200" y="2502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119079</xdr:rowOff>
    </xdr:from>
    <xdr:ext cx="762000" cy="259045"/>
    <xdr:sp macro="" textlink="">
      <xdr:nvSpPr>
        <xdr:cNvPr id="458" name="将来負担の状況該当値テキスト">
          <a:extLst>
            <a:ext uri="{FF2B5EF4-FFF2-40B4-BE49-F238E27FC236}">
              <a16:creationId xmlns:a16="http://schemas.microsoft.com/office/drawing/2014/main" id="{00000000-0008-0000-0300-0000CA010000}"/>
            </a:ext>
          </a:extLst>
        </xdr:cNvPr>
        <xdr:cNvSpPr txBox="1"/>
      </xdr:nvSpPr>
      <xdr:spPr>
        <a:xfrm>
          <a:off x="17106900" y="234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107103</xdr:rowOff>
    </xdr:from>
    <xdr:to>
      <xdr:col>77</xdr:col>
      <xdr:colOff>95250</xdr:colOff>
      <xdr:row>14</xdr:row>
      <xdr:rowOff>37253</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6129000" y="2335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47430</xdr:rowOff>
    </xdr:from>
    <xdr:ext cx="7366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798800" y="21048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151342</xdr:rowOff>
    </xdr:from>
    <xdr:to>
      <xdr:col>68</xdr:col>
      <xdr:colOff>203200</xdr:colOff>
      <xdr:row>14</xdr:row>
      <xdr:rowOff>81492</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4351000" y="2380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91669</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149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58314</xdr:rowOff>
    </xdr:from>
    <xdr:to>
      <xdr:col>64</xdr:col>
      <xdr:colOff>152400</xdr:colOff>
      <xdr:row>14</xdr:row>
      <xdr:rowOff>159914</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3462000" y="245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170091</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22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埼玉県所沢市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342,520
334,691
72.11
138,610,169
130,386,256
7,206,978
65,875,752
62,186,746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5.0
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ゴシック" panose="020B0609070205080204" pitchFamily="49" charset="-128"/>
              <a:ea typeface="ＭＳ ゴシック" panose="020B0609070205080204" pitchFamily="49" charset="-128"/>
            </a:rPr>
            <a:t>　人件費にかかる一般財源充当歳出</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分子</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は前年度比で</a:t>
          </a:r>
          <a:r>
            <a:rPr kumimoji="1" lang="en-US" altLang="ja-JP" sz="1200">
              <a:latin typeface="ＭＳ ゴシック" panose="020B0609070205080204" pitchFamily="49" charset="-128"/>
              <a:ea typeface="ＭＳ ゴシック" panose="020B0609070205080204" pitchFamily="49" charset="-128"/>
            </a:rPr>
            <a:t>1,104,918</a:t>
          </a:r>
          <a:r>
            <a:rPr kumimoji="1" lang="ja-JP" altLang="en-US" sz="1200">
              <a:latin typeface="ＭＳ ゴシック" panose="020B0609070205080204" pitchFamily="49" charset="-128"/>
              <a:ea typeface="ＭＳ ゴシック" panose="020B0609070205080204" pitchFamily="49" charset="-128"/>
            </a:rPr>
            <a:t>千円の増、経常一般財源等</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分母</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は同</a:t>
          </a:r>
          <a:r>
            <a:rPr kumimoji="1" lang="en-US" altLang="ja-JP" sz="1200">
              <a:latin typeface="ＭＳ ゴシック" panose="020B0609070205080204" pitchFamily="49" charset="-128"/>
              <a:ea typeface="ＭＳ ゴシック" panose="020B0609070205080204" pitchFamily="49" charset="-128"/>
            </a:rPr>
            <a:t>3,270,434</a:t>
          </a:r>
          <a:r>
            <a:rPr kumimoji="1" lang="ja-JP" altLang="en-US" sz="1200">
              <a:latin typeface="ＭＳ ゴシック" panose="020B0609070205080204" pitchFamily="49" charset="-128"/>
              <a:ea typeface="ＭＳ ゴシック" panose="020B0609070205080204" pitchFamily="49" charset="-128"/>
            </a:rPr>
            <a:t>千円の増となり、指標値としては</a:t>
          </a:r>
          <a:r>
            <a:rPr kumimoji="1" lang="en-US" altLang="ja-JP" sz="1200">
              <a:latin typeface="ＭＳ ゴシック" panose="020B0609070205080204" pitchFamily="49" charset="-128"/>
              <a:ea typeface="ＭＳ ゴシック" panose="020B0609070205080204" pitchFamily="49" charset="-128"/>
            </a:rPr>
            <a:t>0.4</a:t>
          </a:r>
          <a:r>
            <a:rPr kumimoji="1" lang="ja-JP" altLang="en-US" sz="1200">
              <a:latin typeface="ＭＳ ゴシック" panose="020B0609070205080204" pitchFamily="49" charset="-128"/>
              <a:ea typeface="ＭＳ ゴシック" panose="020B0609070205080204" pitchFamily="49" charset="-128"/>
            </a:rPr>
            <a:t>ポイントの増となった。令和</a:t>
          </a:r>
          <a:r>
            <a:rPr kumimoji="1" lang="en-US" altLang="ja-JP" sz="1200">
              <a:latin typeface="ＭＳ ゴシック" panose="020B0609070205080204" pitchFamily="49" charset="-128"/>
              <a:ea typeface="ＭＳ ゴシック" panose="020B0609070205080204" pitchFamily="49" charset="-128"/>
            </a:rPr>
            <a:t>6</a:t>
          </a:r>
          <a:r>
            <a:rPr kumimoji="1" lang="ja-JP" altLang="en-US" sz="1200">
              <a:latin typeface="ＭＳ ゴシック" panose="020B0609070205080204" pitchFamily="49" charset="-128"/>
              <a:ea typeface="ＭＳ ゴシック" panose="020B0609070205080204" pitchFamily="49" charset="-128"/>
            </a:rPr>
            <a:t>年度の人件費については、人事院勧告に準じた高水準の給与改定があったことから給料及び職員手当等を中心に増加し、</a:t>
          </a:r>
          <a:r>
            <a:rPr kumimoji="1" lang="en-US" altLang="ja-JP" sz="1200">
              <a:latin typeface="ＭＳ ゴシック" panose="020B0609070205080204" pitchFamily="49" charset="-128"/>
              <a:ea typeface="ＭＳ ゴシック" panose="020B0609070205080204" pitchFamily="49" charset="-128"/>
            </a:rPr>
            <a:t>5</a:t>
          </a:r>
          <a:r>
            <a:rPr kumimoji="1" lang="ja-JP" altLang="en-US" sz="1200">
              <a:latin typeface="ＭＳ ゴシック" panose="020B0609070205080204" pitchFamily="49" charset="-128"/>
              <a:ea typeface="ＭＳ ゴシック" panose="020B0609070205080204" pitchFamily="49" charset="-128"/>
            </a:rPr>
            <a:t>年度と比較して</a:t>
          </a:r>
          <a:r>
            <a:rPr kumimoji="1" lang="en-US" altLang="ja-JP" sz="1200">
              <a:latin typeface="ＭＳ ゴシック" panose="020B0609070205080204" pitchFamily="49" charset="-128"/>
              <a:ea typeface="ＭＳ ゴシック" panose="020B0609070205080204" pitchFamily="49" charset="-128"/>
            </a:rPr>
            <a:t>1,024,358</a:t>
          </a:r>
          <a:r>
            <a:rPr kumimoji="1" lang="ja-JP" altLang="en-US" sz="1200">
              <a:latin typeface="ＭＳ ゴシック" panose="020B0609070205080204" pitchFamily="49" charset="-128"/>
              <a:ea typeface="ＭＳ ゴシック" panose="020B0609070205080204" pitchFamily="49" charset="-128"/>
            </a:rPr>
            <a:t>千円の増となった。</a:t>
          </a:r>
        </a:p>
        <a:p>
          <a:r>
            <a:rPr kumimoji="1" lang="ja-JP" altLang="en-US" sz="1200">
              <a:latin typeface="ＭＳ ゴシック" panose="020B0609070205080204" pitchFamily="49" charset="-128"/>
              <a:ea typeface="ＭＳ ゴシック" panose="020B0609070205080204" pitchFamily="49" charset="-128"/>
            </a:rPr>
            <a:t>　今後も引き続き、適正な人員管理と事務事業の効率化に取り組み、負担の軽減を図っていく。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104140</xdr:rowOff>
    </xdr:from>
    <xdr:to>
      <xdr:col>24</xdr:col>
      <xdr:colOff>25400</xdr:colOff>
      <xdr:row>41</xdr:row>
      <xdr:rowOff>85090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590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57167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8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85090</xdr:rowOff>
    </xdr:from>
    <xdr:to>
      <xdr:col>24</xdr:col>
      <xdr:colOff>114300</xdr:colOff>
      <xdr:row>41</xdr:row>
      <xdr:rowOff>85090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1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19067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33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104140</xdr:rowOff>
    </xdr:from>
    <xdr:to>
      <xdr:col>24</xdr:col>
      <xdr:colOff>114300</xdr:colOff>
      <xdr:row>32</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5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127000</xdr:rowOff>
    </xdr:from>
    <xdr:to>
      <xdr:col>24</xdr:col>
      <xdr:colOff>25400</xdr:colOff>
      <xdr:row>35</xdr:row>
      <xdr:rowOff>16510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59563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90187</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090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118110</xdr:rowOff>
    </xdr:from>
    <xdr:to>
      <xdr:col>24</xdr:col>
      <xdr:colOff>76200</xdr:colOff>
      <xdr:row>36</xdr:row>
      <xdr:rowOff>48260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11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66040</xdr:rowOff>
    </xdr:from>
    <xdr:to>
      <xdr:col>19</xdr:col>
      <xdr:colOff>187325</xdr:colOff>
      <xdr:row>34</xdr:row>
      <xdr:rowOff>127000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58953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34</xdr:row>
      <xdr:rowOff>76200</xdr:rowOff>
    </xdr:from>
    <xdr:to>
      <xdr:col>20</xdr:col>
      <xdr:colOff>38100</xdr:colOff>
      <xdr:row>35</xdr:row>
      <xdr:rowOff>6350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590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16527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567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33</xdr:row>
      <xdr:rowOff>161290</xdr:rowOff>
    </xdr:from>
    <xdr:to>
      <xdr:col>15</xdr:col>
      <xdr:colOff>98425</xdr:colOff>
      <xdr:row>34</xdr:row>
      <xdr:rowOff>66040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58191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121920</xdr:rowOff>
    </xdr:from>
    <xdr:to>
      <xdr:col>15</xdr:col>
      <xdr:colOff>149225</xdr:colOff>
      <xdr:row>35</xdr:row>
      <xdr:rowOff>52070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595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36847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3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33</xdr:row>
      <xdr:rowOff>161290</xdr:rowOff>
    </xdr:from>
    <xdr:to>
      <xdr:col>11</xdr:col>
      <xdr:colOff>9525</xdr:colOff>
      <xdr:row>36</xdr:row>
      <xdr:rowOff>27940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581914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60960</xdr:rowOff>
    </xdr:from>
    <xdr:to>
      <xdr:col>11</xdr:col>
      <xdr:colOff>60325</xdr:colOff>
      <xdr:row>34</xdr:row>
      <xdr:rowOff>162560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589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147337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597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72390</xdr:rowOff>
    </xdr:from>
    <xdr:to>
      <xdr:col>6</xdr:col>
      <xdr:colOff>171450</xdr:colOff>
      <xdr:row>36</xdr:row>
      <xdr:rowOff>2540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12717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137160</xdr:rowOff>
    </xdr:from>
    <xdr:to>
      <xdr:col>24</xdr:col>
      <xdr:colOff>76200</xdr:colOff>
      <xdr:row>35</xdr:row>
      <xdr:rowOff>67310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153687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76200</xdr:rowOff>
    </xdr:from>
    <xdr:to>
      <xdr:col>20</xdr:col>
      <xdr:colOff>38100</xdr:colOff>
      <xdr:row>35</xdr:row>
      <xdr:rowOff>6350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162577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99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15240</xdr:rowOff>
    </xdr:from>
    <xdr:to>
      <xdr:col>15</xdr:col>
      <xdr:colOff>149225</xdr:colOff>
      <xdr:row>34</xdr:row>
      <xdr:rowOff>116840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127017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33</xdr:row>
      <xdr:rowOff>110490</xdr:rowOff>
    </xdr:from>
    <xdr:to>
      <xdr:col>11</xdr:col>
      <xdr:colOff>60325</xdr:colOff>
      <xdr:row>34</xdr:row>
      <xdr:rowOff>40640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32</xdr:row>
      <xdr:rowOff>50817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53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148590</xdr:rowOff>
    </xdr:from>
    <xdr:to>
      <xdr:col>6</xdr:col>
      <xdr:colOff>171450</xdr:colOff>
      <xdr:row>36</xdr:row>
      <xdr:rowOff>78740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63517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ゴシック" panose="020B0609070205080204" pitchFamily="49" charset="-128"/>
              <a:ea typeface="ＭＳ ゴシック" panose="020B0609070205080204" pitchFamily="49" charset="-128"/>
            </a:rPr>
            <a:t>　前年度より</a:t>
          </a:r>
          <a:r>
            <a:rPr kumimoji="1" lang="en-US" altLang="ja-JP" sz="1200">
              <a:latin typeface="ＭＳ ゴシック" panose="020B0609070205080204" pitchFamily="49" charset="-128"/>
              <a:ea typeface="ＭＳ ゴシック" panose="020B0609070205080204" pitchFamily="49" charset="-128"/>
            </a:rPr>
            <a:t>1.8</a:t>
          </a:r>
          <a:r>
            <a:rPr kumimoji="1" lang="ja-JP" altLang="en-US" sz="1200">
              <a:latin typeface="ＭＳ ゴシック" panose="020B0609070205080204" pitchFamily="49" charset="-128"/>
              <a:ea typeface="ＭＳ ゴシック" panose="020B0609070205080204" pitchFamily="49" charset="-128"/>
            </a:rPr>
            <a:t>ポイント増の</a:t>
          </a:r>
          <a:r>
            <a:rPr kumimoji="1" lang="en-US" altLang="ja-JP" sz="1200">
              <a:latin typeface="ＭＳ ゴシック" panose="020B0609070205080204" pitchFamily="49" charset="-128"/>
              <a:ea typeface="ＭＳ ゴシック" panose="020B0609070205080204" pitchFamily="49" charset="-128"/>
            </a:rPr>
            <a:t>20.4</a:t>
          </a:r>
          <a:r>
            <a:rPr kumimoji="1" lang="ja-JP" altLang="en-US" sz="1200">
              <a:latin typeface="ＭＳ ゴシック" panose="020B0609070205080204" pitchFamily="49" charset="-128"/>
              <a:ea typeface="ＭＳ ゴシック" panose="020B0609070205080204" pitchFamily="49" charset="-128"/>
            </a:rPr>
            <a:t>となり、類似団体内平均や全国平均を上回っている。</a:t>
          </a:r>
        </a:p>
        <a:p>
          <a:r>
            <a:rPr kumimoji="1" lang="ja-JP" altLang="en-US" sz="1200">
              <a:latin typeface="ＭＳ ゴシック" panose="020B0609070205080204" pitchFamily="49" charset="-128"/>
              <a:ea typeface="ＭＳ ゴシック" panose="020B0609070205080204" pitchFamily="49" charset="-128"/>
            </a:rPr>
            <a:t>　物件費にかかる一般財源充当歳出（分子）が、前年度比</a:t>
          </a:r>
          <a:r>
            <a:rPr kumimoji="1" lang="en-US" altLang="ja-JP" sz="1200">
              <a:latin typeface="ＭＳ ゴシック" panose="020B0609070205080204" pitchFamily="49" charset="-128"/>
              <a:ea typeface="ＭＳ ゴシック" panose="020B0609070205080204" pitchFamily="49" charset="-128"/>
            </a:rPr>
            <a:t>1,854,059</a:t>
          </a:r>
          <a:r>
            <a:rPr kumimoji="1" lang="ja-JP" altLang="en-US" sz="1200">
              <a:latin typeface="ＭＳ ゴシック" panose="020B0609070205080204" pitchFamily="49" charset="-128"/>
              <a:ea typeface="ＭＳ ゴシック" panose="020B0609070205080204" pitchFamily="49" charset="-128"/>
            </a:rPr>
            <a:t>千円の増となったため、指標値としては</a:t>
          </a:r>
          <a:r>
            <a:rPr kumimoji="1" lang="en-US" altLang="ja-JP" sz="1200">
              <a:latin typeface="ＭＳ ゴシック" panose="020B0609070205080204" pitchFamily="49" charset="-128"/>
              <a:ea typeface="ＭＳ ゴシック" panose="020B0609070205080204" pitchFamily="49" charset="-128"/>
            </a:rPr>
            <a:t>1.8</a:t>
          </a:r>
          <a:r>
            <a:rPr kumimoji="1" lang="ja-JP" altLang="en-US" sz="1200">
              <a:latin typeface="ＭＳ ゴシック" panose="020B0609070205080204" pitchFamily="49" charset="-128"/>
              <a:ea typeface="ＭＳ ゴシック" panose="020B0609070205080204" pitchFamily="49" charset="-128"/>
            </a:rPr>
            <a:t>ポイントの増となった。</a:t>
          </a:r>
        </a:p>
        <a:p>
          <a:r>
            <a:rPr kumimoji="1" lang="ja-JP" altLang="en-US" sz="1200">
              <a:latin typeface="ＭＳ ゴシック" panose="020B0609070205080204" pitchFamily="49" charset="-128"/>
              <a:ea typeface="ＭＳ ゴシック" panose="020B0609070205080204" pitchFamily="49" charset="-128"/>
            </a:rPr>
            <a:t>　物件費は今後も増加傾向を示す可能性があるが、事務事業の見直し等により経費節減に努める。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107950</xdr:rowOff>
    </xdr:from>
    <xdr:to>
      <xdr:col>82</xdr:col>
      <xdr:colOff>107950</xdr:colOff>
      <xdr:row>21</xdr:row>
      <xdr:rowOff>120650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36800"/>
          <a:ext cx="0" cy="1384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92727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120650</xdr:rowOff>
    </xdr:from>
    <xdr:to>
      <xdr:col>82</xdr:col>
      <xdr:colOff>196850</xdr:colOff>
      <xdr:row>21</xdr:row>
      <xdr:rowOff>120650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22877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107950</xdr:rowOff>
    </xdr:from>
    <xdr:to>
      <xdr:col>82</xdr:col>
      <xdr:colOff>196850</xdr:colOff>
      <xdr:row>13</xdr:row>
      <xdr:rowOff>107950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146050</xdr:rowOff>
    </xdr:from>
    <xdr:to>
      <xdr:col>82</xdr:col>
      <xdr:colOff>107950</xdr:colOff>
      <xdr:row>19</xdr:row>
      <xdr:rowOff>31750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30607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73677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816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57150</xdr:rowOff>
    </xdr:from>
    <xdr:to>
      <xdr:col>82</xdr:col>
      <xdr:colOff>158750</xdr:colOff>
      <xdr:row>17</xdr:row>
      <xdr:rowOff>158750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165100</xdr:rowOff>
    </xdr:from>
    <xdr:to>
      <xdr:col>78</xdr:col>
      <xdr:colOff>69850</xdr:colOff>
      <xdr:row>17</xdr:row>
      <xdr:rowOff>146050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908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114300</xdr:rowOff>
    </xdr:from>
    <xdr:to>
      <xdr:col>78</xdr:col>
      <xdr:colOff>120650</xdr:colOff>
      <xdr:row>17</xdr:row>
      <xdr:rowOff>44450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54627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62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165100</xdr:rowOff>
    </xdr:from>
    <xdr:to>
      <xdr:col>73</xdr:col>
      <xdr:colOff>180975</xdr:colOff>
      <xdr:row>17</xdr:row>
      <xdr:rowOff>6350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908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63500</xdr:rowOff>
    </xdr:from>
    <xdr:to>
      <xdr:col>74</xdr:col>
      <xdr:colOff>31750</xdr:colOff>
      <xdr:row>16</xdr:row>
      <xdr:rowOff>165100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0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3827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6350</xdr:rowOff>
    </xdr:from>
    <xdr:to>
      <xdr:col>69</xdr:col>
      <xdr:colOff>92075</xdr:colOff>
      <xdr:row>17</xdr:row>
      <xdr:rowOff>133350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9210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107950</xdr:rowOff>
    </xdr:from>
    <xdr:to>
      <xdr:col>69</xdr:col>
      <xdr:colOff>142875</xdr:colOff>
      <xdr:row>16</xdr:row>
      <xdr:rowOff>38100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48277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146050</xdr:rowOff>
    </xdr:from>
    <xdr:to>
      <xdr:col>65</xdr:col>
      <xdr:colOff>53975</xdr:colOff>
      <xdr:row>16</xdr:row>
      <xdr:rowOff>76200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71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86377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4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152400</xdr:rowOff>
    </xdr:from>
    <xdr:to>
      <xdr:col>82</xdr:col>
      <xdr:colOff>158750</xdr:colOff>
      <xdr:row>19</xdr:row>
      <xdr:rowOff>82550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323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124477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95250</xdr:rowOff>
    </xdr:from>
    <xdr:to>
      <xdr:col>78</xdr:col>
      <xdr:colOff>120650</xdr:colOff>
      <xdr:row>18</xdr:row>
      <xdr:rowOff>25400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10177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114300</xdr:rowOff>
    </xdr:from>
    <xdr:to>
      <xdr:col>74</xdr:col>
      <xdr:colOff>31750</xdr:colOff>
      <xdr:row>17</xdr:row>
      <xdr:rowOff>44450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29227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127000</xdr:rowOff>
    </xdr:from>
    <xdr:to>
      <xdr:col>69</xdr:col>
      <xdr:colOff>142875</xdr:colOff>
      <xdr:row>17</xdr:row>
      <xdr:rowOff>57150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87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41927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82550</xdr:rowOff>
    </xdr:from>
    <xdr:to>
      <xdr:col>65</xdr:col>
      <xdr:colOff>53975</xdr:colOff>
      <xdr:row>18</xdr:row>
      <xdr:rowOff>12700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99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308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ゴシック" panose="020B0609070205080204" pitchFamily="49" charset="-128"/>
              <a:ea typeface="ＭＳ ゴシック" panose="020B0609070205080204" pitchFamily="49" charset="-128"/>
            </a:rPr>
            <a:t>　定額減税補足給付金費の</a:t>
          </a:r>
          <a:r>
            <a:rPr kumimoji="1" lang="en-US" altLang="ja-JP" sz="1200">
              <a:latin typeface="ＭＳ ゴシック" panose="020B0609070205080204" pitchFamily="49" charset="-128"/>
              <a:ea typeface="ＭＳ ゴシック" panose="020B0609070205080204" pitchFamily="49" charset="-128"/>
            </a:rPr>
            <a:t>2,151,550</a:t>
          </a:r>
          <a:r>
            <a:rPr kumimoji="1" lang="ja-JP" altLang="en-US" sz="1200">
              <a:latin typeface="ＭＳ ゴシック" panose="020B0609070205080204" pitchFamily="49" charset="-128"/>
              <a:ea typeface="ＭＳ ゴシック" panose="020B0609070205080204" pitchFamily="49" charset="-128"/>
            </a:rPr>
            <a:t>千円増などの影響により、前年度比で</a:t>
          </a:r>
          <a:r>
            <a:rPr kumimoji="1" lang="en-US" altLang="ja-JP" sz="1200">
              <a:latin typeface="ＭＳ ゴシック" panose="020B0609070205080204" pitchFamily="49" charset="-128"/>
              <a:ea typeface="ＭＳ ゴシック" panose="020B0609070205080204" pitchFamily="49" charset="-128"/>
            </a:rPr>
            <a:t>3,222,836</a:t>
          </a:r>
          <a:r>
            <a:rPr kumimoji="1" lang="ja-JP" altLang="en-US" sz="1200">
              <a:latin typeface="ＭＳ ゴシック" panose="020B0609070205080204" pitchFamily="49" charset="-128"/>
              <a:ea typeface="ＭＳ ゴシック" panose="020B0609070205080204" pitchFamily="49" charset="-128"/>
            </a:rPr>
            <a:t>千円の増となったが、指標値は経常一般財源等決算総額の上昇幅が大きいことから、</a:t>
          </a:r>
          <a:r>
            <a:rPr kumimoji="1" lang="en-US" altLang="ja-JP" sz="1200">
              <a:latin typeface="ＭＳ ゴシック" panose="020B0609070205080204" pitchFamily="49" charset="-128"/>
              <a:ea typeface="ＭＳ ゴシック" panose="020B0609070205080204" pitchFamily="49" charset="-128"/>
            </a:rPr>
            <a:t>0.4</a:t>
          </a:r>
          <a:r>
            <a:rPr kumimoji="1" lang="ja-JP" altLang="en-US" sz="1200">
              <a:latin typeface="ＭＳ ゴシック" panose="020B0609070205080204" pitchFamily="49" charset="-128"/>
              <a:ea typeface="ＭＳ ゴシック" panose="020B0609070205080204" pitchFamily="49" charset="-128"/>
            </a:rPr>
            <a:t>ポイントの減となった。</a:t>
          </a:r>
        </a:p>
        <a:p>
          <a:r>
            <a:rPr kumimoji="1" lang="ja-JP" altLang="en-US" sz="1200">
              <a:latin typeface="ＭＳ ゴシック" panose="020B0609070205080204" pitchFamily="49" charset="-128"/>
              <a:ea typeface="ＭＳ ゴシック" panose="020B0609070205080204" pitchFamily="49" charset="-128"/>
            </a:rPr>
            <a:t>　保育需要への対応や、高齢化に伴う福祉サービスの拡大など、今後も扶助費の増加が見込まれるが、市単独事業の見直しなどを図り、扶助費の抑制に努めていく。　</a:t>
          </a: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135165</xdr:rowOff>
    </xdr:from>
    <xdr:to>
      <xdr:col>24</xdr:col>
      <xdr:colOff>25400</xdr:colOff>
      <xdr:row>62</xdr:row>
      <xdr:rowOff>78015</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222015"/>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50092</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78015</xdr:rowOff>
    </xdr:from>
    <xdr:to>
      <xdr:col>24</xdr:col>
      <xdr:colOff>114300</xdr:colOff>
      <xdr:row>62</xdr:row>
      <xdr:rowOff>78015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50092</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96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135165</xdr:rowOff>
    </xdr:from>
    <xdr:to>
      <xdr:col>24</xdr:col>
      <xdr:colOff>114300</xdr:colOff>
      <xdr:row>53</xdr:row>
      <xdr:rowOff>135165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22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94343</xdr:rowOff>
    </xdr:from>
    <xdr:to>
      <xdr:col>24</xdr:col>
      <xdr:colOff>25400</xdr:colOff>
      <xdr:row>58</xdr:row>
      <xdr:rowOff>159657</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100384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43742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816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27215</xdr:rowOff>
    </xdr:from>
    <xdr:to>
      <xdr:col>24</xdr:col>
      <xdr:colOff>76200</xdr:colOff>
      <xdr:row>58</xdr:row>
      <xdr:rowOff>128815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102507</xdr:rowOff>
    </xdr:from>
    <xdr:to>
      <xdr:col>19</xdr:col>
      <xdr:colOff>187325</xdr:colOff>
      <xdr:row>58</xdr:row>
      <xdr:rowOff>159657</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87515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149678</xdr:rowOff>
    </xdr:from>
    <xdr:to>
      <xdr:col>20</xdr:col>
      <xdr:colOff>38100</xdr:colOff>
      <xdr:row>58</xdr:row>
      <xdr:rowOff>79828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90005</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69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78015</xdr:rowOff>
    </xdr:from>
    <xdr:to>
      <xdr:col>15</xdr:col>
      <xdr:colOff>98425</xdr:colOff>
      <xdr:row>57</xdr:row>
      <xdr:rowOff>102507</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679215"/>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35378</xdr:rowOff>
    </xdr:from>
    <xdr:to>
      <xdr:col>15</xdr:col>
      <xdr:colOff>149225</xdr:colOff>
      <xdr:row>57</xdr:row>
      <xdr:rowOff>136978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147155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57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78015</xdr:rowOff>
    </xdr:from>
    <xdr:to>
      <xdr:col>11</xdr:col>
      <xdr:colOff>9525</xdr:colOff>
      <xdr:row>57</xdr:row>
      <xdr:rowOff>135165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679215"/>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125185</xdr:rowOff>
    </xdr:from>
    <xdr:to>
      <xdr:col>11</xdr:col>
      <xdr:colOff>60325</xdr:colOff>
      <xdr:row>57</xdr:row>
      <xdr:rowOff>55335</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40112</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2722</xdr:rowOff>
    </xdr:from>
    <xdr:to>
      <xdr:col>6</xdr:col>
      <xdr:colOff>171450</xdr:colOff>
      <xdr:row>57</xdr:row>
      <xdr:rowOff>104322</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114499</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54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43543</xdr:rowOff>
    </xdr:from>
    <xdr:to>
      <xdr:col>24</xdr:col>
      <xdr:colOff>76200</xdr:colOff>
      <xdr:row>58</xdr:row>
      <xdr:rowOff>145143</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15620</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108857</xdr:rowOff>
    </xdr:from>
    <xdr:to>
      <xdr:col>20</xdr:col>
      <xdr:colOff>38100</xdr:colOff>
      <xdr:row>59</xdr:row>
      <xdr:rowOff>39007</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23784</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1013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51707</xdr:rowOff>
    </xdr:from>
    <xdr:to>
      <xdr:col>15</xdr:col>
      <xdr:colOff>149225</xdr:colOff>
      <xdr:row>57</xdr:row>
      <xdr:rowOff>153307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138084</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27215</xdr:rowOff>
    </xdr:from>
    <xdr:to>
      <xdr:col>11</xdr:col>
      <xdr:colOff>60325</xdr:colOff>
      <xdr:row>56</xdr:row>
      <xdr:rowOff>128815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138992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84365</xdr:rowOff>
    </xdr:from>
    <xdr:to>
      <xdr:col>6</xdr:col>
      <xdr:colOff>171450</xdr:colOff>
      <xdr:row>58</xdr:row>
      <xdr:rowOff>14515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170742</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ゴシック" panose="020B0609070205080204" pitchFamily="49" charset="-128"/>
              <a:ea typeface="ＭＳ ゴシック" panose="020B0609070205080204" pitchFamily="49" charset="-128"/>
            </a:rPr>
            <a:t>　繰出金の経常収支比率が</a:t>
          </a:r>
          <a:r>
            <a:rPr kumimoji="1" lang="en-US" altLang="ja-JP" sz="1200">
              <a:latin typeface="ＭＳ ゴシック" panose="020B0609070205080204" pitchFamily="49" charset="-128"/>
              <a:ea typeface="ＭＳ ゴシック" panose="020B0609070205080204" pitchFamily="49" charset="-128"/>
            </a:rPr>
            <a:t>0.5</a:t>
          </a:r>
          <a:r>
            <a:rPr kumimoji="1" lang="ja-JP" altLang="en-US" sz="1200">
              <a:latin typeface="ＭＳ ゴシック" panose="020B0609070205080204" pitchFamily="49" charset="-128"/>
              <a:ea typeface="ＭＳ ゴシック" panose="020B0609070205080204" pitchFamily="49" charset="-128"/>
            </a:rPr>
            <a:t>ポイント減、維持補修費の経常収支比率が</a:t>
          </a:r>
          <a:r>
            <a:rPr kumimoji="1" lang="en-US" altLang="ja-JP" sz="1200">
              <a:latin typeface="ＭＳ ゴシック" panose="020B0609070205080204" pitchFamily="49" charset="-128"/>
              <a:ea typeface="ＭＳ ゴシック" panose="020B0609070205080204" pitchFamily="49" charset="-128"/>
            </a:rPr>
            <a:t>0.1</a:t>
          </a:r>
          <a:r>
            <a:rPr kumimoji="1" lang="ja-JP" altLang="en-US" sz="1200">
              <a:latin typeface="ＭＳ ゴシック" panose="020B0609070205080204" pitchFamily="49" charset="-128"/>
              <a:ea typeface="ＭＳ ゴシック" panose="020B0609070205080204" pitchFamily="49" charset="-128"/>
            </a:rPr>
            <a:t>ポイントの減となり、全体では</a:t>
          </a:r>
          <a:r>
            <a:rPr kumimoji="1" lang="en-US" altLang="ja-JP" sz="1200">
              <a:latin typeface="ＭＳ ゴシック" panose="020B0609070205080204" pitchFamily="49" charset="-128"/>
              <a:ea typeface="ＭＳ ゴシック" panose="020B0609070205080204" pitchFamily="49" charset="-128"/>
            </a:rPr>
            <a:t>0.6</a:t>
          </a:r>
          <a:r>
            <a:rPr kumimoji="1" lang="ja-JP" altLang="en-US" sz="1200">
              <a:latin typeface="ＭＳ ゴシック" panose="020B0609070205080204" pitchFamily="49" charset="-128"/>
              <a:ea typeface="ＭＳ ゴシック" panose="020B0609070205080204" pitchFamily="49" charset="-128"/>
            </a:rPr>
            <a:t>ポイントの減となった。</a:t>
          </a:r>
        </a:p>
        <a:p>
          <a:r>
            <a:rPr kumimoji="1" lang="ja-JP" altLang="en-US" sz="1200">
              <a:latin typeface="ＭＳ ゴシック" panose="020B0609070205080204" pitchFamily="49" charset="-128"/>
              <a:ea typeface="ＭＳ ゴシック" panose="020B0609070205080204" pitchFamily="49" charset="-128"/>
            </a:rPr>
            <a:t>　他会計への繰出金においては、独立採算性の観点を踏まえ、普通会計の負担額軽減に努めていく。</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133350</xdr:rowOff>
    </xdr:from>
    <xdr:to>
      <xdr:col>82</xdr:col>
      <xdr:colOff>107950</xdr:colOff>
      <xdr:row>61</xdr:row>
      <xdr:rowOff>69850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2202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48277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133350</xdr:rowOff>
    </xdr:from>
    <xdr:to>
      <xdr:col>82</xdr:col>
      <xdr:colOff>196850</xdr:colOff>
      <xdr:row>53</xdr:row>
      <xdr:rowOff>133350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22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165100</xdr:rowOff>
    </xdr:from>
    <xdr:to>
      <xdr:col>82</xdr:col>
      <xdr:colOff>107950</xdr:colOff>
      <xdr:row>59</xdr:row>
      <xdr:rowOff>69850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101092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29227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80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12700</xdr:rowOff>
    </xdr:from>
    <xdr:to>
      <xdr:col>82</xdr:col>
      <xdr:colOff>158750</xdr:colOff>
      <xdr:row>58</xdr:row>
      <xdr:rowOff>114300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95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57150</xdr:rowOff>
    </xdr:from>
    <xdr:to>
      <xdr:col>78</xdr:col>
      <xdr:colOff>69850</xdr:colOff>
      <xdr:row>59</xdr:row>
      <xdr:rowOff>69850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10172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25400</xdr:rowOff>
    </xdr:from>
    <xdr:to>
      <xdr:col>78</xdr:col>
      <xdr:colOff>120650</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137177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127000</xdr:rowOff>
    </xdr:from>
    <xdr:to>
      <xdr:col>73</xdr:col>
      <xdr:colOff>180975</xdr:colOff>
      <xdr:row>59</xdr:row>
      <xdr:rowOff>57150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100711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111777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127000</xdr:rowOff>
    </xdr:from>
    <xdr:to>
      <xdr:col>69</xdr:col>
      <xdr:colOff>92075</xdr:colOff>
      <xdr:row>59</xdr:row>
      <xdr:rowOff>31750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10071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95250</xdr:rowOff>
    </xdr:from>
    <xdr:to>
      <xdr:col>69</xdr:col>
      <xdr:colOff>142875</xdr:colOff>
      <xdr:row>58</xdr:row>
      <xdr:rowOff>25400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35577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158750</xdr:rowOff>
    </xdr:from>
    <xdr:to>
      <xdr:col>65</xdr:col>
      <xdr:colOff>53975</xdr:colOff>
      <xdr:row>58</xdr:row>
      <xdr:rowOff>88900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99077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114300</xdr:rowOff>
    </xdr:from>
    <xdr:to>
      <xdr:col>82</xdr:col>
      <xdr:colOff>158750</xdr:colOff>
      <xdr:row>59</xdr:row>
      <xdr:rowOff>44450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86377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19050</xdr:rowOff>
    </xdr:from>
    <xdr:to>
      <xdr:col>78</xdr:col>
      <xdr:colOff>120650</xdr:colOff>
      <xdr:row>59</xdr:row>
      <xdr:rowOff>120650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105427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22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6350</xdr:rowOff>
    </xdr:from>
    <xdr:to>
      <xdr:col>74</xdr:col>
      <xdr:colOff>31750</xdr:colOff>
      <xdr:row>59</xdr:row>
      <xdr:rowOff>107950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92727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20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76200</xdr:rowOff>
    </xdr:from>
    <xdr:to>
      <xdr:col>69</xdr:col>
      <xdr:colOff>142875</xdr:colOff>
      <xdr:row>59</xdr:row>
      <xdr:rowOff>6350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162577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67327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ゴシック" panose="020B0609070205080204" pitchFamily="49" charset="-128"/>
              <a:ea typeface="ＭＳ ゴシック" panose="020B0609070205080204" pitchFamily="49" charset="-128"/>
            </a:rPr>
            <a:t>　補助費等は、ここ数年横ばいで推移し、類似団体内平均は上回っているものの、全国・県平均は下回っている。</a:t>
          </a:r>
        </a:p>
        <a:p>
          <a:r>
            <a:rPr kumimoji="1" lang="ja-JP" altLang="en-US" sz="1200">
              <a:latin typeface="ＭＳ ゴシック" panose="020B0609070205080204" pitchFamily="49" charset="-128"/>
              <a:ea typeface="ＭＳ ゴシック" panose="020B0609070205080204" pitchFamily="49" charset="-128"/>
            </a:rPr>
            <a:t>　補助費等にかかる一般財源充当歳出</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分子</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が前年度比</a:t>
          </a:r>
          <a:r>
            <a:rPr kumimoji="1" lang="en-US" altLang="ja-JP" sz="1200">
              <a:latin typeface="ＭＳ ゴシック" panose="020B0609070205080204" pitchFamily="49" charset="-128"/>
              <a:ea typeface="ＭＳ ゴシック" panose="020B0609070205080204" pitchFamily="49" charset="-128"/>
            </a:rPr>
            <a:t>274,028</a:t>
          </a:r>
          <a:r>
            <a:rPr kumimoji="1" lang="ja-JP" altLang="en-US" sz="1200">
              <a:latin typeface="ＭＳ ゴシック" panose="020B0609070205080204" pitchFamily="49" charset="-128"/>
              <a:ea typeface="ＭＳ ゴシック" panose="020B0609070205080204" pitchFamily="49" charset="-128"/>
            </a:rPr>
            <a:t>千円の増額となった一方、経常一般財源等</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分母</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が同</a:t>
          </a:r>
          <a:r>
            <a:rPr kumimoji="1" lang="en-US" altLang="ja-JP" sz="1200">
              <a:latin typeface="ＭＳ ゴシック" panose="020B0609070205080204" pitchFamily="49" charset="-128"/>
              <a:ea typeface="ＭＳ ゴシック" panose="020B0609070205080204" pitchFamily="49" charset="-128"/>
            </a:rPr>
            <a:t>3,270,434</a:t>
          </a:r>
          <a:r>
            <a:rPr kumimoji="1" lang="ja-JP" altLang="en-US" sz="1200">
              <a:latin typeface="ＭＳ ゴシック" panose="020B0609070205080204" pitchFamily="49" charset="-128"/>
              <a:ea typeface="ＭＳ ゴシック" panose="020B0609070205080204" pitchFamily="49" charset="-128"/>
            </a:rPr>
            <a:t>千円の増額となったため、指標値は前年度から</a:t>
          </a:r>
          <a:r>
            <a:rPr kumimoji="1" lang="en-US" altLang="ja-JP" sz="1200">
              <a:latin typeface="ＭＳ ゴシック" panose="020B0609070205080204" pitchFamily="49" charset="-128"/>
              <a:ea typeface="ＭＳ ゴシック" panose="020B0609070205080204" pitchFamily="49" charset="-128"/>
            </a:rPr>
            <a:t>0.1</a:t>
          </a:r>
          <a:r>
            <a:rPr kumimoji="1" lang="ja-JP" altLang="en-US" sz="1200">
              <a:latin typeface="ＭＳ ゴシック" panose="020B0609070205080204" pitchFamily="49" charset="-128"/>
              <a:ea typeface="ＭＳ ゴシック" panose="020B0609070205080204" pitchFamily="49" charset="-128"/>
            </a:rPr>
            <a:t>ポイントの減となった。</a:t>
          </a:r>
        </a:p>
        <a:p>
          <a:r>
            <a:rPr kumimoji="1" lang="ja-JP" altLang="en-US" sz="1200">
              <a:latin typeface="ＭＳ ゴシック" panose="020B0609070205080204" pitchFamily="49" charset="-128"/>
              <a:ea typeface="ＭＳ ゴシック" panose="020B0609070205080204" pitchFamily="49" charset="-128"/>
            </a:rPr>
            <a:t>　今後も引き続き、補助金の交付額や制度の見直しなど、事業の見直しに取り組み、経費の節減を図っていく。</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149860</xdr:rowOff>
    </xdr:from>
    <xdr:to>
      <xdr:col>82</xdr:col>
      <xdr:colOff>107950</xdr:colOff>
      <xdr:row>40</xdr:row>
      <xdr:rowOff>35560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979160"/>
          <a:ext cx="0" cy="914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7637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35560</xdr:rowOff>
    </xdr:from>
    <xdr:to>
      <xdr:col>82</xdr:col>
      <xdr:colOff>196850</xdr:colOff>
      <xdr:row>40</xdr:row>
      <xdr:rowOff>35560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64787</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149860</xdr:rowOff>
    </xdr:from>
    <xdr:to>
      <xdr:col>82</xdr:col>
      <xdr:colOff>196850</xdr:colOff>
      <xdr:row>34</xdr:row>
      <xdr:rowOff>149860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12700</xdr:rowOff>
    </xdr:from>
    <xdr:to>
      <xdr:col>82</xdr:col>
      <xdr:colOff>107950</xdr:colOff>
      <xdr:row>36</xdr:row>
      <xdr:rowOff>17272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18490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127017</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5956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110490</xdr:rowOff>
    </xdr:from>
    <xdr:to>
      <xdr:col>82</xdr:col>
      <xdr:colOff>158750</xdr:colOff>
      <xdr:row>36</xdr:row>
      <xdr:rowOff>40640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17272</xdr:rowOff>
    </xdr:from>
    <xdr:to>
      <xdr:col>78</xdr:col>
      <xdr:colOff>69850</xdr:colOff>
      <xdr:row>36</xdr:row>
      <xdr:rowOff>40132</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4782800" y="618947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119634</xdr:rowOff>
    </xdr:from>
    <xdr:to>
      <xdr:col>78</xdr:col>
      <xdr:colOff>120650</xdr:colOff>
      <xdr:row>36</xdr:row>
      <xdr:rowOff>49784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120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59961</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40132</xdr:rowOff>
    </xdr:from>
    <xdr:to>
      <xdr:col>73</xdr:col>
      <xdr:colOff>180975</xdr:colOff>
      <xdr:row>36</xdr:row>
      <xdr:rowOff>40132</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621233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110490</xdr:rowOff>
    </xdr:from>
    <xdr:to>
      <xdr:col>74</xdr:col>
      <xdr:colOff>31750</xdr:colOff>
      <xdr:row>36</xdr:row>
      <xdr:rowOff>40640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50817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40132</xdr:rowOff>
    </xdr:from>
    <xdr:to>
      <xdr:col>69</xdr:col>
      <xdr:colOff>92075</xdr:colOff>
      <xdr:row>36</xdr:row>
      <xdr:rowOff>53848</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62123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92202</xdr:rowOff>
    </xdr:from>
    <xdr:to>
      <xdr:col>69</xdr:col>
      <xdr:colOff>142875</xdr:colOff>
      <xdr:row>36</xdr:row>
      <xdr:rowOff>22352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09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32529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586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115062</xdr:rowOff>
    </xdr:from>
    <xdr:to>
      <xdr:col>65</xdr:col>
      <xdr:colOff>53975</xdr:colOff>
      <xdr:row>36</xdr:row>
      <xdr:rowOff>45212</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115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55389</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133350</xdr:rowOff>
    </xdr:from>
    <xdr:to>
      <xdr:col>82</xdr:col>
      <xdr:colOff>158750</xdr:colOff>
      <xdr:row>36</xdr:row>
      <xdr:rowOff>63500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105427</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610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137922</xdr:rowOff>
    </xdr:from>
    <xdr:to>
      <xdr:col>78</xdr:col>
      <xdr:colOff>120650</xdr:colOff>
      <xdr:row>36</xdr:row>
      <xdr:rowOff>68072</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52849</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6225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160782</xdr:rowOff>
    </xdr:from>
    <xdr:to>
      <xdr:col>74</xdr:col>
      <xdr:colOff>31750</xdr:colOff>
      <xdr:row>36</xdr:row>
      <xdr:rowOff>90932</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75709</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160782</xdr:rowOff>
    </xdr:from>
    <xdr:to>
      <xdr:col>69</xdr:col>
      <xdr:colOff>142875</xdr:colOff>
      <xdr:row>36</xdr:row>
      <xdr:rowOff>90932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75709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3048</xdr:rowOff>
    </xdr:from>
    <xdr:to>
      <xdr:col>65</xdr:col>
      <xdr:colOff>53975</xdr:colOff>
      <xdr:row>36</xdr:row>
      <xdr:rowOff>104648</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89425</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ゴシック" panose="020B0609070205080204" pitchFamily="49" charset="-128"/>
              <a:ea typeface="ＭＳ ゴシック" panose="020B0609070205080204" pitchFamily="49" charset="-128"/>
            </a:rPr>
            <a:t>　し尿処理施設整備事業の償還終了により、公債費にかかる一般財源充当歳出は前年度比で</a:t>
          </a:r>
          <a:r>
            <a:rPr kumimoji="1" lang="en-US" altLang="ja-JP" sz="1200">
              <a:latin typeface="ＭＳ ゴシック" panose="020B0609070205080204" pitchFamily="49" charset="-128"/>
              <a:ea typeface="ＭＳ ゴシック" panose="020B0609070205080204" pitchFamily="49" charset="-128"/>
            </a:rPr>
            <a:t>172,422</a:t>
          </a:r>
          <a:r>
            <a:rPr kumimoji="1" lang="ja-JP" altLang="en-US" sz="1200">
              <a:latin typeface="ＭＳ ゴシック" panose="020B0609070205080204" pitchFamily="49" charset="-128"/>
              <a:ea typeface="ＭＳ ゴシック" panose="020B0609070205080204" pitchFamily="49" charset="-128"/>
            </a:rPr>
            <a:t>千円の減となり、指標値としては</a:t>
          </a:r>
          <a:r>
            <a:rPr kumimoji="1" lang="en-US" altLang="ja-JP" sz="1200">
              <a:latin typeface="ＭＳ ゴシック" panose="020B0609070205080204" pitchFamily="49" charset="-128"/>
              <a:ea typeface="ＭＳ ゴシック" panose="020B0609070205080204" pitchFamily="49" charset="-128"/>
            </a:rPr>
            <a:t>0.8</a:t>
          </a:r>
          <a:r>
            <a:rPr kumimoji="1" lang="ja-JP" altLang="en-US" sz="1200">
              <a:latin typeface="ＭＳ ゴシック" panose="020B0609070205080204" pitchFamily="49" charset="-128"/>
              <a:ea typeface="ＭＳ ゴシック" panose="020B0609070205080204" pitchFamily="49" charset="-128"/>
            </a:rPr>
            <a:t>ポイントの減となった。</a:t>
          </a:r>
        </a:p>
        <a:p>
          <a:r>
            <a:rPr kumimoji="1" lang="ja-JP" altLang="en-US" sz="1200">
              <a:latin typeface="ＭＳ ゴシック" panose="020B0609070205080204" pitchFamily="49" charset="-128"/>
              <a:ea typeface="ＭＳ ゴシック" panose="020B0609070205080204" pitchFamily="49" charset="-128"/>
            </a:rPr>
            <a:t>　類似団体と比べて当市の値は低い水準を維持しているが、引き続き世代間負担の公平性に留意しながら、計画的な運用に努めていく。</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110672</xdr:rowOff>
    </xdr:from>
    <xdr:to>
      <xdr:col>24</xdr:col>
      <xdr:colOff>25400</xdr:colOff>
      <xdr:row>81</xdr:row>
      <xdr:rowOff>80736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455072"/>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52813</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3940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80736</xdr:rowOff>
    </xdr:from>
    <xdr:to>
      <xdr:col>24</xdr:col>
      <xdr:colOff>114300</xdr:colOff>
      <xdr:row>81</xdr:row>
      <xdr:rowOff>80736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3968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25599</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19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110672</xdr:rowOff>
    </xdr:from>
    <xdr:to>
      <xdr:col>24</xdr:col>
      <xdr:colOff>114300</xdr:colOff>
      <xdr:row>72</xdr:row>
      <xdr:rowOff>110672</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45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129722</xdr:rowOff>
    </xdr:from>
    <xdr:to>
      <xdr:col>24</xdr:col>
      <xdr:colOff>25400</xdr:colOff>
      <xdr:row>76</xdr:row>
      <xdr:rowOff>45357</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987800" y="12988472"/>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53720</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3083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81643</xdr:rowOff>
    </xdr:from>
    <xdr:to>
      <xdr:col>24</xdr:col>
      <xdr:colOff>76200</xdr:colOff>
      <xdr:row>77</xdr:row>
      <xdr:rowOff>11793</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47752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45357</xdr:rowOff>
    </xdr:from>
    <xdr:to>
      <xdr:col>19</xdr:col>
      <xdr:colOff>187325</xdr:colOff>
      <xdr:row>76</xdr:row>
      <xdr:rowOff>56243</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3098800" y="130755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146957</xdr:rowOff>
    </xdr:from>
    <xdr:to>
      <xdr:col>20</xdr:col>
      <xdr:colOff>38100</xdr:colOff>
      <xdr:row>77</xdr:row>
      <xdr:rowOff>77107</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937000" y="1317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61884</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3263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23586</xdr:rowOff>
    </xdr:from>
    <xdr:to>
      <xdr:col>15</xdr:col>
      <xdr:colOff>98425</xdr:colOff>
      <xdr:row>76</xdr:row>
      <xdr:rowOff>56243</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2209800" y="130537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29936</xdr:rowOff>
    </xdr:from>
    <xdr:to>
      <xdr:col>15</xdr:col>
      <xdr:colOff>149225</xdr:colOff>
      <xdr:row>77</xdr:row>
      <xdr:rowOff>131536</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3048000" y="132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116313</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3317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107950</xdr:rowOff>
    </xdr:from>
    <xdr:to>
      <xdr:col>11</xdr:col>
      <xdr:colOff>9525</xdr:colOff>
      <xdr:row>76</xdr:row>
      <xdr:rowOff>23586</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a:off x="1320800" y="129667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146957</xdr:rowOff>
    </xdr:from>
    <xdr:to>
      <xdr:col>11</xdr:col>
      <xdr:colOff>60325</xdr:colOff>
      <xdr:row>77</xdr:row>
      <xdr:rowOff>77107</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2159000" y="1317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61884</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326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19050</xdr:rowOff>
    </xdr:from>
    <xdr:to>
      <xdr:col>6</xdr:col>
      <xdr:colOff>171450</xdr:colOff>
      <xdr:row>77</xdr:row>
      <xdr:rowOff>120650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270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105427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78922</xdr:rowOff>
    </xdr:from>
    <xdr:to>
      <xdr:col>24</xdr:col>
      <xdr:colOff>76200</xdr:colOff>
      <xdr:row>76</xdr:row>
      <xdr:rowOff>9072</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4775200" y="1293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95449</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278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166007</xdr:rowOff>
    </xdr:from>
    <xdr:to>
      <xdr:col>20</xdr:col>
      <xdr:colOff>38100</xdr:colOff>
      <xdr:row>76</xdr:row>
      <xdr:rowOff>96157</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937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106334</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2793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5443</xdr:rowOff>
    </xdr:from>
    <xdr:to>
      <xdr:col>15</xdr:col>
      <xdr:colOff>149225</xdr:colOff>
      <xdr:row>76</xdr:row>
      <xdr:rowOff>107043</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048000" y="1303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117220</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280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144235</xdr:rowOff>
    </xdr:from>
    <xdr:to>
      <xdr:col>11</xdr:col>
      <xdr:colOff>60325</xdr:colOff>
      <xdr:row>76</xdr:row>
      <xdr:rowOff>74386</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159000" y="130029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84562</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2771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57150</xdr:rowOff>
    </xdr:from>
    <xdr:to>
      <xdr:col>6</xdr:col>
      <xdr:colOff>171450</xdr:colOff>
      <xdr:row>75</xdr:row>
      <xdr:rowOff>158750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270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168927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ゴシック" panose="020B0609070205080204" pitchFamily="49" charset="-128"/>
              <a:ea typeface="ＭＳ ゴシック" panose="020B0609070205080204" pitchFamily="49" charset="-128"/>
            </a:rPr>
            <a:t>　人件費や物件費の増などにより前年度より</a:t>
          </a:r>
          <a:r>
            <a:rPr kumimoji="1" lang="en-US" altLang="ja-JP" sz="1200">
              <a:latin typeface="ＭＳ ゴシック" panose="020B0609070205080204" pitchFamily="49" charset="-128"/>
              <a:ea typeface="ＭＳ ゴシック" panose="020B0609070205080204" pitchFamily="49" charset="-128"/>
            </a:rPr>
            <a:t>1.1</a:t>
          </a:r>
          <a:r>
            <a:rPr kumimoji="1" lang="ja-JP" altLang="en-US" sz="1200">
              <a:latin typeface="ＭＳ ゴシック" panose="020B0609070205080204" pitchFamily="49" charset="-128"/>
              <a:ea typeface="ＭＳ ゴシック" panose="020B0609070205080204" pitchFamily="49" charset="-128"/>
            </a:rPr>
            <a:t>ポイント増となった。</a:t>
          </a:r>
        </a:p>
        <a:p>
          <a:r>
            <a:rPr kumimoji="1" lang="ja-JP" altLang="en-US" sz="1200">
              <a:latin typeface="ＭＳ ゴシック" panose="020B0609070205080204" pitchFamily="49" charset="-128"/>
              <a:ea typeface="ＭＳ ゴシック" panose="020B0609070205080204" pitchFamily="49" charset="-128"/>
            </a:rPr>
            <a:t>　依然として類似団体や全国・県平均を上回っていることから、公債費以外の経常経費の削減とともに、新たな財源の獲得や事務事業の廃止を見据えた検討など、抜本的な見直しに努めていく。</a:t>
          </a:r>
        </a:p>
      </xdr:txBody>
    </xdr:sp>
    <xdr:clientData/>
  </xdr:twoCellAnchor>
  <xdr:oneCellAnchor>
    <xdr:from>
      <xdr:col>62</xdr:col>
      <xdr:colOff>6350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7" name="公債費以外グラフ枠">
          <a:extLst>
            <a:ext uri="{FF2B5EF4-FFF2-40B4-BE49-F238E27FC236}">
              <a16:creationId xmlns:a16="http://schemas.microsoft.com/office/drawing/2014/main" id="{00000000-0008-0000-0400-0000AB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154215</xdr:rowOff>
    </xdr:from>
    <xdr:to>
      <xdr:col>82</xdr:col>
      <xdr:colOff>107950</xdr:colOff>
      <xdr:row>81</xdr:row>
      <xdr:rowOff>156936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flipV="1">
          <a:off x="16510000" y="12498615"/>
          <a:ext cx="0" cy="1545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129013</xdr:rowOff>
    </xdr:from>
    <xdr:ext cx="762000" cy="259045"/>
    <xdr:sp macro="" textlink="">
      <xdr:nvSpPr>
        <xdr:cNvPr id="429" name="公債費以外最小値テキスト">
          <a:extLst>
            <a:ext uri="{FF2B5EF4-FFF2-40B4-BE49-F238E27FC236}">
              <a16:creationId xmlns:a16="http://schemas.microsoft.com/office/drawing/2014/main" id="{00000000-0008-0000-0400-0000AD010000}"/>
            </a:ext>
          </a:extLst>
        </xdr:cNvPr>
        <xdr:cNvSpPr txBox="1"/>
      </xdr:nvSpPr>
      <xdr:spPr>
        <a:xfrm>
          <a:off x="16598900" y="14016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156936</xdr:rowOff>
    </xdr:from>
    <xdr:to>
      <xdr:col>82</xdr:col>
      <xdr:colOff>196850</xdr:colOff>
      <xdr:row>81</xdr:row>
      <xdr:rowOff>156936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4044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69142</xdr:rowOff>
    </xdr:from>
    <xdr:ext cx="762000" cy="259045"/>
    <xdr:sp macro="" textlink="">
      <xdr:nvSpPr>
        <xdr:cNvPr id="431" name="公債費以外最大値テキスト">
          <a:extLst>
            <a:ext uri="{FF2B5EF4-FFF2-40B4-BE49-F238E27FC236}">
              <a16:creationId xmlns:a16="http://schemas.microsoft.com/office/drawing/2014/main" id="{00000000-0008-0000-0400-0000AF010000}"/>
            </a:ext>
          </a:extLst>
        </xdr:cNvPr>
        <xdr:cNvSpPr txBox="1"/>
      </xdr:nvSpPr>
      <xdr:spPr>
        <a:xfrm>
          <a:off x="16598900" y="1224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154215</xdr:rowOff>
    </xdr:from>
    <xdr:to>
      <xdr:col>82</xdr:col>
      <xdr:colOff>196850</xdr:colOff>
      <xdr:row>72</xdr:row>
      <xdr:rowOff>154215</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6421100" y="12498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7257</xdr:rowOff>
    </xdr:from>
    <xdr:to>
      <xdr:col>82</xdr:col>
      <xdr:colOff>107950</xdr:colOff>
      <xdr:row>78</xdr:row>
      <xdr:rowOff>127000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5671800" y="13380357"/>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163484</xdr:rowOff>
    </xdr:from>
    <xdr:ext cx="762000" cy="259045"/>
    <xdr:sp macro="" textlink="">
      <xdr:nvSpPr>
        <xdr:cNvPr id="434" name="公債費以外平均値テキスト">
          <a:extLst>
            <a:ext uri="{FF2B5EF4-FFF2-40B4-BE49-F238E27FC236}">
              <a16:creationId xmlns:a16="http://schemas.microsoft.com/office/drawing/2014/main" id="{00000000-0008-0000-0400-0000B2010000}"/>
            </a:ext>
          </a:extLst>
        </xdr:cNvPr>
        <xdr:cNvSpPr txBox="1"/>
      </xdr:nvSpPr>
      <xdr:spPr>
        <a:xfrm>
          <a:off x="16598900" y="13022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146957</xdr:rowOff>
    </xdr:from>
    <xdr:to>
      <xdr:col>82</xdr:col>
      <xdr:colOff>158750</xdr:colOff>
      <xdr:row>77</xdr:row>
      <xdr:rowOff>77107</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6459200" y="1317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67129</xdr:rowOff>
    </xdr:from>
    <xdr:to>
      <xdr:col>78</xdr:col>
      <xdr:colOff>69850</xdr:colOff>
      <xdr:row>78</xdr:row>
      <xdr:rowOff>7257</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4782800" y="13097329"/>
          <a:ext cx="889000" cy="283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68035</xdr:rowOff>
    </xdr:from>
    <xdr:to>
      <xdr:col>78</xdr:col>
      <xdr:colOff>120650</xdr:colOff>
      <xdr:row>75</xdr:row>
      <xdr:rowOff>169636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5621000" y="129267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8362</xdr:rowOff>
    </xdr:from>
    <xdr:ext cx="7366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290800" y="12695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148772</xdr:rowOff>
    </xdr:from>
    <xdr:to>
      <xdr:col>73</xdr:col>
      <xdr:colOff>180975</xdr:colOff>
      <xdr:row>76</xdr:row>
      <xdr:rowOff>67129</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a:off x="13893800" y="12836072"/>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108857</xdr:rowOff>
    </xdr:from>
    <xdr:to>
      <xdr:col>74</xdr:col>
      <xdr:colOff>31750</xdr:colOff>
      <xdr:row>75</xdr:row>
      <xdr:rowOff>39007</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4732000" y="1279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49184</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4401800" y="1256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148772</xdr:rowOff>
    </xdr:from>
    <xdr:to>
      <xdr:col>69</xdr:col>
      <xdr:colOff>92075</xdr:colOff>
      <xdr:row>78</xdr:row>
      <xdr:rowOff>94343</xdr:rowOff>
    </xdr:to>
    <xdr:cxnSp macro="">
      <xdr:nvCxnSpPr>
        <xdr:cNvPr id="442" name="直線コネクタ 441">
          <a:extLst>
            <a:ext uri="{FF2B5EF4-FFF2-40B4-BE49-F238E27FC236}">
              <a16:creationId xmlns:a16="http://schemas.microsoft.com/office/drawing/2014/main" id="{00000000-0008-0000-0400-0000BA010000}"/>
            </a:ext>
          </a:extLst>
        </xdr:cNvPr>
        <xdr:cNvCxnSpPr/>
      </xdr:nvCxnSpPr>
      <xdr:spPr>
        <a:xfrm flipV="1">
          <a:off x="13004800" y="12836072"/>
          <a:ext cx="889000" cy="63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72</xdr:row>
      <xdr:rowOff>136072</xdr:rowOff>
    </xdr:from>
    <xdr:to>
      <xdr:col>69</xdr:col>
      <xdr:colOff>142875</xdr:colOff>
      <xdr:row>73</xdr:row>
      <xdr:rowOff>66222</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3843000" y="1248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76399</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512800" y="1224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97972</xdr:rowOff>
    </xdr:from>
    <xdr:to>
      <xdr:col>65</xdr:col>
      <xdr:colOff>53975</xdr:colOff>
      <xdr:row>75</xdr:row>
      <xdr:rowOff>28122</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2954000" y="1278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38299</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623800" y="125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76200</xdr:rowOff>
    </xdr:from>
    <xdr:to>
      <xdr:col>82</xdr:col>
      <xdr:colOff>158750</xdr:colOff>
      <xdr:row>79</xdr:row>
      <xdr:rowOff>6350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6459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48277</xdr:rowOff>
    </xdr:from>
    <xdr:ext cx="762000" cy="259045"/>
    <xdr:sp macro="" textlink="">
      <xdr:nvSpPr>
        <xdr:cNvPr id="453" name="公債費以外該当値テキスト">
          <a:extLst>
            <a:ext uri="{FF2B5EF4-FFF2-40B4-BE49-F238E27FC236}">
              <a16:creationId xmlns:a16="http://schemas.microsoft.com/office/drawing/2014/main" id="{00000000-0008-0000-0400-0000C5010000}"/>
            </a:ext>
          </a:extLst>
        </xdr:cNvPr>
        <xdr:cNvSpPr txBox="1"/>
      </xdr:nvSpPr>
      <xdr:spPr>
        <a:xfrm>
          <a:off x="16598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127907</xdr:rowOff>
    </xdr:from>
    <xdr:to>
      <xdr:col>78</xdr:col>
      <xdr:colOff>120650</xdr:colOff>
      <xdr:row>78</xdr:row>
      <xdr:rowOff>58057</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5621000" y="1332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42834</xdr:rowOff>
    </xdr:from>
    <xdr:ext cx="7366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5290800" y="1341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16329</xdr:rowOff>
    </xdr:from>
    <xdr:to>
      <xdr:col>74</xdr:col>
      <xdr:colOff>31750</xdr:colOff>
      <xdr:row>76</xdr:row>
      <xdr:rowOff>117929</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4732000" y="1304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102706</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4401800" y="1313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97972</xdr:rowOff>
    </xdr:from>
    <xdr:to>
      <xdr:col>69</xdr:col>
      <xdr:colOff>142875</xdr:colOff>
      <xdr:row>75</xdr:row>
      <xdr:rowOff>28122</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3843000" y="127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12899</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3512800" y="1287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43543</xdr:rowOff>
    </xdr:from>
    <xdr:to>
      <xdr:col>65</xdr:col>
      <xdr:colOff>53975</xdr:colOff>
      <xdr:row>78</xdr:row>
      <xdr:rowOff>145143</xdr:rowOff>
    </xdr:to>
    <xdr:sp macro="" textlink="">
      <xdr:nvSpPr>
        <xdr:cNvPr id="460" name="楕円 459">
          <a:extLst>
            <a:ext uri="{FF2B5EF4-FFF2-40B4-BE49-F238E27FC236}">
              <a16:creationId xmlns:a16="http://schemas.microsoft.com/office/drawing/2014/main" id="{00000000-0008-0000-0400-0000CC010000}"/>
            </a:ext>
          </a:extLst>
        </xdr:cNvPr>
        <xdr:cNvSpPr/>
      </xdr:nvSpPr>
      <xdr:spPr>
        <a:xfrm>
          <a:off x="12954000" y="1341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129920</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2623800" y="1350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埼玉県所沢市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76746</xdr:rowOff>
    </xdr:from>
    <xdr:to>
      <xdr:col>29</xdr:col>
      <xdr:colOff>127000</xdr:colOff>
      <xdr:row>20</xdr:row>
      <xdr:rowOff>164109</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010321"/>
          <a:ext cx="0" cy="16304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136186</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612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164109</xdr:rowOff>
    </xdr:from>
    <xdr:to>
      <xdr:col>30</xdr:col>
      <xdr:colOff>25400</xdr:colOff>
      <xdr:row>20</xdr:row>
      <xdr:rowOff>164109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407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163123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5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76746</xdr:rowOff>
    </xdr:from>
    <xdr:to>
      <xdr:col>30</xdr:col>
      <xdr:colOff>25400</xdr:colOff>
      <xdr:row>11</xdr:row>
      <xdr:rowOff>76746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0103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100216</xdr:rowOff>
    </xdr:from>
    <xdr:to>
      <xdr:col>29</xdr:col>
      <xdr:colOff>127000</xdr:colOff>
      <xdr:row>20</xdr:row>
      <xdr:rowOff>41656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405391"/>
          <a:ext cx="647700" cy="1128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35844</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8266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19317</xdr:rowOff>
    </xdr:from>
    <xdr:to>
      <xdr:col>29</xdr:col>
      <xdr:colOff>177800</xdr:colOff>
      <xdr:row>17</xdr:row>
      <xdr:rowOff>120917</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815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20</xdr:row>
      <xdr:rowOff>41656</xdr:rowOff>
    </xdr:from>
    <xdr:to>
      <xdr:col>26</xdr:col>
      <xdr:colOff>50800</xdr:colOff>
      <xdr:row>20</xdr:row>
      <xdr:rowOff>85623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518281"/>
          <a:ext cx="698500" cy="43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30709</xdr:rowOff>
    </xdr:from>
    <xdr:to>
      <xdr:col>26</xdr:col>
      <xdr:colOff>101600</xdr:colOff>
      <xdr:row>18</xdr:row>
      <xdr:rowOff>132309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164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142486</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9333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20</xdr:row>
      <xdr:rowOff>85623</xdr:rowOff>
    </xdr:from>
    <xdr:to>
      <xdr:col>22</xdr:col>
      <xdr:colOff>114300</xdr:colOff>
      <xdr:row>20</xdr:row>
      <xdr:rowOff>93815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562248"/>
          <a:ext cx="698500" cy="81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102908</xdr:rowOff>
    </xdr:from>
    <xdr:to>
      <xdr:col>22</xdr:col>
      <xdr:colOff>165100</xdr:colOff>
      <xdr:row>19</xdr:row>
      <xdr:rowOff>33058</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236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43235</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05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55296</xdr:rowOff>
    </xdr:from>
    <xdr:to>
      <xdr:col>18</xdr:col>
      <xdr:colOff>177800</xdr:colOff>
      <xdr:row>20</xdr:row>
      <xdr:rowOff>93815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531921"/>
          <a:ext cx="698500" cy="38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126416</xdr:rowOff>
    </xdr:from>
    <xdr:to>
      <xdr:col>19</xdr:col>
      <xdr:colOff>38100</xdr:colOff>
      <xdr:row>19</xdr:row>
      <xdr:rowOff>56566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260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66743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029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148133</xdr:rowOff>
    </xdr:from>
    <xdr:to>
      <xdr:col>15</xdr:col>
      <xdr:colOff>101600</xdr:colOff>
      <xdr:row>19</xdr:row>
      <xdr:rowOff>78283</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281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88460</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050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49416</xdr:rowOff>
    </xdr:from>
    <xdr:to>
      <xdr:col>29</xdr:col>
      <xdr:colOff>177800</xdr:colOff>
      <xdr:row>19</xdr:row>
      <xdr:rowOff>151016</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354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19</xdr:row>
      <xdr:rowOff>21493</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326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162306</xdr:rowOff>
    </xdr:from>
    <xdr:to>
      <xdr:col>26</xdr:col>
      <xdr:colOff>101600</xdr:colOff>
      <xdr:row>20</xdr:row>
      <xdr:rowOff>92456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467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77233</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5538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20</xdr:row>
      <xdr:rowOff>34823</xdr:rowOff>
    </xdr:from>
    <xdr:to>
      <xdr:col>22</xdr:col>
      <xdr:colOff>165100</xdr:colOff>
      <xdr:row>20</xdr:row>
      <xdr:rowOff>136423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511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20</xdr:row>
      <xdr:rowOff>121200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59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20</xdr:row>
      <xdr:rowOff>43015</xdr:rowOff>
    </xdr:from>
    <xdr:to>
      <xdr:col>19</xdr:col>
      <xdr:colOff>38100</xdr:colOff>
      <xdr:row>20</xdr:row>
      <xdr:rowOff>144615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519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129392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60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20</xdr:row>
      <xdr:rowOff>4496</xdr:rowOff>
    </xdr:from>
    <xdr:to>
      <xdr:col>15</xdr:col>
      <xdr:colOff>101600</xdr:colOff>
      <xdr:row>20</xdr:row>
      <xdr:rowOff>106096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481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90873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567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99077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a:extLst>
            <a:ext uri="{FF2B5EF4-FFF2-40B4-BE49-F238E27FC236}">
              <a16:creationId xmlns:a16="http://schemas.microsoft.com/office/drawing/2014/main" id="{00000000-0008-0000-0500-000066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129572</xdr:rowOff>
    </xdr:from>
    <xdr:to>
      <xdr:col>29</xdr:col>
      <xdr:colOff>127000</xdr:colOff>
      <xdr:row>37</xdr:row>
      <xdr:rowOff>300393</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flipV="1">
          <a:off x="5651500" y="6054122"/>
          <a:ext cx="0" cy="13709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272470</xdr:rowOff>
    </xdr:from>
    <xdr:ext cx="762000" cy="259045"/>
    <xdr:sp macro="" textlink="">
      <xdr:nvSpPr>
        <xdr:cNvPr id="104" name="人口1人当たり決算額の推移最小値テキスト445">
          <a:extLst>
            <a:ext uri="{FF2B5EF4-FFF2-40B4-BE49-F238E27FC236}">
              <a16:creationId xmlns:a16="http://schemas.microsoft.com/office/drawing/2014/main" id="{00000000-0008-0000-0500-000068000000}"/>
            </a:ext>
          </a:extLst>
        </xdr:cNvPr>
        <xdr:cNvSpPr txBox="1"/>
      </xdr:nvSpPr>
      <xdr:spPr>
        <a:xfrm>
          <a:off x="5740400" y="7397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300393</xdr:rowOff>
    </xdr:from>
    <xdr:to>
      <xdr:col>30</xdr:col>
      <xdr:colOff>25400</xdr:colOff>
      <xdr:row>37</xdr:row>
      <xdr:rowOff>300393</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742509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44499</xdr:rowOff>
    </xdr:from>
    <xdr:ext cx="762000" cy="259045"/>
    <xdr:sp macro="" textlink="">
      <xdr:nvSpPr>
        <xdr:cNvPr id="106" name="人口1人当たり決算額の推移最大値テキスト445">
          <a:extLst>
            <a:ext uri="{FF2B5EF4-FFF2-40B4-BE49-F238E27FC236}">
              <a16:creationId xmlns:a16="http://schemas.microsoft.com/office/drawing/2014/main" id="{00000000-0008-0000-0500-00006A000000}"/>
            </a:ext>
          </a:extLst>
        </xdr:cNvPr>
        <xdr:cNvSpPr txBox="1"/>
      </xdr:nvSpPr>
      <xdr:spPr>
        <a:xfrm>
          <a:off x="5740400" y="5797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129572</xdr:rowOff>
    </xdr:from>
    <xdr:to>
      <xdr:col>30</xdr:col>
      <xdr:colOff>25400</xdr:colOff>
      <xdr:row>33</xdr:row>
      <xdr:rowOff>129572</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60541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262389</xdr:rowOff>
    </xdr:from>
    <xdr:to>
      <xdr:col>29</xdr:col>
      <xdr:colOff>127000</xdr:colOff>
      <xdr:row>35</xdr:row>
      <xdr:rowOff>269475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003800" y="6872739"/>
          <a:ext cx="647700" cy="70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47350</xdr:rowOff>
    </xdr:from>
    <xdr:ext cx="762000" cy="259045"/>
    <xdr:sp macro="" textlink="">
      <xdr:nvSpPr>
        <xdr:cNvPr id="109" name="人口1人当たり決算額の推移平均値テキスト445">
          <a:extLst>
            <a:ext uri="{FF2B5EF4-FFF2-40B4-BE49-F238E27FC236}">
              <a16:creationId xmlns:a16="http://schemas.microsoft.com/office/drawing/2014/main" id="{00000000-0008-0000-0500-00006D000000}"/>
            </a:ext>
          </a:extLst>
        </xdr:cNvPr>
        <xdr:cNvSpPr txBox="1"/>
      </xdr:nvSpPr>
      <xdr:spPr>
        <a:xfrm>
          <a:off x="5740400" y="66577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202273</xdr:rowOff>
    </xdr:from>
    <xdr:to>
      <xdr:col>29</xdr:col>
      <xdr:colOff>177800</xdr:colOff>
      <xdr:row>35</xdr:row>
      <xdr:rowOff>303873</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5600700" y="68126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224555</xdr:rowOff>
    </xdr:from>
    <xdr:to>
      <xdr:col>26</xdr:col>
      <xdr:colOff>50800</xdr:colOff>
      <xdr:row>35</xdr:row>
      <xdr:rowOff>262389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4305300" y="6834905"/>
          <a:ext cx="698500" cy="378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218218</xdr:rowOff>
    </xdr:from>
    <xdr:to>
      <xdr:col>26</xdr:col>
      <xdr:colOff>101600</xdr:colOff>
      <xdr:row>35</xdr:row>
      <xdr:rowOff>319818</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4953000" y="68285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304595</xdr:rowOff>
    </xdr:from>
    <xdr:ext cx="736600" cy="259045"/>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4622800" y="6914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224555</xdr:rowOff>
    </xdr:from>
    <xdr:to>
      <xdr:col>22</xdr:col>
      <xdr:colOff>114300</xdr:colOff>
      <xdr:row>35</xdr:row>
      <xdr:rowOff>272618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3606800" y="6834905"/>
          <a:ext cx="698500" cy="480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182270</xdr:rowOff>
    </xdr:from>
    <xdr:to>
      <xdr:col>22</xdr:col>
      <xdr:colOff>165100</xdr:colOff>
      <xdr:row>35</xdr:row>
      <xdr:rowOff>283870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254500" y="6792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268647</xdr:rowOff>
    </xdr:from>
    <xdr:ext cx="7620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924300" y="68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272618</xdr:rowOff>
    </xdr:from>
    <xdr:to>
      <xdr:col>18</xdr:col>
      <xdr:colOff>177800</xdr:colOff>
      <xdr:row>36</xdr:row>
      <xdr:rowOff>47048</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2908300" y="6882968"/>
          <a:ext cx="698500" cy="1173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292913</xdr:rowOff>
    </xdr:from>
    <xdr:to>
      <xdr:col>19</xdr:col>
      <xdr:colOff>38100</xdr:colOff>
      <xdr:row>36</xdr:row>
      <xdr:rowOff>51613</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3556000" y="6903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36390</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225800" y="698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333775</xdr:rowOff>
    </xdr:from>
    <xdr:to>
      <xdr:col>15</xdr:col>
      <xdr:colOff>101600</xdr:colOff>
      <xdr:row>36</xdr:row>
      <xdr:rowOff>92475</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2857500" y="69441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102652</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2527300" y="6713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218675</xdr:rowOff>
    </xdr:from>
    <xdr:to>
      <xdr:col>29</xdr:col>
      <xdr:colOff>177800</xdr:colOff>
      <xdr:row>35</xdr:row>
      <xdr:rowOff>320275</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5600700" y="6829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190752</xdr:rowOff>
    </xdr:from>
    <xdr:ext cx="762000" cy="259045"/>
    <xdr:sp macro="" textlink="">
      <xdr:nvSpPr>
        <xdr:cNvPr id="128" name="人口1人当たり決算額の推移該当値テキスト445">
          <a:extLst>
            <a:ext uri="{FF2B5EF4-FFF2-40B4-BE49-F238E27FC236}">
              <a16:creationId xmlns:a16="http://schemas.microsoft.com/office/drawing/2014/main" id="{00000000-0008-0000-0500-000080000000}"/>
            </a:ext>
          </a:extLst>
        </xdr:cNvPr>
        <xdr:cNvSpPr txBox="1"/>
      </xdr:nvSpPr>
      <xdr:spPr>
        <a:xfrm>
          <a:off x="5740400" y="6801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211589</xdr:rowOff>
    </xdr:from>
    <xdr:to>
      <xdr:col>26</xdr:col>
      <xdr:colOff>101600</xdr:colOff>
      <xdr:row>35</xdr:row>
      <xdr:rowOff>313189</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953000" y="6821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323366</xdr:rowOff>
    </xdr:from>
    <xdr:ext cx="7366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622800" y="6590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173755</xdr:rowOff>
    </xdr:from>
    <xdr:to>
      <xdr:col>22</xdr:col>
      <xdr:colOff>165100</xdr:colOff>
      <xdr:row>35</xdr:row>
      <xdr:rowOff>275355</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254500" y="67841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285532</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924300" y="6552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221818</xdr:rowOff>
    </xdr:from>
    <xdr:to>
      <xdr:col>19</xdr:col>
      <xdr:colOff>38100</xdr:colOff>
      <xdr:row>35</xdr:row>
      <xdr:rowOff>323418</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3556000" y="6832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333595</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225800" y="6601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339148</xdr:rowOff>
    </xdr:from>
    <xdr:to>
      <xdr:col>15</xdr:col>
      <xdr:colOff>101600</xdr:colOff>
      <xdr:row>36</xdr:row>
      <xdr:rowOff>97848</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2857500" y="69494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82625</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527300" y="7035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埼玉県所沢市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342,520
334,691
72.11
138,610,169
130,386,256
7,206,978
65,875,752
62,186,746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5.0
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35785</xdr:rowOff>
    </xdr:from>
    <xdr:to>
      <xdr:col>24</xdr:col>
      <xdr:colOff>62865</xdr:colOff>
      <xdr:row>38</xdr:row>
      <xdr:rowOff>124024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50735"/>
          <a:ext cx="1270" cy="12883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127851</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42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124024</xdr:rowOff>
    </xdr:from>
    <xdr:to>
      <xdr:col>24</xdr:col>
      <xdr:colOff>152400</xdr:colOff>
      <xdr:row>38</xdr:row>
      <xdr:rowOff>124024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3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153912</xdr:rowOff>
    </xdr:from>
    <xdr:ext cx="534377"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25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35785</xdr:rowOff>
    </xdr:from>
    <xdr:to>
      <xdr:col>24</xdr:col>
      <xdr:colOff>152400</xdr:colOff>
      <xdr:row>31</xdr:row>
      <xdr:rowOff>35785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50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63511</xdr:rowOff>
    </xdr:from>
    <xdr:to>
      <xdr:col>24</xdr:col>
      <xdr:colOff>63500</xdr:colOff>
      <xdr:row>38</xdr:row>
      <xdr:rowOff>166315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578611"/>
          <a:ext cx="838200" cy="102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98943</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282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76066</xdr:rowOff>
    </xdr:from>
    <xdr:to>
      <xdr:col>24</xdr:col>
      <xdr:colOff>114300</xdr:colOff>
      <xdr:row>36</xdr:row>
      <xdr:rowOff>6216</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076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166315</xdr:rowOff>
    </xdr:from>
    <xdr:to>
      <xdr:col>19</xdr:col>
      <xdr:colOff>177800</xdr:colOff>
      <xdr:row>39</xdr:row>
      <xdr:rowOff>38691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681415"/>
          <a:ext cx="889000" cy="43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103694</xdr:rowOff>
    </xdr:from>
    <xdr:to>
      <xdr:col>20</xdr:col>
      <xdr:colOff>38100</xdr:colOff>
      <xdr:row>37</xdr:row>
      <xdr:rowOff>33844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7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50371</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051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39</xdr:row>
      <xdr:rowOff>37483</xdr:rowOff>
    </xdr:from>
    <xdr:to>
      <xdr:col>15</xdr:col>
      <xdr:colOff>50800</xdr:colOff>
      <xdr:row>39</xdr:row>
      <xdr:rowOff>38691</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724033"/>
          <a:ext cx="889000" cy="1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116528</xdr:rowOff>
    </xdr:from>
    <xdr:to>
      <xdr:col>15</xdr:col>
      <xdr:colOff>101600</xdr:colOff>
      <xdr:row>37</xdr:row>
      <xdr:rowOff>46678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88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63205</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063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39</xdr:row>
      <xdr:rowOff>27980</xdr:rowOff>
    </xdr:from>
    <xdr:to>
      <xdr:col>10</xdr:col>
      <xdr:colOff>114300</xdr:colOff>
      <xdr:row>39</xdr:row>
      <xdr:rowOff>37483</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714530"/>
          <a:ext cx="889000" cy="9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130015</xdr:rowOff>
    </xdr:from>
    <xdr:to>
      <xdr:col>10</xdr:col>
      <xdr:colOff>165100</xdr:colOff>
      <xdr:row>37</xdr:row>
      <xdr:rowOff>60165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0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76692</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077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156435</xdr:rowOff>
    </xdr:from>
    <xdr:to>
      <xdr:col>6</xdr:col>
      <xdr:colOff>38100</xdr:colOff>
      <xdr:row>37</xdr:row>
      <xdr:rowOff>86585</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28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103112</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03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12711</xdr:rowOff>
    </xdr:from>
    <xdr:to>
      <xdr:col>24</xdr:col>
      <xdr:colOff>114300</xdr:colOff>
      <xdr:row>38</xdr:row>
      <xdr:rowOff>114311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527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99088</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442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115515</xdr:rowOff>
    </xdr:from>
    <xdr:to>
      <xdr:col>20</xdr:col>
      <xdr:colOff>38100</xdr:colOff>
      <xdr:row>39</xdr:row>
      <xdr:rowOff>45665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630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39</xdr:row>
      <xdr:rowOff>36792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723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159341</xdr:rowOff>
    </xdr:from>
    <xdr:to>
      <xdr:col>15</xdr:col>
      <xdr:colOff>101600</xdr:colOff>
      <xdr:row>39</xdr:row>
      <xdr:rowOff>89491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674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39</xdr:row>
      <xdr:rowOff>80618</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767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158133</xdr:rowOff>
    </xdr:from>
    <xdr:to>
      <xdr:col>10</xdr:col>
      <xdr:colOff>165100</xdr:colOff>
      <xdr:row>39</xdr:row>
      <xdr:rowOff>88283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67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79410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765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148630</xdr:rowOff>
    </xdr:from>
    <xdr:to>
      <xdr:col>6</xdr:col>
      <xdr:colOff>38100</xdr:colOff>
      <xdr:row>39</xdr:row>
      <xdr:rowOff>78780</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663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69907</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756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92727</xdr:rowOff>
    </xdr:from>
    <xdr:ext cx="53129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a:extLst>
            <a:ext uri="{FF2B5EF4-FFF2-40B4-BE49-F238E27FC236}">
              <a16:creationId xmlns:a16="http://schemas.microsoft.com/office/drawing/2014/main" id="{00000000-0008-0000-06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156921</xdr:rowOff>
    </xdr:from>
    <xdr:to>
      <xdr:col>24</xdr:col>
      <xdr:colOff>62865</xdr:colOff>
      <xdr:row>59</xdr:row>
      <xdr:rowOff>82588</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4633595" y="8900871"/>
          <a:ext cx="1270" cy="1297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86415</xdr:rowOff>
    </xdr:from>
    <xdr:ext cx="534377" cy="259045"/>
    <xdr:sp macro="" textlink="">
      <xdr:nvSpPr>
        <xdr:cNvPr id="117" name="物件費最小値テキスト">
          <a:extLst>
            <a:ext uri="{FF2B5EF4-FFF2-40B4-BE49-F238E27FC236}">
              <a16:creationId xmlns:a16="http://schemas.microsoft.com/office/drawing/2014/main" id="{00000000-0008-0000-0600-000075000000}"/>
            </a:ext>
          </a:extLst>
        </xdr:cNvPr>
        <xdr:cNvSpPr txBox="1"/>
      </xdr:nvSpPr>
      <xdr:spPr>
        <a:xfrm>
          <a:off x="4686300" y="1020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82588</xdr:rowOff>
    </xdr:from>
    <xdr:to>
      <xdr:col>24</xdr:col>
      <xdr:colOff>152400</xdr:colOff>
      <xdr:row>59</xdr:row>
      <xdr:rowOff>82588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10198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103598</xdr:rowOff>
    </xdr:from>
    <xdr:ext cx="534377" cy="259045"/>
    <xdr:sp macro="" textlink="">
      <xdr:nvSpPr>
        <xdr:cNvPr id="119" name="物件費最大値テキスト">
          <a:extLst>
            <a:ext uri="{FF2B5EF4-FFF2-40B4-BE49-F238E27FC236}">
              <a16:creationId xmlns:a16="http://schemas.microsoft.com/office/drawing/2014/main" id="{00000000-0008-0000-0600-000077000000}"/>
            </a:ext>
          </a:extLst>
        </xdr:cNvPr>
        <xdr:cNvSpPr txBox="1"/>
      </xdr:nvSpPr>
      <xdr:spPr>
        <a:xfrm>
          <a:off x="4686300" y="8676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156921</xdr:rowOff>
    </xdr:from>
    <xdr:to>
      <xdr:col>24</xdr:col>
      <xdr:colOff>152400</xdr:colOff>
      <xdr:row>51</xdr:row>
      <xdr:rowOff>156921</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8900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32106</xdr:rowOff>
    </xdr:from>
    <xdr:to>
      <xdr:col>24</xdr:col>
      <xdr:colOff>63500</xdr:colOff>
      <xdr:row>58</xdr:row>
      <xdr:rowOff>157912</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3797300" y="9976206"/>
          <a:ext cx="838200" cy="125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158487</xdr:rowOff>
    </xdr:from>
    <xdr:ext cx="534377" cy="259045"/>
    <xdr:sp macro="" textlink="">
      <xdr:nvSpPr>
        <xdr:cNvPr id="122" name="物件費平均値テキスト">
          <a:extLst>
            <a:ext uri="{FF2B5EF4-FFF2-40B4-BE49-F238E27FC236}">
              <a16:creationId xmlns:a16="http://schemas.microsoft.com/office/drawing/2014/main" id="{00000000-0008-0000-0600-00007A000000}"/>
            </a:ext>
          </a:extLst>
        </xdr:cNvPr>
        <xdr:cNvSpPr txBox="1"/>
      </xdr:nvSpPr>
      <xdr:spPr>
        <a:xfrm>
          <a:off x="4686300" y="94167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135610</xdr:rowOff>
    </xdr:from>
    <xdr:to>
      <xdr:col>24</xdr:col>
      <xdr:colOff>114300</xdr:colOff>
      <xdr:row>56</xdr:row>
      <xdr:rowOff>65760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4584700" y="9565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161112</xdr:rowOff>
    </xdr:from>
    <xdr:to>
      <xdr:col>19</xdr:col>
      <xdr:colOff>177800</xdr:colOff>
      <xdr:row>58</xdr:row>
      <xdr:rowOff>157912</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2908300" y="9933762"/>
          <a:ext cx="889000" cy="168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98844</xdr:rowOff>
    </xdr:from>
    <xdr:to>
      <xdr:col>20</xdr:col>
      <xdr:colOff>38100</xdr:colOff>
      <xdr:row>57</xdr:row>
      <xdr:rowOff>28994</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3746500" y="9700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45521</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3530111" y="9475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161112</xdr:rowOff>
    </xdr:from>
    <xdr:to>
      <xdr:col>15</xdr:col>
      <xdr:colOff>50800</xdr:colOff>
      <xdr:row>58</xdr:row>
      <xdr:rowOff>109296</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2019300" y="9933762"/>
          <a:ext cx="889000" cy="119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35826</xdr:rowOff>
    </xdr:from>
    <xdr:to>
      <xdr:col>15</xdr:col>
      <xdr:colOff>101600</xdr:colOff>
      <xdr:row>56</xdr:row>
      <xdr:rowOff>137426</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2857500" y="9637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153953</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2641111" y="9412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109296</xdr:rowOff>
    </xdr:from>
    <xdr:to>
      <xdr:col>10</xdr:col>
      <xdr:colOff>114300</xdr:colOff>
      <xdr:row>59</xdr:row>
      <xdr:rowOff>37287</xdr:rowOff>
    </xdr:to>
    <xdr:cxnSp macro="">
      <xdr:nvCxnSpPr>
        <xdr:cNvPr id="130" name="直線コネクタ 129">
          <a:extLst>
            <a:ext uri="{FF2B5EF4-FFF2-40B4-BE49-F238E27FC236}">
              <a16:creationId xmlns:a16="http://schemas.microsoft.com/office/drawing/2014/main" id="{00000000-0008-0000-0600-000082000000}"/>
            </a:ext>
          </a:extLst>
        </xdr:cNvPr>
        <xdr:cNvCxnSpPr/>
      </xdr:nvCxnSpPr>
      <xdr:spPr>
        <a:xfrm flipV="1">
          <a:off x="1130300" y="10053396"/>
          <a:ext cx="889000" cy="99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135230</xdr:rowOff>
    </xdr:from>
    <xdr:to>
      <xdr:col>10</xdr:col>
      <xdr:colOff>165100</xdr:colOff>
      <xdr:row>57</xdr:row>
      <xdr:rowOff>65380</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968500" y="9736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81907</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752111" y="9511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71336</xdr:rowOff>
    </xdr:from>
    <xdr:to>
      <xdr:col>6</xdr:col>
      <xdr:colOff>38100</xdr:colOff>
      <xdr:row>59</xdr:row>
      <xdr:rowOff>1486</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079500" y="10015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18013</xdr:rowOff>
    </xdr:from>
    <xdr:ext cx="534377"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863111" y="9790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152756</xdr:rowOff>
    </xdr:from>
    <xdr:to>
      <xdr:col>24</xdr:col>
      <xdr:colOff>114300</xdr:colOff>
      <xdr:row>58</xdr:row>
      <xdr:rowOff>82906</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4584700" y="9925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131183</xdr:rowOff>
    </xdr:from>
    <xdr:ext cx="534377" cy="259045"/>
    <xdr:sp macro="" textlink="">
      <xdr:nvSpPr>
        <xdr:cNvPr id="141" name="物件費該当値テキスト">
          <a:extLst>
            <a:ext uri="{FF2B5EF4-FFF2-40B4-BE49-F238E27FC236}">
              <a16:creationId xmlns:a16="http://schemas.microsoft.com/office/drawing/2014/main" id="{00000000-0008-0000-0600-00008D000000}"/>
            </a:ext>
          </a:extLst>
        </xdr:cNvPr>
        <xdr:cNvSpPr txBox="1"/>
      </xdr:nvSpPr>
      <xdr:spPr>
        <a:xfrm>
          <a:off x="4686300" y="9903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107112</xdr:rowOff>
    </xdr:from>
    <xdr:to>
      <xdr:col>20</xdr:col>
      <xdr:colOff>38100</xdr:colOff>
      <xdr:row>59</xdr:row>
      <xdr:rowOff>37262</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3746500" y="10051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28389</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3530111" y="10143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110312</xdr:rowOff>
    </xdr:from>
    <xdr:to>
      <xdr:col>15</xdr:col>
      <xdr:colOff>101600</xdr:colOff>
      <xdr:row>58</xdr:row>
      <xdr:rowOff>40462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2857500" y="9882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31589</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2641111" y="9975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58496</xdr:rowOff>
    </xdr:from>
    <xdr:to>
      <xdr:col>10</xdr:col>
      <xdr:colOff>165100</xdr:colOff>
      <xdr:row>58</xdr:row>
      <xdr:rowOff>160096</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968500" y="10002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151223</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1752111" y="10095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157937</xdr:rowOff>
    </xdr:from>
    <xdr:to>
      <xdr:col>6</xdr:col>
      <xdr:colOff>38100</xdr:colOff>
      <xdr:row>59</xdr:row>
      <xdr:rowOff>88087</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079500" y="10102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79214</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863111" y="10194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a:extLst>
            <a:ext uri="{FF2B5EF4-FFF2-40B4-BE49-F238E27FC236}">
              <a16:creationId xmlns:a16="http://schemas.microsoft.com/office/drawing/2014/main" id="{00000000-0008-0000-06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126403</xdr:rowOff>
    </xdr:from>
    <xdr:to>
      <xdr:col>24</xdr:col>
      <xdr:colOff>62865</xdr:colOff>
      <xdr:row>79</xdr:row>
      <xdr:rowOff>21476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4633595" y="12127903"/>
          <a:ext cx="1270" cy="1438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25303</xdr:rowOff>
    </xdr:from>
    <xdr:ext cx="378565" cy="259045"/>
    <xdr:sp macro="" textlink="">
      <xdr:nvSpPr>
        <xdr:cNvPr id="174" name="維持補修費最小値テキスト">
          <a:extLst>
            <a:ext uri="{FF2B5EF4-FFF2-40B4-BE49-F238E27FC236}">
              <a16:creationId xmlns:a16="http://schemas.microsoft.com/office/drawing/2014/main" id="{00000000-0008-0000-0600-0000AE000000}"/>
            </a:ext>
          </a:extLst>
        </xdr:cNvPr>
        <xdr:cNvSpPr txBox="1"/>
      </xdr:nvSpPr>
      <xdr:spPr>
        <a:xfrm>
          <a:off x="4686300" y="135698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21476</xdr:rowOff>
    </xdr:from>
    <xdr:to>
      <xdr:col>24</xdr:col>
      <xdr:colOff>152400</xdr:colOff>
      <xdr:row>79</xdr:row>
      <xdr:rowOff>21476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3566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73080</xdr:rowOff>
    </xdr:from>
    <xdr:ext cx="534377" cy="259045"/>
    <xdr:sp macro="" textlink="">
      <xdr:nvSpPr>
        <xdr:cNvPr id="176" name="維持補修費最大値テキスト">
          <a:extLst>
            <a:ext uri="{FF2B5EF4-FFF2-40B4-BE49-F238E27FC236}">
              <a16:creationId xmlns:a16="http://schemas.microsoft.com/office/drawing/2014/main" id="{00000000-0008-0000-0600-0000B0000000}"/>
            </a:ext>
          </a:extLst>
        </xdr:cNvPr>
        <xdr:cNvSpPr txBox="1"/>
      </xdr:nvSpPr>
      <xdr:spPr>
        <a:xfrm>
          <a:off x="4686300" y="11903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126403</xdr:rowOff>
    </xdr:from>
    <xdr:to>
      <xdr:col>24</xdr:col>
      <xdr:colOff>152400</xdr:colOff>
      <xdr:row>70</xdr:row>
      <xdr:rowOff>126403</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2127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116421</xdr:rowOff>
    </xdr:from>
    <xdr:to>
      <xdr:col>24</xdr:col>
      <xdr:colOff>63500</xdr:colOff>
      <xdr:row>78</xdr:row>
      <xdr:rowOff>122631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3797300" y="13489521"/>
          <a:ext cx="838200" cy="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108272</xdr:rowOff>
    </xdr:from>
    <xdr:ext cx="469744" cy="259045"/>
    <xdr:sp macro="" textlink="">
      <xdr:nvSpPr>
        <xdr:cNvPr id="179" name="維持補修費平均値テキスト">
          <a:extLst>
            <a:ext uri="{FF2B5EF4-FFF2-40B4-BE49-F238E27FC236}">
              <a16:creationId xmlns:a16="http://schemas.microsoft.com/office/drawing/2014/main" id="{00000000-0008-0000-0600-0000B3000000}"/>
            </a:ext>
          </a:extLst>
        </xdr:cNvPr>
        <xdr:cNvSpPr txBox="1"/>
      </xdr:nvSpPr>
      <xdr:spPr>
        <a:xfrm>
          <a:off x="4686300" y="131384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85395</xdr:rowOff>
    </xdr:from>
    <xdr:to>
      <xdr:col>24</xdr:col>
      <xdr:colOff>114300</xdr:colOff>
      <xdr:row>78</xdr:row>
      <xdr:rowOff>15545</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4584700" y="1328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73064</xdr:rowOff>
    </xdr:from>
    <xdr:to>
      <xdr:col>19</xdr:col>
      <xdr:colOff>177800</xdr:colOff>
      <xdr:row>78</xdr:row>
      <xdr:rowOff>116421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2908300" y="13446164"/>
          <a:ext cx="889000" cy="43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115912</xdr:rowOff>
    </xdr:from>
    <xdr:to>
      <xdr:col>20</xdr:col>
      <xdr:colOff>38100</xdr:colOff>
      <xdr:row>78</xdr:row>
      <xdr:rowOff>46062</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3746500" y="13317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62589</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3562428" y="130927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73064</xdr:rowOff>
    </xdr:from>
    <xdr:to>
      <xdr:col>15</xdr:col>
      <xdr:colOff>50800</xdr:colOff>
      <xdr:row>78</xdr:row>
      <xdr:rowOff>91770</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2019300" y="13446164"/>
          <a:ext cx="889000" cy="18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117742</xdr:rowOff>
    </xdr:from>
    <xdr:to>
      <xdr:col>15</xdr:col>
      <xdr:colOff>101600</xdr:colOff>
      <xdr:row>78</xdr:row>
      <xdr:rowOff>47892</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2857500" y="1331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64419</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2673428" y="1309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85522</xdr:rowOff>
    </xdr:from>
    <xdr:to>
      <xdr:col>10</xdr:col>
      <xdr:colOff>114300</xdr:colOff>
      <xdr:row>78</xdr:row>
      <xdr:rowOff>91770</xdr:rowOff>
    </xdr:to>
    <xdr:cxnSp macro="">
      <xdr:nvCxnSpPr>
        <xdr:cNvPr id="187" name="直線コネクタ 186">
          <a:extLst>
            <a:ext uri="{FF2B5EF4-FFF2-40B4-BE49-F238E27FC236}">
              <a16:creationId xmlns:a16="http://schemas.microsoft.com/office/drawing/2014/main" id="{00000000-0008-0000-0600-0000BB000000}"/>
            </a:ext>
          </a:extLst>
        </xdr:cNvPr>
        <xdr:cNvCxnSpPr/>
      </xdr:nvCxnSpPr>
      <xdr:spPr>
        <a:xfrm>
          <a:off x="1130300" y="13458622"/>
          <a:ext cx="889000" cy="6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122504</xdr:rowOff>
    </xdr:from>
    <xdr:to>
      <xdr:col>10</xdr:col>
      <xdr:colOff>165100</xdr:colOff>
      <xdr:row>78</xdr:row>
      <xdr:rowOff>52654</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968500" y="1332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69181</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784428" y="13099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124904</xdr:rowOff>
    </xdr:from>
    <xdr:to>
      <xdr:col>6</xdr:col>
      <xdr:colOff>38100</xdr:colOff>
      <xdr:row>78</xdr:row>
      <xdr:rowOff>55054</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079500" y="13326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71581</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895428" y="13101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71831</xdr:rowOff>
    </xdr:from>
    <xdr:to>
      <xdr:col>24</xdr:col>
      <xdr:colOff>114300</xdr:colOff>
      <xdr:row>79</xdr:row>
      <xdr:rowOff>1981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4584700" y="13444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158208</xdr:rowOff>
    </xdr:from>
    <xdr:ext cx="469744" cy="259045"/>
    <xdr:sp macro="" textlink="">
      <xdr:nvSpPr>
        <xdr:cNvPr id="198" name="維持補修費該当値テキスト">
          <a:extLst>
            <a:ext uri="{FF2B5EF4-FFF2-40B4-BE49-F238E27FC236}">
              <a16:creationId xmlns:a16="http://schemas.microsoft.com/office/drawing/2014/main" id="{00000000-0008-0000-0600-0000C6000000}"/>
            </a:ext>
          </a:extLst>
        </xdr:cNvPr>
        <xdr:cNvSpPr txBox="1"/>
      </xdr:nvSpPr>
      <xdr:spPr>
        <a:xfrm>
          <a:off x="4686300" y="1335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65621</xdr:rowOff>
    </xdr:from>
    <xdr:to>
      <xdr:col>20</xdr:col>
      <xdr:colOff>38100</xdr:colOff>
      <xdr:row>78</xdr:row>
      <xdr:rowOff>167221</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3746500" y="13438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158348</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3562428" y="13531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22264</xdr:rowOff>
    </xdr:from>
    <xdr:to>
      <xdr:col>15</xdr:col>
      <xdr:colOff>101600</xdr:colOff>
      <xdr:row>78</xdr:row>
      <xdr:rowOff>123864</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2857500" y="13395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114991</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2673428" y="13488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40970</xdr:rowOff>
    </xdr:from>
    <xdr:to>
      <xdr:col>10</xdr:col>
      <xdr:colOff>165100</xdr:colOff>
      <xdr:row>78</xdr:row>
      <xdr:rowOff>142570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968500" y="134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133697</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1784428" y="13506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34722</xdr:rowOff>
    </xdr:from>
    <xdr:to>
      <xdr:col>6</xdr:col>
      <xdr:colOff>38100</xdr:colOff>
      <xdr:row>78</xdr:row>
      <xdr:rowOff>136322</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079500" y="1340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127449</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895428" y="13500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a:extLst>
            <a:ext uri="{FF2B5EF4-FFF2-40B4-BE49-F238E27FC236}">
              <a16:creationId xmlns:a16="http://schemas.microsoft.com/office/drawing/2014/main" id="{00000000-0008-0000-06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136613</xdr:rowOff>
    </xdr:from>
    <xdr:to>
      <xdr:col>24</xdr:col>
      <xdr:colOff>62865</xdr:colOff>
      <xdr:row>98</xdr:row>
      <xdr:rowOff>25270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4633595" y="15395663"/>
          <a:ext cx="1270" cy="14317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29097</xdr:rowOff>
    </xdr:from>
    <xdr:ext cx="534377" cy="259045"/>
    <xdr:sp macro="" textlink="">
      <xdr:nvSpPr>
        <xdr:cNvPr id="234" name="扶助費最小値テキスト">
          <a:extLst>
            <a:ext uri="{FF2B5EF4-FFF2-40B4-BE49-F238E27FC236}">
              <a16:creationId xmlns:a16="http://schemas.microsoft.com/office/drawing/2014/main" id="{00000000-0008-0000-0600-0000EA000000}"/>
            </a:ext>
          </a:extLst>
        </xdr:cNvPr>
        <xdr:cNvSpPr txBox="1"/>
      </xdr:nvSpPr>
      <xdr:spPr>
        <a:xfrm>
          <a:off x="4686300" y="16831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25270</xdr:rowOff>
    </xdr:from>
    <xdr:to>
      <xdr:col>24</xdr:col>
      <xdr:colOff>152400</xdr:colOff>
      <xdr:row>98</xdr:row>
      <xdr:rowOff>25270</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682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83290</xdr:rowOff>
    </xdr:from>
    <xdr:ext cx="599010" cy="259045"/>
    <xdr:sp macro="" textlink="">
      <xdr:nvSpPr>
        <xdr:cNvPr id="236" name="扶助費最大値テキスト">
          <a:extLst>
            <a:ext uri="{FF2B5EF4-FFF2-40B4-BE49-F238E27FC236}">
              <a16:creationId xmlns:a16="http://schemas.microsoft.com/office/drawing/2014/main" id="{00000000-0008-0000-0600-0000EC000000}"/>
            </a:ext>
          </a:extLst>
        </xdr:cNvPr>
        <xdr:cNvSpPr txBox="1"/>
      </xdr:nvSpPr>
      <xdr:spPr>
        <a:xfrm>
          <a:off x="4686300" y="15170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136613</xdr:rowOff>
    </xdr:from>
    <xdr:to>
      <xdr:col>24</xdr:col>
      <xdr:colOff>152400</xdr:colOff>
      <xdr:row>89</xdr:row>
      <xdr:rowOff>136613</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539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91596</xdr:rowOff>
    </xdr:from>
    <xdr:to>
      <xdr:col>24</xdr:col>
      <xdr:colOff>63500</xdr:colOff>
      <xdr:row>97</xdr:row>
      <xdr:rowOff>78713</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3797300" y="16550796"/>
          <a:ext cx="838200" cy="158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22427</xdr:rowOff>
    </xdr:from>
    <xdr:ext cx="599010" cy="259045"/>
    <xdr:sp macro="" textlink="">
      <xdr:nvSpPr>
        <xdr:cNvPr id="239" name="扶助費平均値テキスト">
          <a:extLst>
            <a:ext uri="{FF2B5EF4-FFF2-40B4-BE49-F238E27FC236}">
              <a16:creationId xmlns:a16="http://schemas.microsoft.com/office/drawing/2014/main" id="{00000000-0008-0000-0600-0000EF000000}"/>
            </a:ext>
          </a:extLst>
        </xdr:cNvPr>
        <xdr:cNvSpPr txBox="1"/>
      </xdr:nvSpPr>
      <xdr:spPr>
        <a:xfrm>
          <a:off x="4686300" y="16138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171000</xdr:rowOff>
    </xdr:from>
    <xdr:to>
      <xdr:col>24</xdr:col>
      <xdr:colOff>114300</xdr:colOff>
      <xdr:row>95</xdr:row>
      <xdr:rowOff>101150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4584700" y="1628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78713</xdr:rowOff>
    </xdr:from>
    <xdr:to>
      <xdr:col>19</xdr:col>
      <xdr:colOff>177800</xdr:colOff>
      <xdr:row>97</xdr:row>
      <xdr:rowOff>167246</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2908300" y="16709363"/>
          <a:ext cx="889000" cy="88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146312</xdr:rowOff>
    </xdr:from>
    <xdr:to>
      <xdr:col>20</xdr:col>
      <xdr:colOff>38100</xdr:colOff>
      <xdr:row>96</xdr:row>
      <xdr:rowOff>76462</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3746500" y="1643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92989</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497795" y="16209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157677</xdr:rowOff>
    </xdr:from>
    <xdr:to>
      <xdr:col>15</xdr:col>
      <xdr:colOff>50800</xdr:colOff>
      <xdr:row>97</xdr:row>
      <xdr:rowOff>167246</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a:off x="2019300" y="16616877"/>
          <a:ext cx="889000" cy="181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108479</xdr:rowOff>
    </xdr:from>
    <xdr:to>
      <xdr:col>15</xdr:col>
      <xdr:colOff>101600</xdr:colOff>
      <xdr:row>97</xdr:row>
      <xdr:rowOff>38629</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2857500" y="16567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55156</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608795" y="16342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157677</xdr:rowOff>
    </xdr:from>
    <xdr:to>
      <xdr:col>10</xdr:col>
      <xdr:colOff>114300</xdr:colOff>
      <xdr:row>98</xdr:row>
      <xdr:rowOff>160927</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flipV="1">
          <a:off x="1130300" y="16616877"/>
          <a:ext cx="889000" cy="346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91235</xdr:rowOff>
    </xdr:from>
    <xdr:to>
      <xdr:col>10</xdr:col>
      <xdr:colOff>165100</xdr:colOff>
      <xdr:row>96</xdr:row>
      <xdr:rowOff>21385</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968500" y="16378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37912</xdr:rowOff>
    </xdr:from>
    <xdr:ext cx="59901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719795" y="16154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152222</xdr:rowOff>
    </xdr:from>
    <xdr:to>
      <xdr:col>6</xdr:col>
      <xdr:colOff>38100</xdr:colOff>
      <xdr:row>98</xdr:row>
      <xdr:rowOff>82372</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079500" y="16782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98899</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63111" y="16558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40796</xdr:rowOff>
    </xdr:from>
    <xdr:to>
      <xdr:col>24</xdr:col>
      <xdr:colOff>114300</xdr:colOff>
      <xdr:row>96</xdr:row>
      <xdr:rowOff>142396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4584700" y="16499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19223</xdr:rowOff>
    </xdr:from>
    <xdr:ext cx="599010" cy="259045"/>
    <xdr:sp macro="" textlink="">
      <xdr:nvSpPr>
        <xdr:cNvPr id="258" name="扶助費該当値テキスト">
          <a:extLst>
            <a:ext uri="{FF2B5EF4-FFF2-40B4-BE49-F238E27FC236}">
              <a16:creationId xmlns:a16="http://schemas.microsoft.com/office/drawing/2014/main" id="{00000000-0008-0000-0600-000002010000}"/>
            </a:ext>
          </a:extLst>
        </xdr:cNvPr>
        <xdr:cNvSpPr txBox="1"/>
      </xdr:nvSpPr>
      <xdr:spPr>
        <a:xfrm>
          <a:off x="4686300" y="16478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27913</xdr:rowOff>
    </xdr:from>
    <xdr:to>
      <xdr:col>20</xdr:col>
      <xdr:colOff>38100</xdr:colOff>
      <xdr:row>97</xdr:row>
      <xdr:rowOff>129513</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3746500" y="16658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120640</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3497795" y="16751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116446</xdr:rowOff>
    </xdr:from>
    <xdr:to>
      <xdr:col>15</xdr:col>
      <xdr:colOff>101600</xdr:colOff>
      <xdr:row>98</xdr:row>
      <xdr:rowOff>46596</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2857500" y="1674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37723</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2641111" y="16839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106877</xdr:rowOff>
    </xdr:from>
    <xdr:to>
      <xdr:col>10</xdr:col>
      <xdr:colOff>165100</xdr:colOff>
      <xdr:row>97</xdr:row>
      <xdr:rowOff>37027</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968500" y="16566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28154</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1719795" y="16658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110127</xdr:rowOff>
    </xdr:from>
    <xdr:to>
      <xdr:col>6</xdr:col>
      <xdr:colOff>38100</xdr:colOff>
      <xdr:row>99</xdr:row>
      <xdr:rowOff>40277</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079500" y="16912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31404</xdr:rowOff>
    </xdr:from>
    <xdr:ext cx="534377"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863111" y="17004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35</xdr:row>
      <xdr:rowOff>14415</xdr:rowOff>
    </xdr:from>
    <xdr:to>
      <xdr:col>54</xdr:col>
      <xdr:colOff>189865</xdr:colOff>
      <xdr:row>39</xdr:row>
      <xdr:rowOff>122275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6015165"/>
          <a:ext cx="1270" cy="793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126102</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812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122275</xdr:rowOff>
    </xdr:from>
    <xdr:to>
      <xdr:col>55</xdr:col>
      <xdr:colOff>88900</xdr:colOff>
      <xdr:row>39</xdr:row>
      <xdr:rowOff>122275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80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132542</xdr:rowOff>
    </xdr:from>
    <xdr:ext cx="534377"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5790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86,365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14415</xdr:rowOff>
    </xdr:from>
    <xdr:to>
      <xdr:col>55</xdr:col>
      <xdr:colOff>88900</xdr:colOff>
      <xdr:row>35</xdr:row>
      <xdr:rowOff>14415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6015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112687</xdr:rowOff>
    </xdr:from>
    <xdr:to>
      <xdr:col>55</xdr:col>
      <xdr:colOff>0</xdr:colOff>
      <xdr:row>38</xdr:row>
      <xdr:rowOff>141186</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627787"/>
          <a:ext cx="838200" cy="28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44950</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3886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22072</xdr:rowOff>
    </xdr:from>
    <xdr:to>
      <xdr:col>55</xdr:col>
      <xdr:colOff>50800</xdr:colOff>
      <xdr:row>38</xdr:row>
      <xdr:rowOff>123672</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53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112687</xdr:rowOff>
    </xdr:from>
    <xdr:to>
      <xdr:col>50</xdr:col>
      <xdr:colOff>114300</xdr:colOff>
      <xdr:row>38</xdr:row>
      <xdr:rowOff>127712</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8750300" y="6627787"/>
          <a:ext cx="889000" cy="15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32893</xdr:rowOff>
    </xdr:from>
    <xdr:to>
      <xdr:col>50</xdr:col>
      <xdr:colOff>165100</xdr:colOff>
      <xdr:row>38</xdr:row>
      <xdr:rowOff>134493</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54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151020</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323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127712</xdr:rowOff>
    </xdr:from>
    <xdr:to>
      <xdr:col>45</xdr:col>
      <xdr:colOff>177800</xdr:colOff>
      <xdr:row>39</xdr:row>
      <xdr:rowOff>24092</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642812"/>
          <a:ext cx="889000" cy="67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1371</xdr:rowOff>
    </xdr:from>
    <xdr:to>
      <xdr:col>46</xdr:col>
      <xdr:colOff>38100</xdr:colOff>
      <xdr:row>38</xdr:row>
      <xdr:rowOff>102971</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516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119499</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6291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23711</xdr:rowOff>
    </xdr:from>
    <xdr:to>
      <xdr:col>41</xdr:col>
      <xdr:colOff>50800</xdr:colOff>
      <xdr:row>39</xdr:row>
      <xdr:rowOff>24092</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338661"/>
          <a:ext cx="889000" cy="1371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68059</xdr:rowOff>
    </xdr:from>
    <xdr:to>
      <xdr:col>41</xdr:col>
      <xdr:colOff>101600</xdr:colOff>
      <xdr:row>38</xdr:row>
      <xdr:rowOff>169659</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583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14736</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358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134023</xdr:rowOff>
    </xdr:from>
    <xdr:to>
      <xdr:col>36</xdr:col>
      <xdr:colOff>165100</xdr:colOff>
      <xdr:row>31</xdr:row>
      <xdr:rowOff>64173</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277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80700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5052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90386</xdr:rowOff>
    </xdr:from>
    <xdr:to>
      <xdr:col>55</xdr:col>
      <xdr:colOff>50800</xdr:colOff>
      <xdr:row>39</xdr:row>
      <xdr:rowOff>20536</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60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68813</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583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61887</xdr:rowOff>
    </xdr:from>
    <xdr:to>
      <xdr:col>50</xdr:col>
      <xdr:colOff>165100</xdr:colOff>
      <xdr:row>38</xdr:row>
      <xdr:rowOff>163487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576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154614</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6669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76912</xdr:rowOff>
    </xdr:from>
    <xdr:to>
      <xdr:col>46</xdr:col>
      <xdr:colOff>38100</xdr:colOff>
      <xdr:row>39</xdr:row>
      <xdr:rowOff>7062</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59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169639</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6684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144742</xdr:rowOff>
    </xdr:from>
    <xdr:to>
      <xdr:col>41</xdr:col>
      <xdr:colOff>101600</xdr:colOff>
      <xdr:row>39</xdr:row>
      <xdr:rowOff>74892</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659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66019</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752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144361</xdr:rowOff>
    </xdr:from>
    <xdr:to>
      <xdr:col>36</xdr:col>
      <xdr:colOff>165100</xdr:colOff>
      <xdr:row>31</xdr:row>
      <xdr:rowOff>74511</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28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65638</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5380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139700</xdr:rowOff>
    </xdr:from>
    <xdr:to>
      <xdr:col>59</xdr:col>
      <xdr:colOff>50800</xdr:colOff>
      <xdr:row>58</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57</xdr:row>
      <xdr:rowOff>168927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普通建設事業費グラフ枠">
          <a:extLst>
            <a:ext uri="{FF2B5EF4-FFF2-40B4-BE49-F238E27FC236}">
              <a16:creationId xmlns:a16="http://schemas.microsoft.com/office/drawing/2014/main" id="{00000000-0008-0000-06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58479</xdr:rowOff>
    </xdr:from>
    <xdr:to>
      <xdr:col>54</xdr:col>
      <xdr:colOff>189865</xdr:colOff>
      <xdr:row>59</xdr:row>
      <xdr:rowOff>40670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10475595" y="8630979"/>
          <a:ext cx="1270" cy="15252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44497</xdr:rowOff>
    </xdr:from>
    <xdr:ext cx="534377" cy="259045"/>
    <xdr:sp macro="" textlink="">
      <xdr:nvSpPr>
        <xdr:cNvPr id="348" name="普通建設事業費最小値テキスト">
          <a:extLst>
            <a:ext uri="{FF2B5EF4-FFF2-40B4-BE49-F238E27FC236}">
              <a16:creationId xmlns:a16="http://schemas.microsoft.com/office/drawing/2014/main" id="{00000000-0008-0000-0600-00005C010000}"/>
            </a:ext>
          </a:extLst>
        </xdr:cNvPr>
        <xdr:cNvSpPr txBox="1"/>
      </xdr:nvSpPr>
      <xdr:spPr>
        <a:xfrm>
          <a:off x="10528300" y="1016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40670</xdr:rowOff>
    </xdr:from>
    <xdr:to>
      <xdr:col>55</xdr:col>
      <xdr:colOff>88900</xdr:colOff>
      <xdr:row>59</xdr:row>
      <xdr:rowOff>40670</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10156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5156</xdr:rowOff>
    </xdr:from>
    <xdr:ext cx="534377" cy="259045"/>
    <xdr:sp macro="" textlink="">
      <xdr:nvSpPr>
        <xdr:cNvPr id="350" name="普通建設事業費最大値テキスト">
          <a:extLst>
            <a:ext uri="{FF2B5EF4-FFF2-40B4-BE49-F238E27FC236}">
              <a16:creationId xmlns:a16="http://schemas.microsoft.com/office/drawing/2014/main" id="{00000000-0008-0000-0600-00005E010000}"/>
            </a:ext>
          </a:extLst>
        </xdr:cNvPr>
        <xdr:cNvSpPr txBox="1"/>
      </xdr:nvSpPr>
      <xdr:spPr>
        <a:xfrm>
          <a:off x="10528300" y="8406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58479</xdr:rowOff>
    </xdr:from>
    <xdr:to>
      <xdr:col>55</xdr:col>
      <xdr:colOff>88900</xdr:colOff>
      <xdr:row>50</xdr:row>
      <xdr:rowOff>58479</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8630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41973</xdr:rowOff>
    </xdr:from>
    <xdr:to>
      <xdr:col>55</xdr:col>
      <xdr:colOff>0</xdr:colOff>
      <xdr:row>56</xdr:row>
      <xdr:rowOff>123744</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9639300" y="9471723"/>
          <a:ext cx="838200" cy="253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97238</xdr:rowOff>
    </xdr:from>
    <xdr:ext cx="534377" cy="259045"/>
    <xdr:sp macro="" textlink="">
      <xdr:nvSpPr>
        <xdr:cNvPr id="353" name="普通建設事業費平均値テキスト">
          <a:extLst>
            <a:ext uri="{FF2B5EF4-FFF2-40B4-BE49-F238E27FC236}">
              <a16:creationId xmlns:a16="http://schemas.microsoft.com/office/drawing/2014/main" id="{00000000-0008-0000-0600-000061010000}"/>
            </a:ext>
          </a:extLst>
        </xdr:cNvPr>
        <xdr:cNvSpPr txBox="1"/>
      </xdr:nvSpPr>
      <xdr:spPr>
        <a:xfrm>
          <a:off x="10528300" y="91840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74361</xdr:rowOff>
    </xdr:from>
    <xdr:to>
      <xdr:col>55</xdr:col>
      <xdr:colOff>50800</xdr:colOff>
      <xdr:row>55</xdr:row>
      <xdr:rowOff>4511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10426700" y="9332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123744</xdr:rowOff>
    </xdr:from>
    <xdr:to>
      <xdr:col>50</xdr:col>
      <xdr:colOff>114300</xdr:colOff>
      <xdr:row>58</xdr:row>
      <xdr:rowOff>46797</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8750300" y="9724944"/>
          <a:ext cx="889000" cy="265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107783</xdr:rowOff>
    </xdr:from>
    <xdr:to>
      <xdr:col>50</xdr:col>
      <xdr:colOff>165100</xdr:colOff>
      <xdr:row>55</xdr:row>
      <xdr:rowOff>37933</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9588500" y="9366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54460</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9372111" y="9141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152067</xdr:rowOff>
    </xdr:from>
    <xdr:to>
      <xdr:col>45</xdr:col>
      <xdr:colOff>177800</xdr:colOff>
      <xdr:row>58</xdr:row>
      <xdr:rowOff>46797</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7861300" y="9924717"/>
          <a:ext cx="889000" cy="66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5849</xdr:rowOff>
    </xdr:from>
    <xdr:to>
      <xdr:col>46</xdr:col>
      <xdr:colOff>38100</xdr:colOff>
      <xdr:row>55</xdr:row>
      <xdr:rowOff>107449</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8699500" y="9435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123976</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483111" y="9210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38796</xdr:rowOff>
    </xdr:from>
    <xdr:to>
      <xdr:col>41</xdr:col>
      <xdr:colOff>50800</xdr:colOff>
      <xdr:row>57</xdr:row>
      <xdr:rowOff>152067</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a:off x="6972300" y="9811446"/>
          <a:ext cx="889000" cy="11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131740</xdr:rowOff>
    </xdr:from>
    <xdr:to>
      <xdr:col>41</xdr:col>
      <xdr:colOff>101600</xdr:colOff>
      <xdr:row>56</xdr:row>
      <xdr:rowOff>61890</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7810500" y="956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78417</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594111" y="9336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71503</xdr:rowOff>
    </xdr:from>
    <xdr:to>
      <xdr:col>36</xdr:col>
      <xdr:colOff>165100</xdr:colOff>
      <xdr:row>56</xdr:row>
      <xdr:rowOff>1653</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6921500" y="950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18180</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05111" y="927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162623</xdr:rowOff>
    </xdr:from>
    <xdr:to>
      <xdr:col>55</xdr:col>
      <xdr:colOff>50800</xdr:colOff>
      <xdr:row>55</xdr:row>
      <xdr:rowOff>92773</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10426700" y="942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141050</xdr:rowOff>
    </xdr:from>
    <xdr:ext cx="534377" cy="259045"/>
    <xdr:sp macro="" textlink="">
      <xdr:nvSpPr>
        <xdr:cNvPr id="372" name="普通建設事業費該当値テキスト">
          <a:extLst>
            <a:ext uri="{FF2B5EF4-FFF2-40B4-BE49-F238E27FC236}">
              <a16:creationId xmlns:a16="http://schemas.microsoft.com/office/drawing/2014/main" id="{00000000-0008-0000-0600-000074010000}"/>
            </a:ext>
          </a:extLst>
        </xdr:cNvPr>
        <xdr:cNvSpPr txBox="1"/>
      </xdr:nvSpPr>
      <xdr:spPr>
        <a:xfrm>
          <a:off x="10528300" y="9399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72944</xdr:rowOff>
    </xdr:from>
    <xdr:to>
      <xdr:col>50</xdr:col>
      <xdr:colOff>165100</xdr:colOff>
      <xdr:row>57</xdr:row>
      <xdr:rowOff>3094</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9588500" y="967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165671</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9372111" y="9766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167447</xdr:rowOff>
    </xdr:from>
    <xdr:to>
      <xdr:col>46</xdr:col>
      <xdr:colOff>38100</xdr:colOff>
      <xdr:row>58</xdr:row>
      <xdr:rowOff>97597</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8699500" y="9940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88724</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8483111" y="10032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101267</xdr:rowOff>
    </xdr:from>
    <xdr:to>
      <xdr:col>41</xdr:col>
      <xdr:colOff>101600</xdr:colOff>
      <xdr:row>58</xdr:row>
      <xdr:rowOff>31417</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7810500" y="9873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22544</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7594111" y="9966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159446</xdr:rowOff>
    </xdr:from>
    <xdr:to>
      <xdr:col>36</xdr:col>
      <xdr:colOff>165100</xdr:colOff>
      <xdr:row>57</xdr:row>
      <xdr:rowOff>89596</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6921500" y="9760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80723</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6705111" y="9853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普通建設事業費 （ うち新規整備　）グラフ枠">
          <a:extLst>
            <a:ext uri="{FF2B5EF4-FFF2-40B4-BE49-F238E27FC236}">
              <a16:creationId xmlns:a16="http://schemas.microsoft.com/office/drawing/2014/main" id="{00000000-0008-0000-06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112908</xdr:rowOff>
    </xdr:from>
    <xdr:to>
      <xdr:col>54</xdr:col>
      <xdr:colOff>189865</xdr:colOff>
      <xdr:row>78</xdr:row>
      <xdr:rowOff>129139</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10475595" y="12285858"/>
          <a:ext cx="1270" cy="12163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132966</xdr:rowOff>
    </xdr:from>
    <xdr:ext cx="378565" cy="259045"/>
    <xdr:sp macro="" textlink="">
      <xdr:nvSpPr>
        <xdr:cNvPr id="403" name="普通建設事業費 （ うち新規整備　）最小値テキスト">
          <a:extLst>
            <a:ext uri="{FF2B5EF4-FFF2-40B4-BE49-F238E27FC236}">
              <a16:creationId xmlns:a16="http://schemas.microsoft.com/office/drawing/2014/main" id="{00000000-0008-0000-0600-000093010000}"/>
            </a:ext>
          </a:extLst>
        </xdr:cNvPr>
        <xdr:cNvSpPr txBox="1"/>
      </xdr:nvSpPr>
      <xdr:spPr>
        <a:xfrm>
          <a:off x="10528300" y="135060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129139</xdr:rowOff>
    </xdr:from>
    <xdr:to>
      <xdr:col>55</xdr:col>
      <xdr:colOff>88900</xdr:colOff>
      <xdr:row>78</xdr:row>
      <xdr:rowOff>129139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10388600" y="13502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59585</xdr:rowOff>
    </xdr:from>
    <xdr:ext cx="534377" cy="259045"/>
    <xdr:sp macro="" textlink="">
      <xdr:nvSpPr>
        <xdr:cNvPr id="405" name="普通建設事業費 （ うち新規整備　）最大値テキスト">
          <a:extLst>
            <a:ext uri="{FF2B5EF4-FFF2-40B4-BE49-F238E27FC236}">
              <a16:creationId xmlns:a16="http://schemas.microsoft.com/office/drawing/2014/main" id="{00000000-0008-0000-0600-000095010000}"/>
            </a:ext>
          </a:extLst>
        </xdr:cNvPr>
        <xdr:cNvSpPr txBox="1"/>
      </xdr:nvSpPr>
      <xdr:spPr>
        <a:xfrm>
          <a:off x="10528300" y="12061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112908</xdr:rowOff>
    </xdr:from>
    <xdr:to>
      <xdr:col>55</xdr:col>
      <xdr:colOff>88900</xdr:colOff>
      <xdr:row>71</xdr:row>
      <xdr:rowOff>112908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2285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91580</xdr:rowOff>
    </xdr:from>
    <xdr:to>
      <xdr:col>55</xdr:col>
      <xdr:colOff>0</xdr:colOff>
      <xdr:row>76</xdr:row>
      <xdr:rowOff>129801</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9639300" y="12950330"/>
          <a:ext cx="838200" cy="209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133050</xdr:rowOff>
    </xdr:from>
    <xdr:ext cx="534377" cy="259045"/>
    <xdr:sp macro="" textlink="">
      <xdr:nvSpPr>
        <xdr:cNvPr id="408" name="普通建設事業費 （ うち新規整備　）平均値テキスト">
          <a:extLst>
            <a:ext uri="{FF2B5EF4-FFF2-40B4-BE49-F238E27FC236}">
              <a16:creationId xmlns:a16="http://schemas.microsoft.com/office/drawing/2014/main" id="{00000000-0008-0000-0600-000098010000}"/>
            </a:ext>
          </a:extLst>
        </xdr:cNvPr>
        <xdr:cNvSpPr txBox="1"/>
      </xdr:nvSpPr>
      <xdr:spPr>
        <a:xfrm>
          <a:off x="10528300" y="131632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154623</xdr:rowOff>
    </xdr:from>
    <xdr:to>
      <xdr:col>55</xdr:col>
      <xdr:colOff>50800</xdr:colOff>
      <xdr:row>77</xdr:row>
      <xdr:rowOff>84773</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10426700" y="13184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129801</xdr:rowOff>
    </xdr:from>
    <xdr:to>
      <xdr:col>50</xdr:col>
      <xdr:colOff>114300</xdr:colOff>
      <xdr:row>77</xdr:row>
      <xdr:rowOff>81865</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8750300" y="13160001"/>
          <a:ext cx="889000" cy="123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86294</xdr:rowOff>
    </xdr:from>
    <xdr:to>
      <xdr:col>50</xdr:col>
      <xdr:colOff>165100</xdr:colOff>
      <xdr:row>77</xdr:row>
      <xdr:rowOff>16444</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9588500" y="13116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7571</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372111" y="13209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77087</xdr:rowOff>
    </xdr:from>
    <xdr:to>
      <xdr:col>45</xdr:col>
      <xdr:colOff>177800</xdr:colOff>
      <xdr:row>77</xdr:row>
      <xdr:rowOff>81865</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7861300" y="13278737"/>
          <a:ext cx="889000" cy="4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105291</xdr:rowOff>
    </xdr:from>
    <xdr:to>
      <xdr:col>46</xdr:col>
      <xdr:colOff>38100</xdr:colOff>
      <xdr:row>77</xdr:row>
      <xdr:rowOff>35441</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8699500" y="1313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51967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483111" y="12910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77087</xdr:rowOff>
    </xdr:from>
    <xdr:to>
      <xdr:col>41</xdr:col>
      <xdr:colOff>50800</xdr:colOff>
      <xdr:row>77</xdr:row>
      <xdr:rowOff>126944</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6972300" y="13278737"/>
          <a:ext cx="889000" cy="49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1186</xdr:rowOff>
    </xdr:from>
    <xdr:to>
      <xdr:col>41</xdr:col>
      <xdr:colOff>101600</xdr:colOff>
      <xdr:row>77</xdr:row>
      <xdr:rowOff>102786</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7810500" y="13202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119313</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594111" y="12978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18652</xdr:rowOff>
    </xdr:from>
    <xdr:to>
      <xdr:col>36</xdr:col>
      <xdr:colOff>165100</xdr:colOff>
      <xdr:row>77</xdr:row>
      <xdr:rowOff>120252</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6921500" y="13220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136779</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6705111" y="12995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40780</xdr:rowOff>
    </xdr:from>
    <xdr:to>
      <xdr:col>55</xdr:col>
      <xdr:colOff>50800</xdr:colOff>
      <xdr:row>75</xdr:row>
      <xdr:rowOff>142380</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10426700" y="128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63657</xdr:rowOff>
    </xdr:from>
    <xdr:ext cx="534377" cy="259045"/>
    <xdr:sp macro="" textlink="">
      <xdr:nvSpPr>
        <xdr:cNvPr id="427" name="普通建設事業費 （ うち新規整備　）該当値テキスト">
          <a:extLst>
            <a:ext uri="{FF2B5EF4-FFF2-40B4-BE49-F238E27FC236}">
              <a16:creationId xmlns:a16="http://schemas.microsoft.com/office/drawing/2014/main" id="{00000000-0008-0000-0600-0000AB010000}"/>
            </a:ext>
          </a:extLst>
        </xdr:cNvPr>
        <xdr:cNvSpPr txBox="1"/>
      </xdr:nvSpPr>
      <xdr:spPr>
        <a:xfrm>
          <a:off x="10528300" y="12750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79001</xdr:rowOff>
    </xdr:from>
    <xdr:to>
      <xdr:col>50</xdr:col>
      <xdr:colOff>165100</xdr:colOff>
      <xdr:row>77</xdr:row>
      <xdr:rowOff>9151</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9588500" y="13109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25678</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9372111" y="12884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31065</xdr:rowOff>
    </xdr:from>
    <xdr:to>
      <xdr:col>46</xdr:col>
      <xdr:colOff>38100</xdr:colOff>
      <xdr:row>77</xdr:row>
      <xdr:rowOff>132665</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8699500" y="1323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123792</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8483111" y="13325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26287</xdr:rowOff>
    </xdr:from>
    <xdr:to>
      <xdr:col>41</xdr:col>
      <xdr:colOff>101600</xdr:colOff>
      <xdr:row>77</xdr:row>
      <xdr:rowOff>127887</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7810500" y="13227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119014</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7594111" y="13320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76144</xdr:rowOff>
    </xdr:from>
    <xdr:to>
      <xdr:col>36</xdr:col>
      <xdr:colOff>165100</xdr:colOff>
      <xdr:row>78</xdr:row>
      <xdr:rowOff>6294</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6921500" y="13277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168871</xdr:rowOff>
    </xdr:from>
    <xdr:ext cx="469744"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6737428" y="13370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135737</xdr:rowOff>
    </xdr:from>
    <xdr:to>
      <xdr:col>54</xdr:col>
      <xdr:colOff>189865</xdr:colOff>
      <xdr:row>98</xdr:row>
      <xdr:rowOff>59613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566237"/>
          <a:ext cx="1270" cy="1295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63440</xdr:rowOff>
    </xdr:from>
    <xdr:ext cx="534377"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6865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59613</xdr:rowOff>
    </xdr:from>
    <xdr:to>
      <xdr:col>55</xdr:col>
      <xdr:colOff>88900</xdr:colOff>
      <xdr:row>98</xdr:row>
      <xdr:rowOff>59613</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6861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82414</xdr:rowOff>
    </xdr:from>
    <xdr:ext cx="534377"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341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135737</xdr:rowOff>
    </xdr:from>
    <xdr:to>
      <xdr:col>55</xdr:col>
      <xdr:colOff>88900</xdr:colOff>
      <xdr:row>90</xdr:row>
      <xdr:rowOff>135737</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566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1321</xdr:rowOff>
    </xdr:from>
    <xdr:to>
      <xdr:col>55</xdr:col>
      <xdr:colOff>0</xdr:colOff>
      <xdr:row>98</xdr:row>
      <xdr:rowOff>34468</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803421"/>
          <a:ext cx="838200" cy="33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91698</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0365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68821</xdr:rowOff>
    </xdr:from>
    <xdr:to>
      <xdr:col>55</xdr:col>
      <xdr:colOff>50800</xdr:colOff>
      <xdr:row>94</xdr:row>
      <xdr:rowOff>170421</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185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34468</xdr:rowOff>
    </xdr:from>
    <xdr:to>
      <xdr:col>50</xdr:col>
      <xdr:colOff>114300</xdr:colOff>
      <xdr:row>99</xdr:row>
      <xdr:rowOff>114136</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8750300" y="16836568"/>
          <a:ext cx="889000" cy="251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48704</xdr:rowOff>
    </xdr:from>
    <xdr:to>
      <xdr:col>50</xdr:col>
      <xdr:colOff>165100</xdr:colOff>
      <xdr:row>95</xdr:row>
      <xdr:rowOff>150304</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336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166831</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111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99</xdr:row>
      <xdr:rowOff>71234</xdr:rowOff>
    </xdr:from>
    <xdr:to>
      <xdr:col>45</xdr:col>
      <xdr:colOff>177800</xdr:colOff>
      <xdr:row>99</xdr:row>
      <xdr:rowOff>114136</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7044784"/>
          <a:ext cx="889000" cy="42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143117</xdr:rowOff>
    </xdr:from>
    <xdr:to>
      <xdr:col>46</xdr:col>
      <xdr:colOff>38100</xdr:colOff>
      <xdr:row>96</xdr:row>
      <xdr:rowOff>73267</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430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89794</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206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97219</xdr:rowOff>
    </xdr:from>
    <xdr:to>
      <xdr:col>41</xdr:col>
      <xdr:colOff>50800</xdr:colOff>
      <xdr:row>99</xdr:row>
      <xdr:rowOff>71234</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a:off x="6972300" y="16727869"/>
          <a:ext cx="889000" cy="316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109246</xdr:rowOff>
    </xdr:from>
    <xdr:to>
      <xdr:col>41</xdr:col>
      <xdr:colOff>101600</xdr:colOff>
      <xdr:row>97</xdr:row>
      <xdr:rowOff>39396</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56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55923</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343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166967</xdr:rowOff>
    </xdr:from>
    <xdr:to>
      <xdr:col>36</xdr:col>
      <xdr:colOff>165100</xdr:colOff>
      <xdr:row>96</xdr:row>
      <xdr:rowOff>97117</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45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113644</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22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121971</xdr:rowOff>
    </xdr:from>
    <xdr:to>
      <xdr:col>55</xdr:col>
      <xdr:colOff>50800</xdr:colOff>
      <xdr:row>98</xdr:row>
      <xdr:rowOff>52121</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75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36898</xdr:rowOff>
    </xdr:from>
    <xdr:ext cx="534377"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667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155118</xdr:rowOff>
    </xdr:from>
    <xdr:to>
      <xdr:col>50</xdr:col>
      <xdr:colOff>165100</xdr:colOff>
      <xdr:row>98</xdr:row>
      <xdr:rowOff>85268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785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76395</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372111" y="1687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99</xdr:row>
      <xdr:rowOff>63336</xdr:rowOff>
    </xdr:from>
    <xdr:to>
      <xdr:col>46</xdr:col>
      <xdr:colOff>38100</xdr:colOff>
      <xdr:row>99</xdr:row>
      <xdr:rowOff>164936</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7036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99</xdr:row>
      <xdr:rowOff>156063</xdr:rowOff>
    </xdr:from>
    <xdr:ext cx="469744"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515428" y="17129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99</xdr:row>
      <xdr:rowOff>20434</xdr:rowOff>
    </xdr:from>
    <xdr:to>
      <xdr:col>41</xdr:col>
      <xdr:colOff>101600</xdr:colOff>
      <xdr:row>99</xdr:row>
      <xdr:rowOff>122034</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699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99</xdr:row>
      <xdr:rowOff>113161</xdr:rowOff>
    </xdr:from>
    <xdr:ext cx="469744"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626428" y="1708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46419</xdr:rowOff>
    </xdr:from>
    <xdr:to>
      <xdr:col>36</xdr:col>
      <xdr:colOff>165100</xdr:colOff>
      <xdr:row>97</xdr:row>
      <xdr:rowOff>148019</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67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139146</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705111" y="16769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168927</xdr:rowOff>
    </xdr:from>
    <xdr:ext cx="46717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130827</xdr:rowOff>
    </xdr:from>
    <xdr:ext cx="46717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92727</xdr:rowOff>
    </xdr:from>
    <xdr:ext cx="46717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78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災害復旧事業費グラフ枠">
          <a:extLst>
            <a:ext uri="{FF2B5EF4-FFF2-40B4-BE49-F238E27FC236}">
              <a16:creationId xmlns:a16="http://schemas.microsoft.com/office/drawing/2014/main" id="{00000000-0008-0000-06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168847</xdr:rowOff>
    </xdr:from>
    <xdr:to>
      <xdr:col>85</xdr:col>
      <xdr:colOff>126364</xdr:colOff>
      <xdr:row>39</xdr:row>
      <xdr:rowOff>44450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flipV="1">
          <a:off x="16317595" y="5312347"/>
          <a:ext cx="1269" cy="1418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8" name="災害復旧事業費最小値テキスト">
          <a:extLst>
            <a:ext uri="{FF2B5EF4-FFF2-40B4-BE49-F238E27FC236}">
              <a16:creationId xmlns:a16="http://schemas.microsoft.com/office/drawing/2014/main" id="{00000000-0008-0000-0600-000006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115524</xdr:rowOff>
    </xdr:from>
    <xdr:ext cx="469744" cy="259045"/>
    <xdr:sp macro="" textlink="">
      <xdr:nvSpPr>
        <xdr:cNvPr id="520" name="災害復旧事業費最大値テキスト">
          <a:extLst>
            <a:ext uri="{FF2B5EF4-FFF2-40B4-BE49-F238E27FC236}">
              <a16:creationId xmlns:a16="http://schemas.microsoft.com/office/drawing/2014/main" id="{00000000-0008-0000-0600-000008020000}"/>
            </a:ext>
          </a:extLst>
        </xdr:cNvPr>
        <xdr:cNvSpPr txBox="1"/>
      </xdr:nvSpPr>
      <xdr:spPr>
        <a:xfrm>
          <a:off x="16370300" y="5087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168847</xdr:rowOff>
    </xdr:from>
    <xdr:to>
      <xdr:col>86</xdr:col>
      <xdr:colOff>25400</xdr:colOff>
      <xdr:row>30</xdr:row>
      <xdr:rowOff>168847</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6230600" y="5312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74439</xdr:rowOff>
    </xdr:from>
    <xdr:ext cx="378565" cy="259045"/>
    <xdr:sp macro="" textlink="">
      <xdr:nvSpPr>
        <xdr:cNvPr id="523" name="災害復旧事業費平均値テキスト">
          <a:extLst>
            <a:ext uri="{FF2B5EF4-FFF2-40B4-BE49-F238E27FC236}">
              <a16:creationId xmlns:a16="http://schemas.microsoft.com/office/drawing/2014/main" id="{00000000-0008-0000-0600-00000B020000}"/>
            </a:ext>
          </a:extLst>
        </xdr:cNvPr>
        <xdr:cNvSpPr txBox="1"/>
      </xdr:nvSpPr>
      <xdr:spPr>
        <a:xfrm>
          <a:off x="16370300" y="641808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51562</xdr:rowOff>
    </xdr:from>
    <xdr:to>
      <xdr:col>85</xdr:col>
      <xdr:colOff>177800</xdr:colOff>
      <xdr:row>38</xdr:row>
      <xdr:rowOff>153162</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6268700" y="6566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80899</xdr:rowOff>
    </xdr:from>
    <xdr:to>
      <xdr:col>81</xdr:col>
      <xdr:colOff>101600</xdr:colOff>
      <xdr:row>39</xdr:row>
      <xdr:rowOff>11049</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5430500" y="6595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37</xdr:row>
      <xdr:rowOff>27576</xdr:rowOff>
    </xdr:from>
    <xdr:ext cx="378565"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292017" y="63712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100140</xdr:rowOff>
    </xdr:from>
    <xdr:to>
      <xdr:col>76</xdr:col>
      <xdr:colOff>165100</xdr:colOff>
      <xdr:row>39</xdr:row>
      <xdr:rowOff>30290</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4541500" y="6615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46817</xdr:rowOff>
    </xdr:from>
    <xdr:ext cx="378565"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403017" y="63904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44450</xdr:rowOff>
    </xdr:from>
    <xdr:to>
      <xdr:col>71</xdr:col>
      <xdr:colOff>177800</xdr:colOff>
      <xdr:row>39</xdr:row>
      <xdr:rowOff>44450</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89853</xdr:rowOff>
    </xdr:from>
    <xdr:to>
      <xdr:col>72</xdr:col>
      <xdr:colOff>38100</xdr:colOff>
      <xdr:row>39</xdr:row>
      <xdr:rowOff>20003</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3652500" y="6604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37</xdr:row>
      <xdr:rowOff>36530</xdr:rowOff>
    </xdr:from>
    <xdr:ext cx="378565"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4017" y="63801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35369</xdr:rowOff>
    </xdr:from>
    <xdr:to>
      <xdr:col>67</xdr:col>
      <xdr:colOff>101600</xdr:colOff>
      <xdr:row>38</xdr:row>
      <xdr:rowOff>136969</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2763500" y="6550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36</xdr:row>
      <xdr:rowOff>153497</xdr:rowOff>
    </xdr:from>
    <xdr:ext cx="378565"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2625017" y="63256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80027</xdr:rowOff>
    </xdr:from>
    <xdr:ext cx="249299" cy="259045"/>
    <xdr:sp macro="" textlink="">
      <xdr:nvSpPr>
        <xdr:cNvPr id="542" name="災害復旧事業費該当値テキスト">
          <a:extLst>
            <a:ext uri="{FF2B5EF4-FFF2-40B4-BE49-F238E27FC236}">
              <a16:creationId xmlns:a16="http://schemas.microsoft.com/office/drawing/2014/main" id="{00000000-0008-0000-0600-00001E020000}"/>
            </a:ext>
          </a:extLst>
        </xdr:cNvPr>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失業対策事業費グラフ枠">
          <a:extLst>
            <a:ext uri="{FF2B5EF4-FFF2-40B4-BE49-F238E27FC236}">
              <a16:creationId xmlns:a16="http://schemas.microsoft.com/office/drawing/2014/main" id="{00000000-0008-0000-06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7" name="失業対策事業費最小値テキスト">
          <a:extLst>
            <a:ext uri="{FF2B5EF4-FFF2-40B4-BE49-F238E27FC236}">
              <a16:creationId xmlns:a16="http://schemas.microsoft.com/office/drawing/2014/main" id="{00000000-0008-0000-0600-000037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9" name="失業対策事業費最大値テキスト">
          <a:extLst>
            <a:ext uri="{FF2B5EF4-FFF2-40B4-BE49-F238E27FC236}">
              <a16:creationId xmlns:a16="http://schemas.microsoft.com/office/drawing/2014/main" id="{00000000-0008-0000-0600-000039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2" name="失業対策事業費平均値テキスト">
          <a:extLst>
            <a:ext uri="{FF2B5EF4-FFF2-40B4-BE49-F238E27FC236}">
              <a16:creationId xmlns:a16="http://schemas.microsoft.com/office/drawing/2014/main" id="{00000000-0008-0000-0600-00003C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1" name="失業対策事業費該当値テキスト">
          <a:extLst>
            <a:ext uri="{FF2B5EF4-FFF2-40B4-BE49-F238E27FC236}">
              <a16:creationId xmlns:a16="http://schemas.microsoft.com/office/drawing/2014/main" id="{00000000-0008-0000-0600-00004F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139700</xdr:rowOff>
    </xdr:from>
    <xdr:to>
      <xdr:col>89</xdr:col>
      <xdr:colOff>177800</xdr:colOff>
      <xdr:row>79</xdr:row>
      <xdr:rowOff>139700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168927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3542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25400</xdr:rowOff>
    </xdr:from>
    <xdr:to>
      <xdr:col>89</xdr:col>
      <xdr:colOff>177800</xdr:colOff>
      <xdr:row>78</xdr:row>
      <xdr:rowOff>25400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77</xdr:row>
      <xdr:rowOff>54627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82550</xdr:rowOff>
    </xdr:from>
    <xdr:to>
      <xdr:col>89</xdr:col>
      <xdr:colOff>177800</xdr:colOff>
      <xdr:row>76</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111777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25400</xdr:rowOff>
    </xdr:from>
    <xdr:to>
      <xdr:col>89</xdr:col>
      <xdr:colOff>177800</xdr:colOff>
      <xdr:row>73</xdr:row>
      <xdr:rowOff>25400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54627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399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70</xdr:row>
      <xdr:rowOff>111777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69</xdr:row>
      <xdr:rowOff>139700</xdr:rowOff>
    </xdr:from>
    <xdr:to>
      <xdr:col>89</xdr:col>
      <xdr:colOff>177800</xdr:colOff>
      <xdr:row>69</xdr:row>
      <xdr:rowOff>139700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68</xdr:row>
      <xdr:rowOff>168927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1827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a:extLst>
            <a:ext uri="{FF2B5EF4-FFF2-40B4-BE49-F238E27FC236}">
              <a16:creationId xmlns:a16="http://schemas.microsoft.com/office/drawing/2014/main" id="{00000000-0008-0000-06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165674</xdr:rowOff>
    </xdr:from>
    <xdr:to>
      <xdr:col>85</xdr:col>
      <xdr:colOff>126364</xdr:colOff>
      <xdr:row>78</xdr:row>
      <xdr:rowOff>127242</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6317595" y="12167174"/>
          <a:ext cx="1269" cy="13331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131069</xdr:rowOff>
    </xdr:from>
    <xdr:ext cx="534377" cy="259045"/>
    <xdr:sp macro="" textlink="">
      <xdr:nvSpPr>
        <xdr:cNvPr id="629" name="公債費最小値テキスト">
          <a:extLst>
            <a:ext uri="{FF2B5EF4-FFF2-40B4-BE49-F238E27FC236}">
              <a16:creationId xmlns:a16="http://schemas.microsoft.com/office/drawing/2014/main" id="{00000000-0008-0000-0600-000075020000}"/>
            </a:ext>
          </a:extLst>
        </xdr:cNvPr>
        <xdr:cNvSpPr txBox="1"/>
      </xdr:nvSpPr>
      <xdr:spPr>
        <a:xfrm>
          <a:off x="16370300" y="13504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127242</xdr:rowOff>
    </xdr:from>
    <xdr:to>
      <xdr:col>86</xdr:col>
      <xdr:colOff>25400</xdr:colOff>
      <xdr:row>78</xdr:row>
      <xdr:rowOff>127242</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3500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112351</xdr:rowOff>
    </xdr:from>
    <xdr:ext cx="534377" cy="259045"/>
    <xdr:sp macro="" textlink="">
      <xdr:nvSpPr>
        <xdr:cNvPr id="631" name="公債費最大値テキスト">
          <a:extLst>
            <a:ext uri="{FF2B5EF4-FFF2-40B4-BE49-F238E27FC236}">
              <a16:creationId xmlns:a16="http://schemas.microsoft.com/office/drawing/2014/main" id="{00000000-0008-0000-0600-000077020000}"/>
            </a:ext>
          </a:extLst>
        </xdr:cNvPr>
        <xdr:cNvSpPr txBox="1"/>
      </xdr:nvSpPr>
      <xdr:spPr>
        <a:xfrm>
          <a:off x="16370300" y="1194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165674</xdr:rowOff>
    </xdr:from>
    <xdr:to>
      <xdr:col>86</xdr:col>
      <xdr:colOff>25400</xdr:colOff>
      <xdr:row>70</xdr:row>
      <xdr:rowOff>165674</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2167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125098</xdr:rowOff>
    </xdr:from>
    <xdr:to>
      <xdr:col>85</xdr:col>
      <xdr:colOff>127000</xdr:colOff>
      <xdr:row>77</xdr:row>
      <xdr:rowOff>137585</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5481300" y="13326748"/>
          <a:ext cx="838200" cy="12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60427</xdr:rowOff>
    </xdr:from>
    <xdr:ext cx="534377" cy="259045"/>
    <xdr:sp macro="" textlink="">
      <xdr:nvSpPr>
        <xdr:cNvPr id="634" name="公債費平均値テキスト">
          <a:extLst>
            <a:ext uri="{FF2B5EF4-FFF2-40B4-BE49-F238E27FC236}">
              <a16:creationId xmlns:a16="http://schemas.microsoft.com/office/drawing/2014/main" id="{00000000-0008-0000-0600-00007A020000}"/>
            </a:ext>
          </a:extLst>
        </xdr:cNvPr>
        <xdr:cNvSpPr txBox="1"/>
      </xdr:nvSpPr>
      <xdr:spPr>
        <a:xfrm>
          <a:off x="16370300" y="129191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37551</xdr:rowOff>
    </xdr:from>
    <xdr:to>
      <xdr:col>85</xdr:col>
      <xdr:colOff>177800</xdr:colOff>
      <xdr:row>76</xdr:row>
      <xdr:rowOff>139151</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6268700" y="13067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123898</xdr:rowOff>
    </xdr:from>
    <xdr:to>
      <xdr:col>81</xdr:col>
      <xdr:colOff>50800</xdr:colOff>
      <xdr:row>77</xdr:row>
      <xdr:rowOff>125098</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4592300" y="13325548"/>
          <a:ext cx="889000" cy="1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25291</xdr:rowOff>
    </xdr:from>
    <xdr:to>
      <xdr:col>81</xdr:col>
      <xdr:colOff>101600</xdr:colOff>
      <xdr:row>76</xdr:row>
      <xdr:rowOff>126891</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5430500" y="1305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143419</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14111" y="12830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123898</xdr:rowOff>
    </xdr:from>
    <xdr:to>
      <xdr:col>76</xdr:col>
      <xdr:colOff>114300</xdr:colOff>
      <xdr:row>77</xdr:row>
      <xdr:rowOff>124813</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3703300" y="13325548"/>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5890</xdr:rowOff>
    </xdr:from>
    <xdr:to>
      <xdr:col>76</xdr:col>
      <xdr:colOff>165100</xdr:colOff>
      <xdr:row>76</xdr:row>
      <xdr:rowOff>107490</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4541500" y="1303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124017</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325111" y="12811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124813</xdr:rowOff>
    </xdr:from>
    <xdr:to>
      <xdr:col>71</xdr:col>
      <xdr:colOff>177800</xdr:colOff>
      <xdr:row>78</xdr:row>
      <xdr:rowOff>45431</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2814300" y="13326463"/>
          <a:ext cx="889000" cy="92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30550</xdr:rowOff>
    </xdr:from>
    <xdr:to>
      <xdr:col>72</xdr:col>
      <xdr:colOff>38100</xdr:colOff>
      <xdr:row>76</xdr:row>
      <xdr:rowOff>132150</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3652500" y="1306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148677</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2835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51552</xdr:rowOff>
    </xdr:from>
    <xdr:to>
      <xdr:col>67</xdr:col>
      <xdr:colOff>101600</xdr:colOff>
      <xdr:row>76</xdr:row>
      <xdr:rowOff>153152</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2763500" y="13081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169680</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2856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86785</xdr:rowOff>
    </xdr:from>
    <xdr:to>
      <xdr:col>85</xdr:col>
      <xdr:colOff>177800</xdr:colOff>
      <xdr:row>78</xdr:row>
      <xdr:rowOff>16935</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6268700" y="1328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65212</xdr:rowOff>
    </xdr:from>
    <xdr:ext cx="534377" cy="259045"/>
    <xdr:sp macro="" textlink="">
      <xdr:nvSpPr>
        <xdr:cNvPr id="653" name="公債費該当値テキスト">
          <a:extLst>
            <a:ext uri="{FF2B5EF4-FFF2-40B4-BE49-F238E27FC236}">
              <a16:creationId xmlns:a16="http://schemas.microsoft.com/office/drawing/2014/main" id="{00000000-0008-0000-0600-00008D020000}"/>
            </a:ext>
          </a:extLst>
        </xdr:cNvPr>
        <xdr:cNvSpPr txBox="1"/>
      </xdr:nvSpPr>
      <xdr:spPr>
        <a:xfrm>
          <a:off x="16370300" y="13266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74298</xdr:rowOff>
    </xdr:from>
    <xdr:to>
      <xdr:col>81</xdr:col>
      <xdr:colOff>101600</xdr:colOff>
      <xdr:row>78</xdr:row>
      <xdr:rowOff>4448</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5430500" y="13275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167025</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14111" y="13368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73098</xdr:rowOff>
    </xdr:from>
    <xdr:to>
      <xdr:col>76</xdr:col>
      <xdr:colOff>165100</xdr:colOff>
      <xdr:row>78</xdr:row>
      <xdr:rowOff>3248</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4541500" y="1327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165825</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4325111" y="13367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74013</xdr:rowOff>
    </xdr:from>
    <xdr:to>
      <xdr:col>72</xdr:col>
      <xdr:colOff>38100</xdr:colOff>
      <xdr:row>78</xdr:row>
      <xdr:rowOff>4163</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3652500" y="1327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166740</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436111" y="13368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166081</xdr:rowOff>
    </xdr:from>
    <xdr:to>
      <xdr:col>67</xdr:col>
      <xdr:colOff>101600</xdr:colOff>
      <xdr:row>78</xdr:row>
      <xdr:rowOff>96231</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2763500" y="13367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87358</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547111" y="13460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積立金グラフ枠">
          <a:extLst>
            <a:ext uri="{FF2B5EF4-FFF2-40B4-BE49-F238E27FC236}">
              <a16:creationId xmlns:a16="http://schemas.microsoft.com/office/drawing/2014/main" id="{00000000-0008-0000-0600-0000A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45949</xdr:rowOff>
    </xdr:from>
    <xdr:to>
      <xdr:col>85</xdr:col>
      <xdr:colOff>126364</xdr:colOff>
      <xdr:row>99</xdr:row>
      <xdr:rowOff>42278</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6317595" y="15476449"/>
          <a:ext cx="1269" cy="1539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46105</xdr:rowOff>
    </xdr:from>
    <xdr:ext cx="378565" cy="259045"/>
    <xdr:sp macro="" textlink="">
      <xdr:nvSpPr>
        <xdr:cNvPr id="686" name="積立金最小値テキスト">
          <a:extLst>
            <a:ext uri="{FF2B5EF4-FFF2-40B4-BE49-F238E27FC236}">
              <a16:creationId xmlns:a16="http://schemas.microsoft.com/office/drawing/2014/main" id="{00000000-0008-0000-0600-0000AE020000}"/>
            </a:ext>
          </a:extLst>
        </xdr:cNvPr>
        <xdr:cNvSpPr txBox="1"/>
      </xdr:nvSpPr>
      <xdr:spPr>
        <a:xfrm>
          <a:off x="16370300" y="170196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42278</xdr:rowOff>
    </xdr:from>
    <xdr:to>
      <xdr:col>86</xdr:col>
      <xdr:colOff>25400</xdr:colOff>
      <xdr:row>99</xdr:row>
      <xdr:rowOff>42278</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7015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164076</xdr:rowOff>
    </xdr:from>
    <xdr:ext cx="599010" cy="259045"/>
    <xdr:sp macro="" textlink="">
      <xdr:nvSpPr>
        <xdr:cNvPr id="688" name="積立金最大値テキスト">
          <a:extLst>
            <a:ext uri="{FF2B5EF4-FFF2-40B4-BE49-F238E27FC236}">
              <a16:creationId xmlns:a16="http://schemas.microsoft.com/office/drawing/2014/main" id="{00000000-0008-0000-0600-0000B0020000}"/>
            </a:ext>
          </a:extLst>
        </xdr:cNvPr>
        <xdr:cNvSpPr txBox="1"/>
      </xdr:nvSpPr>
      <xdr:spPr>
        <a:xfrm>
          <a:off x="16370300" y="15251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45949</xdr:rowOff>
    </xdr:from>
    <xdr:to>
      <xdr:col>86</xdr:col>
      <xdr:colOff>25400</xdr:colOff>
      <xdr:row>90</xdr:row>
      <xdr:rowOff>45949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5476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110350</xdr:rowOff>
    </xdr:from>
    <xdr:to>
      <xdr:col>85</xdr:col>
      <xdr:colOff>127000</xdr:colOff>
      <xdr:row>98</xdr:row>
      <xdr:rowOff>2387</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5481300" y="16741000"/>
          <a:ext cx="838200" cy="63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141761</xdr:rowOff>
    </xdr:from>
    <xdr:ext cx="534377" cy="259045"/>
    <xdr:sp macro="" textlink="">
      <xdr:nvSpPr>
        <xdr:cNvPr id="691" name="積立金平均値テキスト">
          <a:extLst>
            <a:ext uri="{FF2B5EF4-FFF2-40B4-BE49-F238E27FC236}">
              <a16:creationId xmlns:a16="http://schemas.microsoft.com/office/drawing/2014/main" id="{00000000-0008-0000-0600-0000B3020000}"/>
            </a:ext>
          </a:extLst>
        </xdr:cNvPr>
        <xdr:cNvSpPr txBox="1"/>
      </xdr:nvSpPr>
      <xdr:spPr>
        <a:xfrm>
          <a:off x="16370300" y="167724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163334</xdr:rowOff>
    </xdr:from>
    <xdr:to>
      <xdr:col>85</xdr:col>
      <xdr:colOff>177800</xdr:colOff>
      <xdr:row>98</xdr:row>
      <xdr:rowOff>93484</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6268700" y="16793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110350</xdr:rowOff>
    </xdr:from>
    <xdr:to>
      <xdr:col>81</xdr:col>
      <xdr:colOff>50800</xdr:colOff>
      <xdr:row>97</xdr:row>
      <xdr:rowOff>160210</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flipV="1">
          <a:off x="14592300" y="16741000"/>
          <a:ext cx="889000" cy="49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26988</xdr:rowOff>
    </xdr:from>
    <xdr:to>
      <xdr:col>81</xdr:col>
      <xdr:colOff>101600</xdr:colOff>
      <xdr:row>98</xdr:row>
      <xdr:rowOff>128588</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5430500" y="16829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119715</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14111" y="16921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131877</xdr:rowOff>
    </xdr:from>
    <xdr:to>
      <xdr:col>76</xdr:col>
      <xdr:colOff>114300</xdr:colOff>
      <xdr:row>97</xdr:row>
      <xdr:rowOff>160210</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a:off x="13703300" y="16762527"/>
          <a:ext cx="889000" cy="28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12751</xdr:rowOff>
    </xdr:from>
    <xdr:to>
      <xdr:col>76</xdr:col>
      <xdr:colOff>165100</xdr:colOff>
      <xdr:row>98</xdr:row>
      <xdr:rowOff>114351</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4541500" y="16814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105478</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4325111" y="16907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131877</xdr:rowOff>
    </xdr:from>
    <xdr:to>
      <xdr:col>71</xdr:col>
      <xdr:colOff>177800</xdr:colOff>
      <xdr:row>98</xdr:row>
      <xdr:rowOff>83705</xdr:rowOff>
    </xdr:to>
    <xdr:cxnSp macro="">
      <xdr:nvCxnSpPr>
        <xdr:cNvPr id="699" name="直線コネクタ 698">
          <a:extLst>
            <a:ext uri="{FF2B5EF4-FFF2-40B4-BE49-F238E27FC236}">
              <a16:creationId xmlns:a16="http://schemas.microsoft.com/office/drawing/2014/main" id="{00000000-0008-0000-0600-0000BB020000}"/>
            </a:ext>
          </a:extLst>
        </xdr:cNvPr>
        <xdr:cNvCxnSpPr/>
      </xdr:nvCxnSpPr>
      <xdr:spPr>
        <a:xfrm flipV="1">
          <a:off x="12814300" y="16762527"/>
          <a:ext cx="889000" cy="123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0</xdr:rowOff>
    </xdr:from>
    <xdr:to>
      <xdr:col>72</xdr:col>
      <xdr:colOff>38100</xdr:colOff>
      <xdr:row>98</xdr:row>
      <xdr:rowOff>101600</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3652500" y="1680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92727</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436111" y="16894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77939</xdr:rowOff>
    </xdr:from>
    <xdr:to>
      <xdr:col>67</xdr:col>
      <xdr:colOff>101600</xdr:colOff>
      <xdr:row>99</xdr:row>
      <xdr:rowOff>8089</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2763500" y="1688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170666</xdr:rowOff>
    </xdr:from>
    <xdr:ext cx="469744"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579428" y="1697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123037</xdr:rowOff>
    </xdr:from>
    <xdr:to>
      <xdr:col>85</xdr:col>
      <xdr:colOff>177800</xdr:colOff>
      <xdr:row>98</xdr:row>
      <xdr:rowOff>53187</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6268700" y="16753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145914</xdr:rowOff>
    </xdr:from>
    <xdr:ext cx="534377" cy="259045"/>
    <xdr:sp macro="" textlink="">
      <xdr:nvSpPr>
        <xdr:cNvPr id="710" name="積立金該当値テキスト">
          <a:extLst>
            <a:ext uri="{FF2B5EF4-FFF2-40B4-BE49-F238E27FC236}">
              <a16:creationId xmlns:a16="http://schemas.microsoft.com/office/drawing/2014/main" id="{00000000-0008-0000-0600-0000C6020000}"/>
            </a:ext>
          </a:extLst>
        </xdr:cNvPr>
        <xdr:cNvSpPr txBox="1"/>
      </xdr:nvSpPr>
      <xdr:spPr>
        <a:xfrm>
          <a:off x="16370300" y="16605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59550</xdr:rowOff>
    </xdr:from>
    <xdr:to>
      <xdr:col>81</xdr:col>
      <xdr:colOff>101600</xdr:colOff>
      <xdr:row>97</xdr:row>
      <xdr:rowOff>161150</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5430500" y="1669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6227</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5214111" y="16465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109410</xdr:rowOff>
    </xdr:from>
    <xdr:to>
      <xdr:col>76</xdr:col>
      <xdr:colOff>165100</xdr:colOff>
      <xdr:row>98</xdr:row>
      <xdr:rowOff>39560</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4541500" y="1674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56087</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4325111" y="16515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81077</xdr:rowOff>
    </xdr:from>
    <xdr:to>
      <xdr:col>72</xdr:col>
      <xdr:colOff>38100</xdr:colOff>
      <xdr:row>98</xdr:row>
      <xdr:rowOff>11227</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3652500" y="1671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27754</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3436111" y="1648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32905</xdr:rowOff>
    </xdr:from>
    <xdr:to>
      <xdr:col>67</xdr:col>
      <xdr:colOff>101600</xdr:colOff>
      <xdr:row>98</xdr:row>
      <xdr:rowOff>134505</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2763500" y="1683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151032</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2547111" y="16610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122555</xdr:rowOff>
    </xdr:from>
    <xdr:to>
      <xdr:col>116</xdr:col>
      <xdr:colOff>62864</xdr:colOff>
      <xdr:row>39</xdr:row>
      <xdr:rowOff>44450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437505"/>
          <a:ext cx="1269" cy="1293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69232</xdr:rowOff>
    </xdr:from>
    <xdr:ext cx="469744" cy="259045"/>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5212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122555</xdr:rowOff>
    </xdr:from>
    <xdr:to>
      <xdr:col>116</xdr:col>
      <xdr:colOff>152400</xdr:colOff>
      <xdr:row>31</xdr:row>
      <xdr:rowOff>122555</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437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102252</xdr:rowOff>
    </xdr:from>
    <xdr:ext cx="378565" cy="259045"/>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27445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79375</xdr:rowOff>
    </xdr:from>
    <xdr:to>
      <xdr:col>116</xdr:col>
      <xdr:colOff>114300</xdr:colOff>
      <xdr:row>38</xdr:row>
      <xdr:rowOff>9525</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423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106426</xdr:rowOff>
    </xdr:from>
    <xdr:to>
      <xdr:col>112</xdr:col>
      <xdr:colOff>38100</xdr:colOff>
      <xdr:row>37</xdr:row>
      <xdr:rowOff>36576</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2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53103</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428" y="6053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70612</xdr:rowOff>
    </xdr:from>
    <xdr:to>
      <xdr:col>107</xdr:col>
      <xdr:colOff>101600</xdr:colOff>
      <xdr:row>37</xdr:row>
      <xdr:rowOff>762</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242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17289</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428" y="6018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82423</xdr:rowOff>
    </xdr:from>
    <xdr:to>
      <xdr:col>102</xdr:col>
      <xdr:colOff>165100</xdr:colOff>
      <xdr:row>37</xdr:row>
      <xdr:rowOff>12573</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254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29100</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428" y="6029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8509</xdr:rowOff>
    </xdr:from>
    <xdr:to>
      <xdr:col>98</xdr:col>
      <xdr:colOff>38100</xdr:colOff>
      <xdr:row>36</xdr:row>
      <xdr:rowOff>110109</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180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126636</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428" y="5955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101219</xdr:rowOff>
    </xdr:from>
    <xdr:to>
      <xdr:col>116</xdr:col>
      <xdr:colOff>62864</xdr:colOff>
      <xdr:row>59</xdr:row>
      <xdr:rowOff>44450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8845169"/>
          <a:ext cx="1269" cy="13148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47896</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8620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101219</xdr:rowOff>
    </xdr:from>
    <xdr:to>
      <xdr:col>116</xdr:col>
      <xdr:colOff>152400</xdr:colOff>
      <xdr:row>51</xdr:row>
      <xdr:rowOff>101219</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8845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75658</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96768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52781</xdr:rowOff>
    </xdr:from>
    <xdr:to>
      <xdr:col>116</xdr:col>
      <xdr:colOff>114300</xdr:colOff>
      <xdr:row>57</xdr:row>
      <xdr:rowOff>154381</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982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24816</xdr:rowOff>
    </xdr:from>
    <xdr:to>
      <xdr:col>112</xdr:col>
      <xdr:colOff>38100</xdr:colOff>
      <xdr:row>57</xdr:row>
      <xdr:rowOff>126416</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979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142943</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572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13386</xdr:rowOff>
    </xdr:from>
    <xdr:to>
      <xdr:col>107</xdr:col>
      <xdr:colOff>101600</xdr:colOff>
      <xdr:row>57</xdr:row>
      <xdr:rowOff>114986</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9786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131513</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9561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150393</xdr:rowOff>
    </xdr:from>
    <xdr:to>
      <xdr:col>102</xdr:col>
      <xdr:colOff>165100</xdr:colOff>
      <xdr:row>57</xdr:row>
      <xdr:rowOff>80543</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975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97070</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5268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12167</xdr:rowOff>
    </xdr:from>
    <xdr:to>
      <xdr:col>98</xdr:col>
      <xdr:colOff>38100</xdr:colOff>
      <xdr:row>56</xdr:row>
      <xdr:rowOff>113767</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9613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54</xdr:row>
      <xdr:rowOff>130294</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9388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111125</xdr:rowOff>
    </xdr:from>
    <xdr:to>
      <xdr:col>116</xdr:col>
      <xdr:colOff>62864</xdr:colOff>
      <xdr:row>77</xdr:row>
      <xdr:rowOff>162514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284075"/>
          <a:ext cx="1269" cy="1080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166341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36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162514</xdr:rowOff>
    </xdr:from>
    <xdr:to>
      <xdr:col>116</xdr:col>
      <xdr:colOff>152400</xdr:colOff>
      <xdr:row>77</xdr:row>
      <xdr:rowOff>162514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364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57802</xdr:rowOff>
    </xdr:from>
    <xdr:ext cx="534377"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2059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111125</xdr:rowOff>
    </xdr:from>
    <xdr:to>
      <xdr:col>116</xdr:col>
      <xdr:colOff>152400</xdr:colOff>
      <xdr:row>71</xdr:row>
      <xdr:rowOff>111125</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284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135037</xdr:rowOff>
    </xdr:from>
    <xdr:to>
      <xdr:col>116</xdr:col>
      <xdr:colOff>63500</xdr:colOff>
      <xdr:row>75</xdr:row>
      <xdr:rowOff>33447</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2822337"/>
          <a:ext cx="838200" cy="69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119092</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634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96215</xdr:rowOff>
    </xdr:from>
    <xdr:to>
      <xdr:col>116</xdr:col>
      <xdr:colOff>114300</xdr:colOff>
      <xdr:row>75</xdr:row>
      <xdr:rowOff>26365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278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135037</xdr:rowOff>
    </xdr:from>
    <xdr:to>
      <xdr:col>111</xdr:col>
      <xdr:colOff>177800</xdr:colOff>
      <xdr:row>76</xdr:row>
      <xdr:rowOff>27549</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2822337"/>
          <a:ext cx="889000" cy="23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146782</xdr:rowOff>
    </xdr:from>
    <xdr:to>
      <xdr:col>112</xdr:col>
      <xdr:colOff>38100</xdr:colOff>
      <xdr:row>75</xdr:row>
      <xdr:rowOff>76932</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83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68059</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56111" y="12926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27549</xdr:rowOff>
    </xdr:from>
    <xdr:to>
      <xdr:col>107</xdr:col>
      <xdr:colOff>50800</xdr:colOff>
      <xdr:row>76</xdr:row>
      <xdr:rowOff>82276</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3057749"/>
          <a:ext cx="889000" cy="54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57124</xdr:rowOff>
    </xdr:from>
    <xdr:to>
      <xdr:col>107</xdr:col>
      <xdr:colOff>101600</xdr:colOff>
      <xdr:row>75</xdr:row>
      <xdr:rowOff>158725</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91587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3801</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691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82276</xdr:rowOff>
    </xdr:from>
    <xdr:to>
      <xdr:col>102</xdr:col>
      <xdr:colOff>114300</xdr:colOff>
      <xdr:row>76</xdr:row>
      <xdr:rowOff>128361</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3112476"/>
          <a:ext cx="889000" cy="4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94707</xdr:rowOff>
    </xdr:from>
    <xdr:to>
      <xdr:col>102</xdr:col>
      <xdr:colOff>165100</xdr:colOff>
      <xdr:row>76</xdr:row>
      <xdr:rowOff>24857</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953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41384</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2728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102708</xdr:rowOff>
    </xdr:from>
    <xdr:to>
      <xdr:col>98</xdr:col>
      <xdr:colOff>38100</xdr:colOff>
      <xdr:row>76</xdr:row>
      <xdr:rowOff>32857</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6145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49385</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273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154097</xdr:rowOff>
    </xdr:from>
    <xdr:to>
      <xdr:col>116</xdr:col>
      <xdr:colOff>114300</xdr:colOff>
      <xdr:row>75</xdr:row>
      <xdr:rowOff>84247</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2841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132524</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819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84237</xdr:rowOff>
    </xdr:from>
    <xdr:to>
      <xdr:col>112</xdr:col>
      <xdr:colOff>38100</xdr:colOff>
      <xdr:row>75</xdr:row>
      <xdr:rowOff>14387</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77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30914</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2546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148199</xdr:rowOff>
    </xdr:from>
    <xdr:to>
      <xdr:col>107</xdr:col>
      <xdr:colOff>101600</xdr:colOff>
      <xdr:row>76</xdr:row>
      <xdr:rowOff>78349</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300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69476</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3099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31476</xdr:rowOff>
    </xdr:from>
    <xdr:to>
      <xdr:col>102</xdr:col>
      <xdr:colOff>165100</xdr:colOff>
      <xdr:row>76</xdr:row>
      <xdr:rowOff>133076</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306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124203</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3154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77561</xdr:rowOff>
    </xdr:from>
    <xdr:to>
      <xdr:col>98</xdr:col>
      <xdr:colOff>38100</xdr:colOff>
      <xdr:row>77</xdr:row>
      <xdr:rowOff>7711</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310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170288</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3200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anose="020B0609070205080204" pitchFamily="49" charset="-128"/>
              <a:ea typeface="ＭＳ ゴシック" panose="020B0609070205080204" pitchFamily="49" charset="-128"/>
            </a:rPr>
            <a:t>　普通建設事業費（うち新規整備）、積立金を除いては、類似団体の平均値を下回る結果となっている。</a:t>
          </a:r>
        </a:p>
        <a:p>
          <a:r>
            <a:rPr kumimoji="1" lang="ja-JP" altLang="en-US" sz="1300">
              <a:latin typeface="ＭＳ ゴシック" panose="020B0609070205080204" pitchFamily="49" charset="-128"/>
              <a:ea typeface="ＭＳ ゴシック" panose="020B0609070205080204" pitchFamily="49" charset="-128"/>
            </a:rPr>
            <a:t>　歳出決算総額については、住民一人当たり</a:t>
          </a:r>
          <a:r>
            <a:rPr kumimoji="1" lang="en-US" altLang="ja-JP" sz="1300">
              <a:latin typeface="ＭＳ ゴシック" panose="020B0609070205080204" pitchFamily="49" charset="-128"/>
              <a:ea typeface="ＭＳ ゴシック" panose="020B0609070205080204" pitchFamily="49" charset="-128"/>
            </a:rPr>
            <a:t>380,668</a:t>
          </a:r>
          <a:r>
            <a:rPr kumimoji="1" lang="ja-JP" altLang="en-US" sz="1300">
              <a:latin typeface="ＭＳ ゴシック" panose="020B0609070205080204" pitchFamily="49" charset="-128"/>
              <a:ea typeface="ＭＳ ゴシック" panose="020B0609070205080204" pitchFamily="49" charset="-128"/>
            </a:rPr>
            <a:t>円となっている。主な構成項目である物件費は、令和元年度から令和４年度まで年々増加し、令和５年度は、 新型コロナウイルスの予防接種に係る事務費等の減により一時的に減少したものの、令和６年度には再び増加している。主な要因としては、人件費や物価高騰による委託料の増が挙げられ、今後も同様に増加傾向となることが見込まれる。</a:t>
          </a:r>
        </a:p>
        <a:p>
          <a:r>
            <a:rPr kumimoji="1" lang="ja-JP" altLang="en-US" sz="1300">
              <a:latin typeface="ＭＳ ゴシック" panose="020B0609070205080204" pitchFamily="49" charset="-128"/>
              <a:ea typeface="ＭＳ ゴシック" panose="020B0609070205080204" pitchFamily="49" charset="-128"/>
            </a:rPr>
            <a:t>　また、普通建設事業費（うち新規整備）については、住民一人あたり</a:t>
          </a:r>
          <a:r>
            <a:rPr kumimoji="1" lang="en-US" altLang="ja-JP" sz="1300">
              <a:latin typeface="ＭＳ ゴシック" panose="020B0609070205080204" pitchFamily="49" charset="-128"/>
              <a:ea typeface="ＭＳ ゴシック" panose="020B0609070205080204" pitchFamily="49" charset="-128"/>
            </a:rPr>
            <a:t>9,172</a:t>
          </a:r>
          <a:r>
            <a:rPr kumimoji="1" lang="ja-JP" altLang="en-US" sz="1300">
              <a:latin typeface="ＭＳ ゴシック" panose="020B0609070205080204" pitchFamily="49" charset="-128"/>
              <a:ea typeface="ＭＳ ゴシック" panose="020B0609070205080204" pitchFamily="49" charset="-128"/>
            </a:rPr>
            <a:t>円の増となった。これは、一般廃棄物最終処分場整備費が工事の進捗によって増となったことが主な要因として挙げられる。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埼玉県所沢市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342,520
334,691
72.11
138,610,169
130,386,256
7,206,978
65,875,752
62,186,746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5.0
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139700</xdr:rowOff>
    </xdr:from>
    <xdr:to>
      <xdr:col>28</xdr:col>
      <xdr:colOff>114300</xdr:colOff>
      <xdr:row>39</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84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6112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541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111777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28</xdr:row>
      <xdr:rowOff>168927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969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9" name="議会費グラフ枠">
          <a:extLst>
            <a:ext uri="{FF2B5EF4-FFF2-40B4-BE49-F238E27FC236}">
              <a16:creationId xmlns:a16="http://schemas.microsoft.com/office/drawing/2014/main" id="{00000000-0008-0000-0700-00003B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155416</xdr:rowOff>
    </xdr:from>
    <xdr:to>
      <xdr:col>24</xdr:col>
      <xdr:colOff>62865</xdr:colOff>
      <xdr:row>38</xdr:row>
      <xdr:rowOff>156845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4633595" y="5298916"/>
          <a:ext cx="1270" cy="1373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160672</xdr:rowOff>
    </xdr:from>
    <xdr:ext cx="469744" cy="259045"/>
    <xdr:sp macro="" textlink="">
      <xdr:nvSpPr>
        <xdr:cNvPr id="61" name="議会費最小値テキスト">
          <a:extLst>
            <a:ext uri="{FF2B5EF4-FFF2-40B4-BE49-F238E27FC236}">
              <a16:creationId xmlns:a16="http://schemas.microsoft.com/office/drawing/2014/main" id="{00000000-0008-0000-0700-00003D000000}"/>
            </a:ext>
          </a:extLst>
        </xdr:cNvPr>
        <xdr:cNvSpPr txBox="1"/>
      </xdr:nvSpPr>
      <xdr:spPr>
        <a:xfrm>
          <a:off x="4686300" y="6675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156845</xdr:rowOff>
    </xdr:from>
    <xdr:to>
      <xdr:col>24</xdr:col>
      <xdr:colOff>152400</xdr:colOff>
      <xdr:row>38</xdr:row>
      <xdr:rowOff>156845</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6671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102093</xdr:rowOff>
    </xdr:from>
    <xdr:ext cx="469744" cy="259045"/>
    <xdr:sp macro="" textlink="">
      <xdr:nvSpPr>
        <xdr:cNvPr id="63" name="議会費最大値テキスト">
          <a:extLst>
            <a:ext uri="{FF2B5EF4-FFF2-40B4-BE49-F238E27FC236}">
              <a16:creationId xmlns:a16="http://schemas.microsoft.com/office/drawing/2014/main" id="{00000000-0008-0000-0700-00003F000000}"/>
            </a:ext>
          </a:extLst>
        </xdr:cNvPr>
        <xdr:cNvSpPr txBox="1"/>
      </xdr:nvSpPr>
      <xdr:spPr>
        <a:xfrm>
          <a:off x="4686300" y="5074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2,469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155416</xdr:rowOff>
    </xdr:from>
    <xdr:to>
      <xdr:col>24</xdr:col>
      <xdr:colOff>152400</xdr:colOff>
      <xdr:row>30</xdr:row>
      <xdr:rowOff>155416</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4546600" y="5298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151130</xdr:rowOff>
    </xdr:from>
    <xdr:to>
      <xdr:col>24</xdr:col>
      <xdr:colOff>63500</xdr:colOff>
      <xdr:row>37</xdr:row>
      <xdr:rowOff>76835</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3797300" y="6323330"/>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23194</xdr:rowOff>
    </xdr:from>
    <xdr:ext cx="469744" cy="259045"/>
    <xdr:sp macro="" textlink="">
      <xdr:nvSpPr>
        <xdr:cNvPr id="66" name="議会費平均値テキスト">
          <a:extLst>
            <a:ext uri="{FF2B5EF4-FFF2-40B4-BE49-F238E27FC236}">
              <a16:creationId xmlns:a16="http://schemas.microsoft.com/office/drawing/2014/main" id="{00000000-0008-0000-0700-000042000000}"/>
            </a:ext>
          </a:extLst>
        </xdr:cNvPr>
        <xdr:cNvSpPr txBox="1"/>
      </xdr:nvSpPr>
      <xdr:spPr>
        <a:xfrm>
          <a:off x="4686300" y="58524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317</xdr:rowOff>
    </xdr:from>
    <xdr:to>
      <xdr:col>24</xdr:col>
      <xdr:colOff>114300</xdr:colOff>
      <xdr:row>35</xdr:row>
      <xdr:rowOff>101917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4584700" y="6001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76835</xdr:rowOff>
    </xdr:from>
    <xdr:to>
      <xdr:col>19</xdr:col>
      <xdr:colOff>177800</xdr:colOff>
      <xdr:row>37</xdr:row>
      <xdr:rowOff>169704</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2908300" y="6420485"/>
          <a:ext cx="889000" cy="9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76041</xdr:rowOff>
    </xdr:from>
    <xdr:to>
      <xdr:col>20</xdr:col>
      <xdr:colOff>38100</xdr:colOff>
      <xdr:row>36</xdr:row>
      <xdr:rowOff>6191</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3746500" y="6076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22718</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3562428" y="5852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169704</xdr:rowOff>
    </xdr:from>
    <xdr:to>
      <xdr:col>15</xdr:col>
      <xdr:colOff>50800</xdr:colOff>
      <xdr:row>38</xdr:row>
      <xdr:rowOff>53975</xdr:rowOff>
    </xdr:to>
    <xdr:cxnSp macro="">
      <xdr:nvCxnSpPr>
        <xdr:cNvPr id="71" name="直線コネクタ 70">
          <a:extLst>
            <a:ext uri="{FF2B5EF4-FFF2-40B4-BE49-F238E27FC236}">
              <a16:creationId xmlns:a16="http://schemas.microsoft.com/office/drawing/2014/main" id="{00000000-0008-0000-0700-000047000000}"/>
            </a:ext>
          </a:extLst>
        </xdr:cNvPr>
        <xdr:cNvCxnSpPr/>
      </xdr:nvCxnSpPr>
      <xdr:spPr>
        <a:xfrm flipV="1">
          <a:off x="2019300" y="6513354"/>
          <a:ext cx="889000" cy="5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120333</xdr:rowOff>
    </xdr:from>
    <xdr:to>
      <xdr:col>15</xdr:col>
      <xdr:colOff>101600</xdr:colOff>
      <xdr:row>36</xdr:row>
      <xdr:rowOff>50483</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2857500" y="6121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67010</xdr:rowOff>
    </xdr:from>
    <xdr:ext cx="469744"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2673428" y="5896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166846</xdr:rowOff>
    </xdr:from>
    <xdr:to>
      <xdr:col>10</xdr:col>
      <xdr:colOff>114300</xdr:colOff>
      <xdr:row>38</xdr:row>
      <xdr:rowOff>53975</xdr:rowOff>
    </xdr:to>
    <xdr:cxnSp macro="">
      <xdr:nvCxnSpPr>
        <xdr:cNvPr id="74" name="直線コネクタ 73">
          <a:extLst>
            <a:ext uri="{FF2B5EF4-FFF2-40B4-BE49-F238E27FC236}">
              <a16:creationId xmlns:a16="http://schemas.microsoft.com/office/drawing/2014/main" id="{00000000-0008-0000-0700-00004A000000}"/>
            </a:ext>
          </a:extLst>
        </xdr:cNvPr>
        <xdr:cNvCxnSpPr/>
      </xdr:nvCxnSpPr>
      <xdr:spPr>
        <a:xfrm>
          <a:off x="1130300" y="6510496"/>
          <a:ext cx="889000" cy="5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123190</xdr:rowOff>
    </xdr:from>
    <xdr:to>
      <xdr:col>10</xdr:col>
      <xdr:colOff>165100</xdr:colOff>
      <xdr:row>36</xdr:row>
      <xdr:rowOff>53340</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968500" y="612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69867</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784428" y="5899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161766</xdr:rowOff>
    </xdr:from>
    <xdr:to>
      <xdr:col>6</xdr:col>
      <xdr:colOff>38100</xdr:colOff>
      <xdr:row>36</xdr:row>
      <xdr:rowOff>91916</xdr:rowOff>
    </xdr:to>
    <xdr:sp macro="" textlink="">
      <xdr:nvSpPr>
        <xdr:cNvPr id="77" name="フローチャート: 判断 76">
          <a:extLst>
            <a:ext uri="{FF2B5EF4-FFF2-40B4-BE49-F238E27FC236}">
              <a16:creationId xmlns:a16="http://schemas.microsoft.com/office/drawing/2014/main" id="{00000000-0008-0000-0700-00004D000000}"/>
            </a:ext>
          </a:extLst>
        </xdr:cNvPr>
        <xdr:cNvSpPr/>
      </xdr:nvSpPr>
      <xdr:spPr>
        <a:xfrm>
          <a:off x="1079500" y="6162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108443</xdr:rowOff>
    </xdr:from>
    <xdr:ext cx="469744"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895428" y="5937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100330</xdr:rowOff>
    </xdr:from>
    <xdr:to>
      <xdr:col>24</xdr:col>
      <xdr:colOff>114300</xdr:colOff>
      <xdr:row>37</xdr:row>
      <xdr:rowOff>30480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4584700" y="627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78757</xdr:rowOff>
    </xdr:from>
    <xdr:ext cx="469744" cy="259045"/>
    <xdr:sp macro="" textlink="">
      <xdr:nvSpPr>
        <xdr:cNvPr id="85" name="議会費該当値テキスト">
          <a:extLst>
            <a:ext uri="{FF2B5EF4-FFF2-40B4-BE49-F238E27FC236}">
              <a16:creationId xmlns:a16="http://schemas.microsoft.com/office/drawing/2014/main" id="{00000000-0008-0000-0700-000055000000}"/>
            </a:ext>
          </a:extLst>
        </xdr:cNvPr>
        <xdr:cNvSpPr txBox="1"/>
      </xdr:nvSpPr>
      <xdr:spPr>
        <a:xfrm>
          <a:off x="4686300" y="6250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26035</xdr:rowOff>
    </xdr:from>
    <xdr:to>
      <xdr:col>20</xdr:col>
      <xdr:colOff>38100</xdr:colOff>
      <xdr:row>37</xdr:row>
      <xdr:rowOff>127635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3746500" y="636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118762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3562428" y="6462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118904</xdr:rowOff>
    </xdr:from>
    <xdr:to>
      <xdr:col>15</xdr:col>
      <xdr:colOff>101600</xdr:colOff>
      <xdr:row>38</xdr:row>
      <xdr:rowOff>49054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2857500" y="6462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40181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2673428" y="6555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3175</xdr:rowOff>
    </xdr:from>
    <xdr:to>
      <xdr:col>10</xdr:col>
      <xdr:colOff>165100</xdr:colOff>
      <xdr:row>38</xdr:row>
      <xdr:rowOff>104775</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968500" y="651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95902</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1784428" y="6611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116046</xdr:rowOff>
    </xdr:from>
    <xdr:to>
      <xdr:col>6</xdr:col>
      <xdr:colOff>38100</xdr:colOff>
      <xdr:row>38</xdr:row>
      <xdr:rowOff>46196</xdr:rowOff>
    </xdr:to>
    <xdr:sp macro="" textlink="">
      <xdr:nvSpPr>
        <xdr:cNvPr id="92" name="楕円 91">
          <a:extLst>
            <a:ext uri="{FF2B5EF4-FFF2-40B4-BE49-F238E27FC236}">
              <a16:creationId xmlns:a16="http://schemas.microsoft.com/office/drawing/2014/main" id="{00000000-0008-0000-0700-00005C000000}"/>
            </a:ext>
          </a:extLst>
        </xdr:cNvPr>
        <xdr:cNvSpPr/>
      </xdr:nvSpPr>
      <xdr:spPr>
        <a:xfrm>
          <a:off x="1079500" y="645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37323</xdr:rowOff>
    </xdr:from>
    <xdr:ext cx="469744" cy="259045"/>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895428" y="6552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1" name="正方形/長方形 100">
          <a:extLst>
            <a:ext uri="{FF2B5EF4-FFF2-40B4-BE49-F238E27FC236}">
              <a16:creationId xmlns:a16="http://schemas.microsoft.com/office/drawing/2014/main" id="{00000000-0008-0000-0700-000065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総務費グラフ枠">
          <a:extLst>
            <a:ext uri="{FF2B5EF4-FFF2-40B4-BE49-F238E27FC236}">
              <a16:creationId xmlns:a16="http://schemas.microsoft.com/office/drawing/2014/main" id="{00000000-0008-0000-0700-000075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55</xdr:row>
      <xdr:rowOff>70256</xdr:rowOff>
    </xdr:from>
    <xdr:to>
      <xdr:col>24</xdr:col>
      <xdr:colOff>62865</xdr:colOff>
      <xdr:row>59</xdr:row>
      <xdr:rowOff>49936</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4633595" y="9500006"/>
          <a:ext cx="1270" cy="665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53763</xdr:rowOff>
    </xdr:from>
    <xdr:ext cx="534377" cy="259045"/>
    <xdr:sp macro="" textlink="">
      <xdr:nvSpPr>
        <xdr:cNvPr id="119" name="総務費最小値テキスト">
          <a:extLst>
            <a:ext uri="{FF2B5EF4-FFF2-40B4-BE49-F238E27FC236}">
              <a16:creationId xmlns:a16="http://schemas.microsoft.com/office/drawing/2014/main" id="{00000000-0008-0000-0700-000077000000}"/>
            </a:ext>
          </a:extLst>
        </xdr:cNvPr>
        <xdr:cNvSpPr txBox="1"/>
      </xdr:nvSpPr>
      <xdr:spPr>
        <a:xfrm>
          <a:off x="4686300" y="10169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49936</xdr:rowOff>
    </xdr:from>
    <xdr:to>
      <xdr:col>24</xdr:col>
      <xdr:colOff>152400</xdr:colOff>
      <xdr:row>59</xdr:row>
      <xdr:rowOff>49936</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101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16933</xdr:rowOff>
    </xdr:from>
    <xdr:ext cx="534377" cy="259045"/>
    <xdr:sp macro="" textlink="">
      <xdr:nvSpPr>
        <xdr:cNvPr id="121" name="総務費最大値テキスト">
          <a:extLst>
            <a:ext uri="{FF2B5EF4-FFF2-40B4-BE49-F238E27FC236}">
              <a16:creationId xmlns:a16="http://schemas.microsoft.com/office/drawing/2014/main" id="{00000000-0008-0000-0700-000079000000}"/>
            </a:ext>
          </a:extLst>
        </xdr:cNvPr>
        <xdr:cNvSpPr txBox="1"/>
      </xdr:nvSpPr>
      <xdr:spPr>
        <a:xfrm>
          <a:off x="4686300" y="9275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81,968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55</xdr:row>
      <xdr:rowOff>70256</xdr:rowOff>
    </xdr:from>
    <xdr:to>
      <xdr:col>24</xdr:col>
      <xdr:colOff>152400</xdr:colOff>
      <xdr:row>55</xdr:row>
      <xdr:rowOff>70256</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4546600" y="9500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11494</xdr:rowOff>
    </xdr:from>
    <xdr:to>
      <xdr:col>24</xdr:col>
      <xdr:colOff>63500</xdr:colOff>
      <xdr:row>58</xdr:row>
      <xdr:rowOff>50038</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3797300" y="9955594"/>
          <a:ext cx="838200" cy="38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151871</xdr:rowOff>
    </xdr:from>
    <xdr:ext cx="534377" cy="259045"/>
    <xdr:sp macro="" textlink="">
      <xdr:nvSpPr>
        <xdr:cNvPr id="124" name="総務費平均値テキスト">
          <a:extLst>
            <a:ext uri="{FF2B5EF4-FFF2-40B4-BE49-F238E27FC236}">
              <a16:creationId xmlns:a16="http://schemas.microsoft.com/office/drawing/2014/main" id="{00000000-0008-0000-0700-00007C000000}"/>
            </a:ext>
          </a:extLst>
        </xdr:cNvPr>
        <xdr:cNvSpPr txBox="1"/>
      </xdr:nvSpPr>
      <xdr:spPr>
        <a:xfrm>
          <a:off x="4686300" y="97530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128994</xdr:rowOff>
    </xdr:from>
    <xdr:to>
      <xdr:col>24</xdr:col>
      <xdr:colOff>114300</xdr:colOff>
      <xdr:row>58</xdr:row>
      <xdr:rowOff>59144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4584700" y="9901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11494</xdr:rowOff>
    </xdr:from>
    <xdr:to>
      <xdr:col>19</xdr:col>
      <xdr:colOff>177800</xdr:colOff>
      <xdr:row>58</xdr:row>
      <xdr:rowOff>63716</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908300" y="9955594"/>
          <a:ext cx="889000" cy="52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144349</xdr:rowOff>
    </xdr:from>
    <xdr:to>
      <xdr:col>20</xdr:col>
      <xdr:colOff>38100</xdr:colOff>
      <xdr:row>58</xdr:row>
      <xdr:rowOff>74499</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3746500" y="9916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65626</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3530111" y="10009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63716</xdr:rowOff>
    </xdr:from>
    <xdr:to>
      <xdr:col>15</xdr:col>
      <xdr:colOff>50800</xdr:colOff>
      <xdr:row>58</xdr:row>
      <xdr:rowOff>90488</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2019300" y="10007816"/>
          <a:ext cx="889000" cy="26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141884</xdr:rowOff>
    </xdr:from>
    <xdr:to>
      <xdr:col>15</xdr:col>
      <xdr:colOff>101600</xdr:colOff>
      <xdr:row>58</xdr:row>
      <xdr:rowOff>72034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2857500" y="9914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88561</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641111" y="9689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76174</xdr:rowOff>
    </xdr:from>
    <xdr:to>
      <xdr:col>10</xdr:col>
      <xdr:colOff>114300</xdr:colOff>
      <xdr:row>58</xdr:row>
      <xdr:rowOff>90488</xdr:rowOff>
    </xdr:to>
    <xdr:cxnSp macro="">
      <xdr:nvCxnSpPr>
        <xdr:cNvPr id="132" name="直線コネクタ 131">
          <a:extLst>
            <a:ext uri="{FF2B5EF4-FFF2-40B4-BE49-F238E27FC236}">
              <a16:creationId xmlns:a16="http://schemas.microsoft.com/office/drawing/2014/main" id="{00000000-0008-0000-0700-000084000000}"/>
            </a:ext>
          </a:extLst>
        </xdr:cNvPr>
        <xdr:cNvCxnSpPr/>
      </xdr:nvCxnSpPr>
      <xdr:spPr>
        <a:xfrm>
          <a:off x="1130300" y="8820124"/>
          <a:ext cx="889000" cy="121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154445</xdr:rowOff>
    </xdr:from>
    <xdr:to>
      <xdr:col>10</xdr:col>
      <xdr:colOff>165100</xdr:colOff>
      <xdr:row>58</xdr:row>
      <xdr:rowOff>84595</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968500" y="9927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101122</xdr:rowOff>
    </xdr:from>
    <xdr:ext cx="534377"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752111" y="9702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150063</xdr:rowOff>
    </xdr:from>
    <xdr:to>
      <xdr:col>6</xdr:col>
      <xdr:colOff>38100</xdr:colOff>
      <xdr:row>51</xdr:row>
      <xdr:rowOff>80213</xdr:rowOff>
    </xdr:to>
    <xdr:sp macro="" textlink="">
      <xdr:nvSpPr>
        <xdr:cNvPr id="135" name="フローチャート: 判断 134">
          <a:extLst>
            <a:ext uri="{FF2B5EF4-FFF2-40B4-BE49-F238E27FC236}">
              <a16:creationId xmlns:a16="http://schemas.microsoft.com/office/drawing/2014/main" id="{00000000-0008-0000-0700-000087000000}"/>
            </a:ext>
          </a:extLst>
        </xdr:cNvPr>
        <xdr:cNvSpPr/>
      </xdr:nvSpPr>
      <xdr:spPr>
        <a:xfrm>
          <a:off x="1079500" y="8722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96740</xdr:rowOff>
    </xdr:from>
    <xdr:ext cx="59901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830795" y="8497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170688</xdr:rowOff>
    </xdr:from>
    <xdr:to>
      <xdr:col>24</xdr:col>
      <xdr:colOff>114300</xdr:colOff>
      <xdr:row>58</xdr:row>
      <xdr:rowOff>100838</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4584700" y="9943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149115</xdr:rowOff>
    </xdr:from>
    <xdr:ext cx="534377" cy="259045"/>
    <xdr:sp macro="" textlink="">
      <xdr:nvSpPr>
        <xdr:cNvPr id="143" name="総務費該当値テキスト">
          <a:extLst>
            <a:ext uri="{FF2B5EF4-FFF2-40B4-BE49-F238E27FC236}">
              <a16:creationId xmlns:a16="http://schemas.microsoft.com/office/drawing/2014/main" id="{00000000-0008-0000-0700-00008F000000}"/>
            </a:ext>
          </a:extLst>
        </xdr:cNvPr>
        <xdr:cNvSpPr txBox="1"/>
      </xdr:nvSpPr>
      <xdr:spPr>
        <a:xfrm>
          <a:off x="4686300" y="9921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132144</xdr:rowOff>
    </xdr:from>
    <xdr:to>
      <xdr:col>20</xdr:col>
      <xdr:colOff>38100</xdr:colOff>
      <xdr:row>58</xdr:row>
      <xdr:rowOff>62294</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3746500" y="9904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78821</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3530111" y="9680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12916</xdr:rowOff>
    </xdr:from>
    <xdr:to>
      <xdr:col>15</xdr:col>
      <xdr:colOff>101600</xdr:colOff>
      <xdr:row>58</xdr:row>
      <xdr:rowOff>114516</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2857500" y="995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105643</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2641111" y="10049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39688</xdr:rowOff>
    </xdr:from>
    <xdr:to>
      <xdr:col>10</xdr:col>
      <xdr:colOff>165100</xdr:colOff>
      <xdr:row>58</xdr:row>
      <xdr:rowOff>141288</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968500" y="998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132415</xdr:rowOff>
    </xdr:from>
    <xdr:ext cx="534377"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1752111" y="1007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25374</xdr:rowOff>
    </xdr:from>
    <xdr:to>
      <xdr:col>6</xdr:col>
      <xdr:colOff>38100</xdr:colOff>
      <xdr:row>51</xdr:row>
      <xdr:rowOff>126974</xdr:rowOff>
    </xdr:to>
    <xdr:sp macro="" textlink="">
      <xdr:nvSpPr>
        <xdr:cNvPr id="150" name="楕円 149">
          <a:extLst>
            <a:ext uri="{FF2B5EF4-FFF2-40B4-BE49-F238E27FC236}">
              <a16:creationId xmlns:a16="http://schemas.microsoft.com/office/drawing/2014/main" id="{00000000-0008-0000-0700-000096000000}"/>
            </a:ext>
          </a:extLst>
        </xdr:cNvPr>
        <xdr:cNvSpPr/>
      </xdr:nvSpPr>
      <xdr:spPr>
        <a:xfrm>
          <a:off x="1079500" y="8769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118101</xdr:rowOff>
    </xdr:from>
    <xdr:ext cx="599010" cy="259045"/>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830795" y="8862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700-00009E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7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4" name="テキスト ボックス 173">
          <a:extLst>
            <a:ext uri="{FF2B5EF4-FFF2-40B4-BE49-F238E27FC236}">
              <a16:creationId xmlns:a16="http://schemas.microsoft.com/office/drawing/2014/main" id="{00000000-0008-0000-0700-0000AE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6" name="テキスト ボックス 175">
          <a:extLst>
            <a:ext uri="{FF2B5EF4-FFF2-40B4-BE49-F238E27FC236}">
              <a16:creationId xmlns:a16="http://schemas.microsoft.com/office/drawing/2014/main" id="{00000000-0008-0000-0700-0000B0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7" name="民生費グラフ枠">
          <a:extLst>
            <a:ext uri="{FF2B5EF4-FFF2-40B4-BE49-F238E27FC236}">
              <a16:creationId xmlns:a16="http://schemas.microsoft.com/office/drawing/2014/main" id="{00000000-0008-0000-0700-0000B1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3650</xdr:rowOff>
    </xdr:from>
    <xdr:to>
      <xdr:col>24</xdr:col>
      <xdr:colOff>62865</xdr:colOff>
      <xdr:row>76</xdr:row>
      <xdr:rowOff>134040</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4633595" y="12176600"/>
          <a:ext cx="1270" cy="987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137867</xdr:rowOff>
    </xdr:from>
    <xdr:ext cx="599010" cy="259045"/>
    <xdr:sp macro="" textlink="">
      <xdr:nvSpPr>
        <xdr:cNvPr id="179" name="民生費最小値テキスト">
          <a:extLst>
            <a:ext uri="{FF2B5EF4-FFF2-40B4-BE49-F238E27FC236}">
              <a16:creationId xmlns:a16="http://schemas.microsoft.com/office/drawing/2014/main" id="{00000000-0008-0000-0700-0000B3000000}"/>
            </a:ext>
          </a:extLst>
        </xdr:cNvPr>
        <xdr:cNvSpPr txBox="1"/>
      </xdr:nvSpPr>
      <xdr:spPr>
        <a:xfrm>
          <a:off x="4686300" y="13168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76</xdr:row>
      <xdr:rowOff>134040</xdr:rowOff>
    </xdr:from>
    <xdr:to>
      <xdr:col>24</xdr:col>
      <xdr:colOff>152400</xdr:colOff>
      <xdr:row>76</xdr:row>
      <xdr:rowOff>134040</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4546600" y="13164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121777</xdr:rowOff>
    </xdr:from>
    <xdr:ext cx="599010" cy="259045"/>
    <xdr:sp macro="" textlink="">
      <xdr:nvSpPr>
        <xdr:cNvPr id="181" name="民生費最大値テキスト">
          <a:extLst>
            <a:ext uri="{FF2B5EF4-FFF2-40B4-BE49-F238E27FC236}">
              <a16:creationId xmlns:a16="http://schemas.microsoft.com/office/drawing/2014/main" id="{00000000-0008-0000-0700-0000B5000000}"/>
            </a:ext>
          </a:extLst>
        </xdr:cNvPr>
        <xdr:cNvSpPr txBox="1"/>
      </xdr:nvSpPr>
      <xdr:spPr>
        <a:xfrm>
          <a:off x="4686300" y="11951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254,748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3650</xdr:rowOff>
    </xdr:from>
    <xdr:to>
      <xdr:col>24</xdr:col>
      <xdr:colOff>152400</xdr:colOff>
      <xdr:row>71</xdr:row>
      <xdr:rowOff>3650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4546600" y="12176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160100</xdr:rowOff>
    </xdr:from>
    <xdr:to>
      <xdr:col>24</xdr:col>
      <xdr:colOff>63500</xdr:colOff>
      <xdr:row>76</xdr:row>
      <xdr:rowOff>76998</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3797300" y="13018850"/>
          <a:ext cx="838200" cy="88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27315</xdr:rowOff>
    </xdr:from>
    <xdr:ext cx="599010" cy="259045"/>
    <xdr:sp macro="" textlink="">
      <xdr:nvSpPr>
        <xdr:cNvPr id="184" name="民生費平均値テキスト">
          <a:extLst>
            <a:ext uri="{FF2B5EF4-FFF2-40B4-BE49-F238E27FC236}">
              <a16:creationId xmlns:a16="http://schemas.microsoft.com/office/drawing/2014/main" id="{00000000-0008-0000-0700-0000B8000000}"/>
            </a:ext>
          </a:extLst>
        </xdr:cNvPr>
        <xdr:cNvSpPr txBox="1"/>
      </xdr:nvSpPr>
      <xdr:spPr>
        <a:xfrm>
          <a:off x="4686300" y="127146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4438</xdr:rowOff>
    </xdr:from>
    <xdr:to>
      <xdr:col>24</xdr:col>
      <xdr:colOff>114300</xdr:colOff>
      <xdr:row>75</xdr:row>
      <xdr:rowOff>106038</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4584700" y="12863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76998</xdr:rowOff>
    </xdr:from>
    <xdr:to>
      <xdr:col>19</xdr:col>
      <xdr:colOff>177800</xdr:colOff>
      <xdr:row>77</xdr:row>
      <xdr:rowOff>12675</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2908300" y="13107198"/>
          <a:ext cx="889000" cy="107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130505</xdr:rowOff>
    </xdr:from>
    <xdr:to>
      <xdr:col>20</xdr:col>
      <xdr:colOff>38100</xdr:colOff>
      <xdr:row>76</xdr:row>
      <xdr:rowOff>60655</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3746500" y="12989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77182</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3497795" y="12764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143847</xdr:rowOff>
    </xdr:from>
    <xdr:to>
      <xdr:col>15</xdr:col>
      <xdr:colOff>50800</xdr:colOff>
      <xdr:row>77</xdr:row>
      <xdr:rowOff>12675</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a:off x="2019300" y="13174047"/>
          <a:ext cx="889000" cy="40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56428</xdr:rowOff>
    </xdr:from>
    <xdr:to>
      <xdr:col>15</xdr:col>
      <xdr:colOff>101600</xdr:colOff>
      <xdr:row>76</xdr:row>
      <xdr:rowOff>158028</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2857500" y="13086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3105</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608795" y="12861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143847</xdr:rowOff>
    </xdr:from>
    <xdr:to>
      <xdr:col>10</xdr:col>
      <xdr:colOff>114300</xdr:colOff>
      <xdr:row>78</xdr:row>
      <xdr:rowOff>52473</xdr:rowOff>
    </xdr:to>
    <xdr:cxnSp macro="">
      <xdr:nvCxnSpPr>
        <xdr:cNvPr id="192" name="直線コネクタ 191">
          <a:extLst>
            <a:ext uri="{FF2B5EF4-FFF2-40B4-BE49-F238E27FC236}">
              <a16:creationId xmlns:a16="http://schemas.microsoft.com/office/drawing/2014/main" id="{00000000-0008-0000-0700-0000C0000000}"/>
            </a:ext>
          </a:extLst>
        </xdr:cNvPr>
        <xdr:cNvCxnSpPr/>
      </xdr:nvCxnSpPr>
      <xdr:spPr>
        <a:xfrm flipV="1">
          <a:off x="1130300" y="13174047"/>
          <a:ext cx="889000" cy="251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162531</xdr:rowOff>
    </xdr:from>
    <xdr:to>
      <xdr:col>10</xdr:col>
      <xdr:colOff>165100</xdr:colOff>
      <xdr:row>76</xdr:row>
      <xdr:rowOff>92681</xdr:rowOff>
    </xdr:to>
    <xdr:sp macro="" textlink="">
      <xdr:nvSpPr>
        <xdr:cNvPr id="193" name="フローチャート: 判断 192">
          <a:extLst>
            <a:ext uri="{FF2B5EF4-FFF2-40B4-BE49-F238E27FC236}">
              <a16:creationId xmlns:a16="http://schemas.microsoft.com/office/drawing/2014/main" id="{00000000-0008-0000-0700-0000C1000000}"/>
            </a:ext>
          </a:extLst>
        </xdr:cNvPr>
        <xdr:cNvSpPr/>
      </xdr:nvSpPr>
      <xdr:spPr>
        <a:xfrm>
          <a:off x="1968500" y="13021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109208</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719795" y="12796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80082</xdr:rowOff>
    </xdr:from>
    <xdr:to>
      <xdr:col>6</xdr:col>
      <xdr:colOff>38100</xdr:colOff>
      <xdr:row>78</xdr:row>
      <xdr:rowOff>10232</xdr:rowOff>
    </xdr:to>
    <xdr:sp macro="" textlink="">
      <xdr:nvSpPr>
        <xdr:cNvPr id="195" name="フローチャート: 判断 194">
          <a:extLst>
            <a:ext uri="{FF2B5EF4-FFF2-40B4-BE49-F238E27FC236}">
              <a16:creationId xmlns:a16="http://schemas.microsoft.com/office/drawing/2014/main" id="{00000000-0008-0000-0700-0000C3000000}"/>
            </a:ext>
          </a:extLst>
        </xdr:cNvPr>
        <xdr:cNvSpPr/>
      </xdr:nvSpPr>
      <xdr:spPr>
        <a:xfrm>
          <a:off x="1079500" y="1328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26759</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830795" y="13056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109300</xdr:rowOff>
    </xdr:from>
    <xdr:to>
      <xdr:col>24</xdr:col>
      <xdr:colOff>114300</xdr:colOff>
      <xdr:row>76</xdr:row>
      <xdr:rowOff>39449</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4584700" y="1296805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87727</xdr:rowOff>
    </xdr:from>
    <xdr:ext cx="599010" cy="259045"/>
    <xdr:sp macro="" textlink="">
      <xdr:nvSpPr>
        <xdr:cNvPr id="203" name="民生費該当値テキスト">
          <a:extLst>
            <a:ext uri="{FF2B5EF4-FFF2-40B4-BE49-F238E27FC236}">
              <a16:creationId xmlns:a16="http://schemas.microsoft.com/office/drawing/2014/main" id="{00000000-0008-0000-0700-0000CB000000}"/>
            </a:ext>
          </a:extLst>
        </xdr:cNvPr>
        <xdr:cNvSpPr txBox="1"/>
      </xdr:nvSpPr>
      <xdr:spPr>
        <a:xfrm>
          <a:off x="4686300" y="12946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26198</xdr:rowOff>
    </xdr:from>
    <xdr:to>
      <xdr:col>20</xdr:col>
      <xdr:colOff>38100</xdr:colOff>
      <xdr:row>76</xdr:row>
      <xdr:rowOff>127798</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3746500" y="13056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118925</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3497795" y="13149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133325</xdr:rowOff>
    </xdr:from>
    <xdr:to>
      <xdr:col>15</xdr:col>
      <xdr:colOff>101600</xdr:colOff>
      <xdr:row>77</xdr:row>
      <xdr:rowOff>63475</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2857500" y="13163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54602</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2608795" y="13256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93047</xdr:rowOff>
    </xdr:from>
    <xdr:to>
      <xdr:col>10</xdr:col>
      <xdr:colOff>165100</xdr:colOff>
      <xdr:row>77</xdr:row>
      <xdr:rowOff>23197</xdr:rowOff>
    </xdr:to>
    <xdr:sp macro="" textlink="">
      <xdr:nvSpPr>
        <xdr:cNvPr id="208" name="楕円 207">
          <a:extLst>
            <a:ext uri="{FF2B5EF4-FFF2-40B4-BE49-F238E27FC236}">
              <a16:creationId xmlns:a16="http://schemas.microsoft.com/office/drawing/2014/main" id="{00000000-0008-0000-0700-0000D0000000}"/>
            </a:ext>
          </a:extLst>
        </xdr:cNvPr>
        <xdr:cNvSpPr/>
      </xdr:nvSpPr>
      <xdr:spPr>
        <a:xfrm>
          <a:off x="1968500" y="13123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14324</xdr:rowOff>
    </xdr:from>
    <xdr:ext cx="599010" cy="259045"/>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1719795" y="13215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1673</xdr:rowOff>
    </xdr:from>
    <xdr:to>
      <xdr:col>6</xdr:col>
      <xdr:colOff>38100</xdr:colOff>
      <xdr:row>78</xdr:row>
      <xdr:rowOff>103273</xdr:rowOff>
    </xdr:to>
    <xdr:sp macro="" textlink="">
      <xdr:nvSpPr>
        <xdr:cNvPr id="210" name="楕円 209">
          <a:extLst>
            <a:ext uri="{FF2B5EF4-FFF2-40B4-BE49-F238E27FC236}">
              <a16:creationId xmlns:a16="http://schemas.microsoft.com/office/drawing/2014/main" id="{00000000-0008-0000-0700-0000D2000000}"/>
            </a:ext>
          </a:extLst>
        </xdr:cNvPr>
        <xdr:cNvSpPr/>
      </xdr:nvSpPr>
      <xdr:spPr>
        <a:xfrm>
          <a:off x="1079500" y="13374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94400</xdr:rowOff>
    </xdr:from>
    <xdr:ext cx="599010"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830795" y="13467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7" name="正方形/長方形 216">
          <a:extLst>
            <a:ext uri="{FF2B5EF4-FFF2-40B4-BE49-F238E27FC236}">
              <a16:creationId xmlns:a16="http://schemas.microsoft.com/office/drawing/2014/main" id="{00000000-0008-0000-0700-0000D9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8" name="正方形/長方形 217">
          <a:extLst>
            <a:ext uri="{FF2B5EF4-FFF2-40B4-BE49-F238E27FC236}">
              <a16:creationId xmlns:a16="http://schemas.microsoft.com/office/drawing/2014/main" id="{00000000-0008-0000-0700-0000DA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39,213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9" name="正方形/長方形 218">
          <a:extLst>
            <a:ext uri="{FF2B5EF4-FFF2-40B4-BE49-F238E27FC236}">
              <a16:creationId xmlns:a16="http://schemas.microsoft.com/office/drawing/2014/main" id="{00000000-0008-0000-0700-0000DB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a:extLst>
            <a:ext uri="{FF2B5EF4-FFF2-40B4-BE49-F238E27FC236}">
              <a16:creationId xmlns:a16="http://schemas.microsoft.com/office/drawing/2014/main" id="{00000000-0008-0000-0700-0000EB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96673</xdr:rowOff>
    </xdr:from>
    <xdr:to>
      <xdr:col>24</xdr:col>
      <xdr:colOff>62865</xdr:colOff>
      <xdr:row>99</xdr:row>
      <xdr:rowOff>83680</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4633595" y="15527173"/>
          <a:ext cx="1270" cy="1530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87507</xdr:rowOff>
    </xdr:from>
    <xdr:ext cx="534377" cy="259045"/>
    <xdr:sp macro="" textlink="">
      <xdr:nvSpPr>
        <xdr:cNvPr id="237" name="衛生費最小値テキスト">
          <a:extLst>
            <a:ext uri="{FF2B5EF4-FFF2-40B4-BE49-F238E27FC236}">
              <a16:creationId xmlns:a16="http://schemas.microsoft.com/office/drawing/2014/main" id="{00000000-0008-0000-0700-0000ED000000}"/>
            </a:ext>
          </a:extLst>
        </xdr:cNvPr>
        <xdr:cNvSpPr txBox="1"/>
      </xdr:nvSpPr>
      <xdr:spPr>
        <a:xfrm>
          <a:off x="4686300" y="17061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83680</xdr:rowOff>
    </xdr:from>
    <xdr:to>
      <xdr:col>24</xdr:col>
      <xdr:colOff>152400</xdr:colOff>
      <xdr:row>99</xdr:row>
      <xdr:rowOff>83680</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4546600" y="17057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43350</xdr:rowOff>
    </xdr:from>
    <xdr:ext cx="599010" cy="259045"/>
    <xdr:sp macro="" textlink="">
      <xdr:nvSpPr>
        <xdr:cNvPr id="239" name="衛生費最大値テキスト">
          <a:extLst>
            <a:ext uri="{FF2B5EF4-FFF2-40B4-BE49-F238E27FC236}">
              <a16:creationId xmlns:a16="http://schemas.microsoft.com/office/drawing/2014/main" id="{00000000-0008-0000-0700-0000EF000000}"/>
            </a:ext>
          </a:extLst>
        </xdr:cNvPr>
        <xdr:cNvSpPr txBox="1"/>
      </xdr:nvSpPr>
      <xdr:spPr>
        <a:xfrm>
          <a:off x="4686300" y="15302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147,388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96673</xdr:rowOff>
    </xdr:from>
    <xdr:to>
      <xdr:col>24</xdr:col>
      <xdr:colOff>152400</xdr:colOff>
      <xdr:row>90</xdr:row>
      <xdr:rowOff>96673</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4546600" y="15527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31459</xdr:rowOff>
    </xdr:from>
    <xdr:to>
      <xdr:col>24</xdr:col>
      <xdr:colOff>63500</xdr:colOff>
      <xdr:row>98</xdr:row>
      <xdr:rowOff>133426</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3797300" y="16833559"/>
          <a:ext cx="838200" cy="101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134878</xdr:rowOff>
    </xdr:from>
    <xdr:ext cx="534377" cy="259045"/>
    <xdr:sp macro="" textlink="">
      <xdr:nvSpPr>
        <xdr:cNvPr id="242" name="衛生費平均値テキスト">
          <a:extLst>
            <a:ext uri="{FF2B5EF4-FFF2-40B4-BE49-F238E27FC236}">
              <a16:creationId xmlns:a16="http://schemas.microsoft.com/office/drawing/2014/main" id="{00000000-0008-0000-0700-0000F2000000}"/>
            </a:ext>
          </a:extLst>
        </xdr:cNvPr>
        <xdr:cNvSpPr txBox="1"/>
      </xdr:nvSpPr>
      <xdr:spPr>
        <a:xfrm>
          <a:off x="4686300" y="167655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156451</xdr:rowOff>
    </xdr:from>
    <xdr:to>
      <xdr:col>24</xdr:col>
      <xdr:colOff>114300</xdr:colOff>
      <xdr:row>98</xdr:row>
      <xdr:rowOff>86601</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4584700" y="16787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133426</xdr:rowOff>
    </xdr:from>
    <xdr:to>
      <xdr:col>19</xdr:col>
      <xdr:colOff>177800</xdr:colOff>
      <xdr:row>98</xdr:row>
      <xdr:rowOff>145287</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2908300" y="16935526"/>
          <a:ext cx="889000" cy="11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26924</xdr:rowOff>
    </xdr:from>
    <xdr:to>
      <xdr:col>20</xdr:col>
      <xdr:colOff>38100</xdr:colOff>
      <xdr:row>98</xdr:row>
      <xdr:rowOff>128524</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3746500" y="16829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145051</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530111" y="16604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125476</xdr:rowOff>
    </xdr:from>
    <xdr:to>
      <xdr:col>15</xdr:col>
      <xdr:colOff>50800</xdr:colOff>
      <xdr:row>98</xdr:row>
      <xdr:rowOff>145287</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a:off x="2019300" y="16927576"/>
          <a:ext cx="889000" cy="19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14694</xdr:rowOff>
    </xdr:from>
    <xdr:to>
      <xdr:col>15</xdr:col>
      <xdr:colOff>101600</xdr:colOff>
      <xdr:row>98</xdr:row>
      <xdr:rowOff>116294</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2857500" y="1681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132821</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641111" y="16592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124980</xdr:rowOff>
    </xdr:from>
    <xdr:to>
      <xdr:col>10</xdr:col>
      <xdr:colOff>114300</xdr:colOff>
      <xdr:row>98</xdr:row>
      <xdr:rowOff>125476</xdr:rowOff>
    </xdr:to>
    <xdr:cxnSp macro="">
      <xdr:nvCxnSpPr>
        <xdr:cNvPr id="250" name="直線コネクタ 249">
          <a:extLst>
            <a:ext uri="{FF2B5EF4-FFF2-40B4-BE49-F238E27FC236}">
              <a16:creationId xmlns:a16="http://schemas.microsoft.com/office/drawing/2014/main" id="{00000000-0008-0000-0700-0000FA000000}"/>
            </a:ext>
          </a:extLst>
        </xdr:cNvPr>
        <xdr:cNvCxnSpPr/>
      </xdr:nvCxnSpPr>
      <xdr:spPr>
        <a:xfrm>
          <a:off x="1130300" y="16927080"/>
          <a:ext cx="889000" cy="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20434</xdr:rowOff>
    </xdr:from>
    <xdr:to>
      <xdr:col>10</xdr:col>
      <xdr:colOff>165100</xdr:colOff>
      <xdr:row>98</xdr:row>
      <xdr:rowOff>122034</xdr:rowOff>
    </xdr:to>
    <xdr:sp macro="" textlink="">
      <xdr:nvSpPr>
        <xdr:cNvPr id="251" name="フローチャート: 判断 250">
          <a:extLst>
            <a:ext uri="{FF2B5EF4-FFF2-40B4-BE49-F238E27FC236}">
              <a16:creationId xmlns:a16="http://schemas.microsoft.com/office/drawing/2014/main" id="{00000000-0008-0000-0700-0000FB000000}"/>
            </a:ext>
          </a:extLst>
        </xdr:cNvPr>
        <xdr:cNvSpPr/>
      </xdr:nvSpPr>
      <xdr:spPr>
        <a:xfrm>
          <a:off x="1968500" y="16822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138561</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752111" y="1659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110362</xdr:rowOff>
    </xdr:from>
    <xdr:to>
      <xdr:col>6</xdr:col>
      <xdr:colOff>38100</xdr:colOff>
      <xdr:row>99</xdr:row>
      <xdr:rowOff>40512</xdr:rowOff>
    </xdr:to>
    <xdr:sp macro="" textlink="">
      <xdr:nvSpPr>
        <xdr:cNvPr id="253" name="フローチャート: 判断 252">
          <a:extLst>
            <a:ext uri="{FF2B5EF4-FFF2-40B4-BE49-F238E27FC236}">
              <a16:creationId xmlns:a16="http://schemas.microsoft.com/office/drawing/2014/main" id="{00000000-0008-0000-0700-0000FD000000}"/>
            </a:ext>
          </a:extLst>
        </xdr:cNvPr>
        <xdr:cNvSpPr/>
      </xdr:nvSpPr>
      <xdr:spPr>
        <a:xfrm>
          <a:off x="1079500" y="16912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31639</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863111" y="17005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152109</xdr:rowOff>
    </xdr:from>
    <xdr:to>
      <xdr:col>24</xdr:col>
      <xdr:colOff>114300</xdr:colOff>
      <xdr:row>98</xdr:row>
      <xdr:rowOff>82259</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4584700" y="16782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3536</xdr:rowOff>
    </xdr:from>
    <xdr:ext cx="534377" cy="259045"/>
    <xdr:sp macro="" textlink="">
      <xdr:nvSpPr>
        <xdr:cNvPr id="261" name="衛生費該当値テキスト">
          <a:extLst>
            <a:ext uri="{FF2B5EF4-FFF2-40B4-BE49-F238E27FC236}">
              <a16:creationId xmlns:a16="http://schemas.microsoft.com/office/drawing/2014/main" id="{00000000-0008-0000-0700-000005010000}"/>
            </a:ext>
          </a:extLst>
        </xdr:cNvPr>
        <xdr:cNvSpPr txBox="1"/>
      </xdr:nvSpPr>
      <xdr:spPr>
        <a:xfrm>
          <a:off x="4686300" y="16634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82626</xdr:rowOff>
    </xdr:from>
    <xdr:to>
      <xdr:col>20</xdr:col>
      <xdr:colOff>38100</xdr:colOff>
      <xdr:row>99</xdr:row>
      <xdr:rowOff>12776</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3746500" y="16884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3903</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3530111" y="16977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94487</xdr:rowOff>
    </xdr:from>
    <xdr:to>
      <xdr:col>15</xdr:col>
      <xdr:colOff>101600</xdr:colOff>
      <xdr:row>99</xdr:row>
      <xdr:rowOff>24637</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2857500" y="16896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15764</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2641111" y="16989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74676</xdr:rowOff>
    </xdr:from>
    <xdr:to>
      <xdr:col>10</xdr:col>
      <xdr:colOff>165100</xdr:colOff>
      <xdr:row>99</xdr:row>
      <xdr:rowOff>4826</xdr:rowOff>
    </xdr:to>
    <xdr:sp macro="" textlink="">
      <xdr:nvSpPr>
        <xdr:cNvPr id="266" name="楕円 265">
          <a:extLst>
            <a:ext uri="{FF2B5EF4-FFF2-40B4-BE49-F238E27FC236}">
              <a16:creationId xmlns:a16="http://schemas.microsoft.com/office/drawing/2014/main" id="{00000000-0008-0000-0700-00000A010000}"/>
            </a:ext>
          </a:extLst>
        </xdr:cNvPr>
        <xdr:cNvSpPr/>
      </xdr:nvSpPr>
      <xdr:spPr>
        <a:xfrm>
          <a:off x="1968500" y="16876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167403</xdr:rowOff>
    </xdr:from>
    <xdr:ext cx="534377"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1752111" y="16969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74180</xdr:rowOff>
    </xdr:from>
    <xdr:to>
      <xdr:col>6</xdr:col>
      <xdr:colOff>38100</xdr:colOff>
      <xdr:row>99</xdr:row>
      <xdr:rowOff>4330</xdr:rowOff>
    </xdr:to>
    <xdr:sp macro="" textlink="">
      <xdr:nvSpPr>
        <xdr:cNvPr id="268" name="楕円 267">
          <a:extLst>
            <a:ext uri="{FF2B5EF4-FFF2-40B4-BE49-F238E27FC236}">
              <a16:creationId xmlns:a16="http://schemas.microsoft.com/office/drawing/2014/main" id="{00000000-0008-0000-0700-00000C010000}"/>
            </a:ext>
          </a:extLst>
        </xdr:cNvPr>
        <xdr:cNvSpPr/>
      </xdr:nvSpPr>
      <xdr:spPr>
        <a:xfrm>
          <a:off x="1079500" y="1687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20857</xdr:rowOff>
    </xdr:from>
    <xdr:ext cx="534377"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863111" y="16651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a:extLst>
            <a:ext uri="{FF2B5EF4-FFF2-40B4-BE49-F238E27FC236}">
              <a16:creationId xmlns:a16="http://schemas.microsoft.com/office/drawing/2014/main" id="{00000000-0008-0000-0700-000013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a:extLst>
            <a:ext uri="{FF2B5EF4-FFF2-40B4-BE49-F238E27FC236}">
              <a16:creationId xmlns:a16="http://schemas.microsoft.com/office/drawing/2014/main" id="{00000000-0008-0000-0700-000014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a:extLst>
            <a:ext uri="{FF2B5EF4-FFF2-40B4-BE49-F238E27FC236}">
              <a16:creationId xmlns:a16="http://schemas.microsoft.com/office/drawing/2014/main" id="{00000000-0008-0000-0700-000015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35</xdr:row>
      <xdr:rowOff>54627</xdr:rowOff>
    </xdr:from>
    <xdr:ext cx="377026"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226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38</xdr:row>
      <xdr:rowOff>104953</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182616"/>
          <a:ext cx="1270" cy="14374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108780</xdr:rowOff>
    </xdr:from>
    <xdr:ext cx="313932"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62388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104953</xdr:rowOff>
    </xdr:from>
    <xdr:to>
      <xdr:col>55</xdr:col>
      <xdr:colOff>88900</xdr:colOff>
      <xdr:row>38</xdr:row>
      <xdr:rowOff>104953</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620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101295</xdr:rowOff>
    </xdr:from>
    <xdr:to>
      <xdr:col>55</xdr:col>
      <xdr:colOff>0</xdr:colOff>
      <xdr:row>36</xdr:row>
      <xdr:rowOff>137871</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9639300" y="6273495"/>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61942</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589124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39065</xdr:rowOff>
    </xdr:from>
    <xdr:to>
      <xdr:col>55</xdr:col>
      <xdr:colOff>50800</xdr:colOff>
      <xdr:row>35</xdr:row>
      <xdr:rowOff>140665</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03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101295</xdr:rowOff>
    </xdr:from>
    <xdr:to>
      <xdr:col>50</xdr:col>
      <xdr:colOff>114300</xdr:colOff>
      <xdr:row>36</xdr:row>
      <xdr:rowOff>137871</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flipV="1">
          <a:off x="8750300" y="6273495"/>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64669</xdr:rowOff>
    </xdr:from>
    <xdr:to>
      <xdr:col>50</xdr:col>
      <xdr:colOff>165100</xdr:colOff>
      <xdr:row>35</xdr:row>
      <xdr:rowOff>166269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06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34</xdr:row>
      <xdr:rowOff>11346</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58406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43688</xdr:rowOff>
    </xdr:from>
    <xdr:to>
      <xdr:col>45</xdr:col>
      <xdr:colOff>177800</xdr:colOff>
      <xdr:row>36</xdr:row>
      <xdr:rowOff>137871</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7861300" y="6215888"/>
          <a:ext cx="889000" cy="94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41808</xdr:rowOff>
    </xdr:from>
    <xdr:to>
      <xdr:col>46</xdr:col>
      <xdr:colOff>38100</xdr:colOff>
      <xdr:row>35</xdr:row>
      <xdr:rowOff>143408</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04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33</xdr:row>
      <xdr:rowOff>159935</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58177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43688</xdr:rowOff>
    </xdr:from>
    <xdr:to>
      <xdr:col>41</xdr:col>
      <xdr:colOff>50800</xdr:colOff>
      <xdr:row>36</xdr:row>
      <xdr:rowOff>170790</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215888"/>
          <a:ext cx="889000" cy="127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33</xdr:row>
      <xdr:rowOff>134163</xdr:rowOff>
    </xdr:from>
    <xdr:to>
      <xdr:col>41</xdr:col>
      <xdr:colOff>101600</xdr:colOff>
      <xdr:row>34</xdr:row>
      <xdr:rowOff>64313</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5792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32</xdr:row>
      <xdr:rowOff>80840</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2017" y="55672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61468</xdr:rowOff>
    </xdr:from>
    <xdr:to>
      <xdr:col>36</xdr:col>
      <xdr:colOff>165100</xdr:colOff>
      <xdr:row>34</xdr:row>
      <xdr:rowOff>163068</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589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33</xdr:row>
      <xdr:rowOff>8145</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3017" y="56659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87071</xdr:rowOff>
    </xdr:from>
    <xdr:to>
      <xdr:col>55</xdr:col>
      <xdr:colOff>50800</xdr:colOff>
      <xdr:row>37</xdr:row>
      <xdr:rowOff>17221</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625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65498</xdr:rowOff>
    </xdr:from>
    <xdr:ext cx="378565"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6237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50495</xdr:rowOff>
    </xdr:from>
    <xdr:to>
      <xdr:col>50</xdr:col>
      <xdr:colOff>165100</xdr:colOff>
      <xdr:row>36</xdr:row>
      <xdr:rowOff>152095</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622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143222</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50017" y="63154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87071</xdr:rowOff>
    </xdr:from>
    <xdr:to>
      <xdr:col>46</xdr:col>
      <xdr:colOff>38100</xdr:colOff>
      <xdr:row>37</xdr:row>
      <xdr:rowOff>17221</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25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8348</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61017" y="63519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164338</xdr:rowOff>
    </xdr:from>
    <xdr:to>
      <xdr:col>41</xdr:col>
      <xdr:colOff>101600</xdr:colOff>
      <xdr:row>36</xdr:row>
      <xdr:rowOff>94488</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165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85615</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72017" y="62578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119990</xdr:rowOff>
    </xdr:from>
    <xdr:to>
      <xdr:col>36</xdr:col>
      <xdr:colOff>165100</xdr:colOff>
      <xdr:row>37</xdr:row>
      <xdr:rowOff>50140</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29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41267</xdr:rowOff>
    </xdr:from>
    <xdr:ext cx="378565"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83017" y="63849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農林水産業費グラフ枠">
          <a:extLst>
            <a:ext uri="{FF2B5EF4-FFF2-40B4-BE49-F238E27FC236}">
              <a16:creationId xmlns:a16="http://schemas.microsoft.com/office/drawing/2014/main" id="{00000000-0008-0000-07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45517</xdr:rowOff>
    </xdr:from>
    <xdr:to>
      <xdr:col>54</xdr:col>
      <xdr:colOff>189865</xdr:colOff>
      <xdr:row>58</xdr:row>
      <xdr:rowOff>126167</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10475595" y="8789467"/>
          <a:ext cx="1270" cy="128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129994</xdr:rowOff>
    </xdr:from>
    <xdr:ext cx="378565" cy="259045"/>
    <xdr:sp macro="" textlink="">
      <xdr:nvSpPr>
        <xdr:cNvPr id="347" name="農林水産業費最小値テキスト">
          <a:extLst>
            <a:ext uri="{FF2B5EF4-FFF2-40B4-BE49-F238E27FC236}">
              <a16:creationId xmlns:a16="http://schemas.microsoft.com/office/drawing/2014/main" id="{00000000-0008-0000-0700-00005B010000}"/>
            </a:ext>
          </a:extLst>
        </xdr:cNvPr>
        <xdr:cNvSpPr txBox="1"/>
      </xdr:nvSpPr>
      <xdr:spPr>
        <a:xfrm>
          <a:off x="10528300" y="100740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126167</xdr:rowOff>
    </xdr:from>
    <xdr:to>
      <xdr:col>55</xdr:col>
      <xdr:colOff>88900</xdr:colOff>
      <xdr:row>58</xdr:row>
      <xdr:rowOff>126167</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10070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163644</xdr:rowOff>
    </xdr:from>
    <xdr:ext cx="534377" cy="259045"/>
    <xdr:sp macro="" textlink="">
      <xdr:nvSpPr>
        <xdr:cNvPr id="349" name="農林水産業費最大値テキスト">
          <a:extLst>
            <a:ext uri="{FF2B5EF4-FFF2-40B4-BE49-F238E27FC236}">
              <a16:creationId xmlns:a16="http://schemas.microsoft.com/office/drawing/2014/main" id="{00000000-0008-0000-0700-00005D010000}"/>
            </a:ext>
          </a:extLst>
        </xdr:cNvPr>
        <xdr:cNvSpPr txBox="1"/>
      </xdr:nvSpPr>
      <xdr:spPr>
        <a:xfrm>
          <a:off x="10528300" y="8564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28,310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45517</xdr:rowOff>
    </xdr:from>
    <xdr:to>
      <xdr:col>55</xdr:col>
      <xdr:colOff>88900</xdr:colOff>
      <xdr:row>51</xdr:row>
      <xdr:rowOff>45517</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8789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105181</xdr:rowOff>
    </xdr:from>
    <xdr:to>
      <xdr:col>55</xdr:col>
      <xdr:colOff>0</xdr:colOff>
      <xdr:row>58</xdr:row>
      <xdr:rowOff>108519</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9639300" y="10049281"/>
          <a:ext cx="838200" cy="3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59565</xdr:rowOff>
    </xdr:from>
    <xdr:ext cx="469744" cy="259045"/>
    <xdr:sp macro="" textlink="">
      <xdr:nvSpPr>
        <xdr:cNvPr id="352" name="農林水産業費平均値テキスト">
          <a:extLst>
            <a:ext uri="{FF2B5EF4-FFF2-40B4-BE49-F238E27FC236}">
              <a16:creationId xmlns:a16="http://schemas.microsoft.com/office/drawing/2014/main" id="{00000000-0008-0000-0700-000060010000}"/>
            </a:ext>
          </a:extLst>
        </xdr:cNvPr>
        <xdr:cNvSpPr txBox="1"/>
      </xdr:nvSpPr>
      <xdr:spPr>
        <a:xfrm>
          <a:off x="10528300" y="96607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36688</xdr:rowOff>
    </xdr:from>
    <xdr:to>
      <xdr:col>55</xdr:col>
      <xdr:colOff>50800</xdr:colOff>
      <xdr:row>57</xdr:row>
      <xdr:rowOff>138288</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10426700" y="9809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104724</xdr:rowOff>
    </xdr:from>
    <xdr:to>
      <xdr:col>50</xdr:col>
      <xdr:colOff>114300</xdr:colOff>
      <xdr:row>58</xdr:row>
      <xdr:rowOff>108519</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8750300" y="10048824"/>
          <a:ext cx="889000" cy="3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19452</xdr:rowOff>
    </xdr:from>
    <xdr:to>
      <xdr:col>50</xdr:col>
      <xdr:colOff>165100</xdr:colOff>
      <xdr:row>57</xdr:row>
      <xdr:rowOff>121052</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9588500" y="979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137579</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9404428" y="9567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104724</xdr:rowOff>
    </xdr:from>
    <xdr:to>
      <xdr:col>45</xdr:col>
      <xdr:colOff>177800</xdr:colOff>
      <xdr:row>58</xdr:row>
      <xdr:rowOff>113182</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7861300" y="10048824"/>
          <a:ext cx="889000" cy="8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24618</xdr:rowOff>
    </xdr:from>
    <xdr:to>
      <xdr:col>46</xdr:col>
      <xdr:colOff>38100</xdr:colOff>
      <xdr:row>57</xdr:row>
      <xdr:rowOff>126218</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8699500" y="9797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142745</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15428" y="9572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111720</xdr:rowOff>
    </xdr:from>
    <xdr:to>
      <xdr:col>41</xdr:col>
      <xdr:colOff>50800</xdr:colOff>
      <xdr:row>58</xdr:row>
      <xdr:rowOff>113182</xdr:rowOff>
    </xdr:to>
    <xdr:cxnSp macro="">
      <xdr:nvCxnSpPr>
        <xdr:cNvPr id="360" name="直線コネクタ 359">
          <a:extLst>
            <a:ext uri="{FF2B5EF4-FFF2-40B4-BE49-F238E27FC236}">
              <a16:creationId xmlns:a16="http://schemas.microsoft.com/office/drawing/2014/main" id="{00000000-0008-0000-0700-000068010000}"/>
            </a:ext>
          </a:extLst>
        </xdr:cNvPr>
        <xdr:cNvCxnSpPr/>
      </xdr:nvCxnSpPr>
      <xdr:spPr>
        <a:xfrm>
          <a:off x="6972300" y="10055820"/>
          <a:ext cx="889000" cy="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41031</xdr:rowOff>
    </xdr:from>
    <xdr:to>
      <xdr:col>41</xdr:col>
      <xdr:colOff>101600</xdr:colOff>
      <xdr:row>57</xdr:row>
      <xdr:rowOff>142631</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7810500" y="9813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159158</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26428" y="958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29098</xdr:rowOff>
    </xdr:from>
    <xdr:to>
      <xdr:col>36</xdr:col>
      <xdr:colOff>165100</xdr:colOff>
      <xdr:row>57</xdr:row>
      <xdr:rowOff>130698</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6921500" y="980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147225</xdr:rowOff>
    </xdr:from>
    <xdr:ext cx="469744"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37428" y="9576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54381</xdr:rowOff>
    </xdr:from>
    <xdr:to>
      <xdr:col>55</xdr:col>
      <xdr:colOff>50800</xdr:colOff>
      <xdr:row>58</xdr:row>
      <xdr:rowOff>155981</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10426700" y="999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140758</xdr:rowOff>
    </xdr:from>
    <xdr:ext cx="378565" cy="259045"/>
    <xdr:sp macro="" textlink="">
      <xdr:nvSpPr>
        <xdr:cNvPr id="371" name="農林水産業費該当値テキスト">
          <a:extLst>
            <a:ext uri="{FF2B5EF4-FFF2-40B4-BE49-F238E27FC236}">
              <a16:creationId xmlns:a16="http://schemas.microsoft.com/office/drawing/2014/main" id="{00000000-0008-0000-0700-000073010000}"/>
            </a:ext>
          </a:extLst>
        </xdr:cNvPr>
        <xdr:cNvSpPr txBox="1"/>
      </xdr:nvSpPr>
      <xdr:spPr>
        <a:xfrm>
          <a:off x="10528300" y="9913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57719</xdr:rowOff>
    </xdr:from>
    <xdr:to>
      <xdr:col>50</xdr:col>
      <xdr:colOff>165100</xdr:colOff>
      <xdr:row>58</xdr:row>
      <xdr:rowOff>159319</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9588500" y="10001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58</xdr:row>
      <xdr:rowOff>150446</xdr:rowOff>
    </xdr:from>
    <xdr:ext cx="378565"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9450017" y="100945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53924</xdr:rowOff>
    </xdr:from>
    <xdr:to>
      <xdr:col>46</xdr:col>
      <xdr:colOff>38100</xdr:colOff>
      <xdr:row>58</xdr:row>
      <xdr:rowOff>155524</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8699500" y="9998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58</xdr:row>
      <xdr:rowOff>146651</xdr:rowOff>
    </xdr:from>
    <xdr:ext cx="378565"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8561017" y="100907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62382</xdr:rowOff>
    </xdr:from>
    <xdr:to>
      <xdr:col>41</xdr:col>
      <xdr:colOff>101600</xdr:colOff>
      <xdr:row>58</xdr:row>
      <xdr:rowOff>163982</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7810500" y="1000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58</xdr:row>
      <xdr:rowOff>155109</xdr:rowOff>
    </xdr:from>
    <xdr:ext cx="378565"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7672017" y="100992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60920</xdr:rowOff>
    </xdr:from>
    <xdr:to>
      <xdr:col>36</xdr:col>
      <xdr:colOff>165100</xdr:colOff>
      <xdr:row>58</xdr:row>
      <xdr:rowOff>162520</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6921500" y="1000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58</xdr:row>
      <xdr:rowOff>153647</xdr:rowOff>
    </xdr:from>
    <xdr:ext cx="378565"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783017" y="100977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35577</xdr:rowOff>
    </xdr:from>
    <xdr:ext cx="46717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136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135357</xdr:rowOff>
    </xdr:from>
    <xdr:to>
      <xdr:col>54</xdr:col>
      <xdr:colOff>189865</xdr:colOff>
      <xdr:row>78</xdr:row>
      <xdr:rowOff>67768</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1965407"/>
          <a:ext cx="1270" cy="1475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71595</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444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67768</xdr:rowOff>
    </xdr:from>
    <xdr:to>
      <xdr:col>55</xdr:col>
      <xdr:colOff>88900</xdr:colOff>
      <xdr:row>78</xdr:row>
      <xdr:rowOff>67768</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440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82034</xdr:rowOff>
    </xdr:from>
    <xdr:ext cx="534377"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1740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21,307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135357</xdr:rowOff>
    </xdr:from>
    <xdr:to>
      <xdr:col>55</xdr:col>
      <xdr:colOff>88900</xdr:colOff>
      <xdr:row>69</xdr:row>
      <xdr:rowOff>135357</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1965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67768</xdr:rowOff>
    </xdr:from>
    <xdr:to>
      <xdr:col>55</xdr:col>
      <xdr:colOff>0</xdr:colOff>
      <xdr:row>78</xdr:row>
      <xdr:rowOff>72797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9639300" y="13440868"/>
          <a:ext cx="8382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133266</xdr:rowOff>
    </xdr:from>
    <xdr:ext cx="469744"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26491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110389</xdr:rowOff>
    </xdr:from>
    <xdr:to>
      <xdr:col>55</xdr:col>
      <xdr:colOff>50800</xdr:colOff>
      <xdr:row>75</xdr:row>
      <xdr:rowOff>40539</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279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53594</xdr:rowOff>
    </xdr:from>
    <xdr:to>
      <xdr:col>50</xdr:col>
      <xdr:colOff>114300</xdr:colOff>
      <xdr:row>78</xdr:row>
      <xdr:rowOff>72797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3426694"/>
          <a:ext cx="889000" cy="19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108331</xdr:rowOff>
    </xdr:from>
    <xdr:to>
      <xdr:col>50</xdr:col>
      <xdr:colOff>165100</xdr:colOff>
      <xdr:row>75</xdr:row>
      <xdr:rowOff>38481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279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73</xdr:row>
      <xdr:rowOff>55008</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404428" y="12570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41554</xdr:rowOff>
    </xdr:from>
    <xdr:to>
      <xdr:col>45</xdr:col>
      <xdr:colOff>177800</xdr:colOff>
      <xdr:row>78</xdr:row>
      <xdr:rowOff>53594</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7861300" y="13243204"/>
          <a:ext cx="889000" cy="183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23216</xdr:rowOff>
    </xdr:from>
    <xdr:to>
      <xdr:col>46</xdr:col>
      <xdr:colOff>38100</xdr:colOff>
      <xdr:row>74</xdr:row>
      <xdr:rowOff>124816</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2710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141343</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2485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19075</xdr:rowOff>
    </xdr:from>
    <xdr:to>
      <xdr:col>41</xdr:col>
      <xdr:colOff>50800</xdr:colOff>
      <xdr:row>77</xdr:row>
      <xdr:rowOff>41554</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a:off x="6972300" y="13220725"/>
          <a:ext cx="889000" cy="22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58420</xdr:rowOff>
    </xdr:from>
    <xdr:to>
      <xdr:col>41</xdr:col>
      <xdr:colOff>101600</xdr:colOff>
      <xdr:row>74</xdr:row>
      <xdr:rowOff>160020</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274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5097</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2520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72</xdr:row>
      <xdr:rowOff>138125</xdr:rowOff>
    </xdr:from>
    <xdr:to>
      <xdr:col>36</xdr:col>
      <xdr:colOff>165100</xdr:colOff>
      <xdr:row>73</xdr:row>
      <xdr:rowOff>68275</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2482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71</xdr:row>
      <xdr:rowOff>84802</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2257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16968</xdr:rowOff>
    </xdr:from>
    <xdr:to>
      <xdr:col>55</xdr:col>
      <xdr:colOff>50800</xdr:colOff>
      <xdr:row>78</xdr:row>
      <xdr:rowOff>118568</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390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103345</xdr:rowOff>
    </xdr:from>
    <xdr:ext cx="469744"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30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21997</xdr:rowOff>
    </xdr:from>
    <xdr:to>
      <xdr:col>50</xdr:col>
      <xdr:colOff>165100</xdr:colOff>
      <xdr:row>78</xdr:row>
      <xdr:rowOff>123597</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395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114724</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404428" y="13487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2794</xdr:rowOff>
    </xdr:from>
    <xdr:to>
      <xdr:col>46</xdr:col>
      <xdr:colOff>38100</xdr:colOff>
      <xdr:row>78</xdr:row>
      <xdr:rowOff>104394</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37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95521</xdr:rowOff>
    </xdr:from>
    <xdr:ext cx="469744"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515428" y="13468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162204</xdr:rowOff>
    </xdr:from>
    <xdr:to>
      <xdr:col>41</xdr:col>
      <xdr:colOff>101600</xdr:colOff>
      <xdr:row>77</xdr:row>
      <xdr:rowOff>92354</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192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83481</xdr:rowOff>
    </xdr:from>
    <xdr:ext cx="469744"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626428" y="13285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139725</xdr:rowOff>
    </xdr:from>
    <xdr:to>
      <xdr:col>36</xdr:col>
      <xdr:colOff>165100</xdr:colOff>
      <xdr:row>77</xdr:row>
      <xdr:rowOff>69875</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169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61002</xdr:rowOff>
    </xdr:from>
    <xdr:ext cx="469744"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37428" y="13262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7341</xdr:rowOff>
    </xdr:from>
    <xdr:to>
      <xdr:col>54</xdr:col>
      <xdr:colOff>189865</xdr:colOff>
      <xdr:row>98</xdr:row>
      <xdr:rowOff>91191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437841"/>
          <a:ext cx="1270" cy="145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95018</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897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91191</xdr:rowOff>
    </xdr:from>
    <xdr:to>
      <xdr:col>55</xdr:col>
      <xdr:colOff>88900</xdr:colOff>
      <xdr:row>98</xdr:row>
      <xdr:rowOff>91191</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893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125468</xdr:rowOff>
    </xdr:from>
    <xdr:ext cx="534377"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213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85,790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7341</xdr:rowOff>
    </xdr:from>
    <xdr:to>
      <xdr:col>55</xdr:col>
      <xdr:colOff>88900</xdr:colOff>
      <xdr:row>90</xdr:row>
      <xdr:rowOff>7341</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437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131105</xdr:rowOff>
    </xdr:from>
    <xdr:to>
      <xdr:col>55</xdr:col>
      <xdr:colOff>0</xdr:colOff>
      <xdr:row>97</xdr:row>
      <xdr:rowOff>80104</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590305"/>
          <a:ext cx="838200" cy="120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80253</xdr:rowOff>
    </xdr:from>
    <xdr:ext cx="534377"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1965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57376</xdr:rowOff>
    </xdr:from>
    <xdr:to>
      <xdr:col>55</xdr:col>
      <xdr:colOff>50800</xdr:colOff>
      <xdr:row>95</xdr:row>
      <xdr:rowOff>158976</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345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78480</xdr:rowOff>
    </xdr:from>
    <xdr:to>
      <xdr:col>50</xdr:col>
      <xdr:colOff>114300</xdr:colOff>
      <xdr:row>97</xdr:row>
      <xdr:rowOff>80104</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8750300" y="16709130"/>
          <a:ext cx="889000" cy="1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113748</xdr:rowOff>
    </xdr:from>
    <xdr:to>
      <xdr:col>50</xdr:col>
      <xdr:colOff>165100</xdr:colOff>
      <xdr:row>96</xdr:row>
      <xdr:rowOff>43898</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401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60425</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2111" y="16176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31641</xdr:rowOff>
    </xdr:from>
    <xdr:to>
      <xdr:col>45</xdr:col>
      <xdr:colOff>177800</xdr:colOff>
      <xdr:row>97</xdr:row>
      <xdr:rowOff>78480</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7861300" y="16662291"/>
          <a:ext cx="889000" cy="46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117132</xdr:rowOff>
    </xdr:from>
    <xdr:to>
      <xdr:col>46</xdr:col>
      <xdr:colOff>38100</xdr:colOff>
      <xdr:row>96</xdr:row>
      <xdr:rowOff>47282</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40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63809</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3111" y="16180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9740</xdr:rowOff>
    </xdr:from>
    <xdr:to>
      <xdr:col>41</xdr:col>
      <xdr:colOff>50800</xdr:colOff>
      <xdr:row>97</xdr:row>
      <xdr:rowOff>31641</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6972300" y="16640390"/>
          <a:ext cx="889000" cy="21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102662</xdr:rowOff>
    </xdr:from>
    <xdr:to>
      <xdr:col>41</xdr:col>
      <xdr:colOff>101600</xdr:colOff>
      <xdr:row>96</xdr:row>
      <xdr:rowOff>32812</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39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49339</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4111" y="16165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116858</xdr:rowOff>
    </xdr:from>
    <xdr:to>
      <xdr:col>36</xdr:col>
      <xdr:colOff>165100</xdr:colOff>
      <xdr:row>96</xdr:row>
      <xdr:rowOff>47008</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404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63535</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5111" y="16179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80305</xdr:rowOff>
    </xdr:from>
    <xdr:to>
      <xdr:col>55</xdr:col>
      <xdr:colOff>50800</xdr:colOff>
      <xdr:row>97</xdr:row>
      <xdr:rowOff>10455</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53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58732</xdr:rowOff>
    </xdr:from>
    <xdr:ext cx="534377"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517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29304</xdr:rowOff>
    </xdr:from>
    <xdr:to>
      <xdr:col>50</xdr:col>
      <xdr:colOff>165100</xdr:colOff>
      <xdr:row>97</xdr:row>
      <xdr:rowOff>130904</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659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122031</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2111" y="16752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27680</xdr:rowOff>
    </xdr:from>
    <xdr:to>
      <xdr:col>46</xdr:col>
      <xdr:colOff>38100</xdr:colOff>
      <xdr:row>97</xdr:row>
      <xdr:rowOff>129280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6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120407</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3111" y="16751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152291</xdr:rowOff>
    </xdr:from>
    <xdr:to>
      <xdr:col>41</xdr:col>
      <xdr:colOff>101600</xdr:colOff>
      <xdr:row>97</xdr:row>
      <xdr:rowOff>82441</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611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73568</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4111" y="16704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130390</xdr:rowOff>
    </xdr:from>
    <xdr:to>
      <xdr:col>36</xdr:col>
      <xdr:colOff>165100</xdr:colOff>
      <xdr:row>97</xdr:row>
      <xdr:rowOff>60540</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5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51667</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5111" y="16682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127399</xdr:rowOff>
    </xdr:from>
    <xdr:to>
      <xdr:col>85</xdr:col>
      <xdr:colOff>126364</xdr:colOff>
      <xdr:row>39</xdr:row>
      <xdr:rowOff>31605</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099449"/>
          <a:ext cx="1269" cy="1618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35432</xdr:rowOff>
    </xdr:from>
    <xdr:ext cx="469744"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721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31605</xdr:rowOff>
    </xdr:from>
    <xdr:to>
      <xdr:col>86</xdr:col>
      <xdr:colOff>25400</xdr:colOff>
      <xdr:row>39</xdr:row>
      <xdr:rowOff>31605</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718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74076</xdr:rowOff>
    </xdr:from>
    <xdr:ext cx="534377"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4874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24,488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127399</xdr:rowOff>
    </xdr:from>
    <xdr:to>
      <xdr:col>86</xdr:col>
      <xdr:colOff>25400</xdr:colOff>
      <xdr:row>29</xdr:row>
      <xdr:rowOff>127399</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099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114663</xdr:rowOff>
    </xdr:from>
    <xdr:to>
      <xdr:col>85</xdr:col>
      <xdr:colOff>127000</xdr:colOff>
      <xdr:row>37</xdr:row>
      <xdr:rowOff>122501</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5481300" y="6458313"/>
          <a:ext cx="838200" cy="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88373</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59176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65496</xdr:rowOff>
    </xdr:from>
    <xdr:to>
      <xdr:col>85</xdr:col>
      <xdr:colOff>177800</xdr:colOff>
      <xdr:row>35</xdr:row>
      <xdr:rowOff>167096</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066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114663</xdr:rowOff>
    </xdr:from>
    <xdr:to>
      <xdr:col>81</xdr:col>
      <xdr:colOff>50800</xdr:colOff>
      <xdr:row>37</xdr:row>
      <xdr:rowOff>122501</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4592300" y="6458313"/>
          <a:ext cx="889000" cy="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97391</xdr:rowOff>
    </xdr:from>
    <xdr:to>
      <xdr:col>81</xdr:col>
      <xdr:colOff>101600</xdr:colOff>
      <xdr:row>36</xdr:row>
      <xdr:rowOff>27541</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09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44068</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5873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122501</xdr:rowOff>
    </xdr:from>
    <xdr:to>
      <xdr:col>76</xdr:col>
      <xdr:colOff>114300</xdr:colOff>
      <xdr:row>37</xdr:row>
      <xdr:rowOff>133495</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3703300" y="6466151"/>
          <a:ext cx="889000" cy="10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40241</xdr:rowOff>
    </xdr:from>
    <xdr:to>
      <xdr:col>76</xdr:col>
      <xdr:colOff>165100</xdr:colOff>
      <xdr:row>36</xdr:row>
      <xdr:rowOff>141841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212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158368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5987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126528</xdr:rowOff>
    </xdr:from>
    <xdr:to>
      <xdr:col>71</xdr:col>
      <xdr:colOff>177800</xdr:colOff>
      <xdr:row>37</xdr:row>
      <xdr:rowOff>133495</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2814300" y="6470178"/>
          <a:ext cx="889000" cy="6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32512</xdr:rowOff>
    </xdr:from>
    <xdr:to>
      <xdr:col>72</xdr:col>
      <xdr:colOff>38100</xdr:colOff>
      <xdr:row>36</xdr:row>
      <xdr:rowOff>134112</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20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150639</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5979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46119</xdr:rowOff>
    </xdr:from>
    <xdr:to>
      <xdr:col>67</xdr:col>
      <xdr:colOff>101600</xdr:colOff>
      <xdr:row>36</xdr:row>
      <xdr:rowOff>147719</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218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164246</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5993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71701</xdr:rowOff>
    </xdr:from>
    <xdr:to>
      <xdr:col>85</xdr:col>
      <xdr:colOff>177800</xdr:colOff>
      <xdr:row>38</xdr:row>
      <xdr:rowOff>1851</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641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50128</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6393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63863</xdr:rowOff>
    </xdr:from>
    <xdr:to>
      <xdr:col>81</xdr:col>
      <xdr:colOff>101600</xdr:colOff>
      <xdr:row>37</xdr:row>
      <xdr:rowOff>165463</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407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156590</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6500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71701</xdr:rowOff>
    </xdr:from>
    <xdr:to>
      <xdr:col>76</xdr:col>
      <xdr:colOff>165100</xdr:colOff>
      <xdr:row>38</xdr:row>
      <xdr:rowOff>1851</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41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164427</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6508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82695</xdr:rowOff>
    </xdr:from>
    <xdr:to>
      <xdr:col>72</xdr:col>
      <xdr:colOff>38100</xdr:colOff>
      <xdr:row>38</xdr:row>
      <xdr:rowOff>12845</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6426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3972</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6519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75728</xdr:rowOff>
    </xdr:from>
    <xdr:to>
      <xdr:col>67</xdr:col>
      <xdr:colOff>101600</xdr:colOff>
      <xdr:row>38</xdr:row>
      <xdr:rowOff>5879</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641937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168455</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47111" y="6512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55,202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149092</xdr:rowOff>
    </xdr:from>
    <xdr:to>
      <xdr:col>85</xdr:col>
      <xdr:colOff>126364</xdr:colOff>
      <xdr:row>57</xdr:row>
      <xdr:rowOff>167589</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893042"/>
          <a:ext cx="1269" cy="1047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171416</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9944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167589</xdr:rowOff>
    </xdr:from>
    <xdr:to>
      <xdr:col>86</xdr:col>
      <xdr:colOff>25400</xdr:colOff>
      <xdr:row>57</xdr:row>
      <xdr:rowOff>167589</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9940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95769</xdr:rowOff>
    </xdr:from>
    <xdr:ext cx="534377"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668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86,507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149092</xdr:rowOff>
    </xdr:from>
    <xdr:to>
      <xdr:col>86</xdr:col>
      <xdr:colOff>25400</xdr:colOff>
      <xdr:row>51</xdr:row>
      <xdr:rowOff>149092</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893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145986</xdr:rowOff>
    </xdr:from>
    <xdr:to>
      <xdr:col>85</xdr:col>
      <xdr:colOff>127000</xdr:colOff>
      <xdr:row>56</xdr:row>
      <xdr:rowOff>149263</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5481300" y="9747186"/>
          <a:ext cx="838200" cy="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169118</xdr:rowOff>
    </xdr:from>
    <xdr:ext cx="534377"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255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146241</xdr:rowOff>
    </xdr:from>
    <xdr:to>
      <xdr:col>85</xdr:col>
      <xdr:colOff>177800</xdr:colOff>
      <xdr:row>55</xdr:row>
      <xdr:rowOff>76391</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40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145986</xdr:rowOff>
    </xdr:from>
    <xdr:to>
      <xdr:col>81</xdr:col>
      <xdr:colOff>50800</xdr:colOff>
      <xdr:row>57</xdr:row>
      <xdr:rowOff>135433</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4592300" y="9747186"/>
          <a:ext cx="889000" cy="160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95586</xdr:rowOff>
    </xdr:from>
    <xdr:to>
      <xdr:col>81</xdr:col>
      <xdr:colOff>101600</xdr:colOff>
      <xdr:row>56</xdr:row>
      <xdr:rowOff>25736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52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42263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300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135433</xdr:rowOff>
    </xdr:from>
    <xdr:to>
      <xdr:col>76</xdr:col>
      <xdr:colOff>114300</xdr:colOff>
      <xdr:row>57</xdr:row>
      <xdr:rowOff>160312</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3703300" y="9908083"/>
          <a:ext cx="889000" cy="24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94862</xdr:rowOff>
    </xdr:from>
    <xdr:to>
      <xdr:col>76</xdr:col>
      <xdr:colOff>165100</xdr:colOff>
      <xdr:row>56</xdr:row>
      <xdr:rowOff>25012</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52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41539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29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63081</xdr:rowOff>
    </xdr:from>
    <xdr:to>
      <xdr:col>71</xdr:col>
      <xdr:colOff>177800</xdr:colOff>
      <xdr:row>57</xdr:row>
      <xdr:rowOff>160312</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2814300" y="9835731"/>
          <a:ext cx="889000" cy="97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46724</xdr:rowOff>
    </xdr:from>
    <xdr:to>
      <xdr:col>72</xdr:col>
      <xdr:colOff>38100</xdr:colOff>
      <xdr:row>56</xdr:row>
      <xdr:rowOff>148324</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647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164851</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423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17767</xdr:rowOff>
    </xdr:from>
    <xdr:to>
      <xdr:col>67</xdr:col>
      <xdr:colOff>101600</xdr:colOff>
      <xdr:row>56</xdr:row>
      <xdr:rowOff>119367</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61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135894</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39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98463</xdr:rowOff>
    </xdr:from>
    <xdr:to>
      <xdr:col>85</xdr:col>
      <xdr:colOff>177800</xdr:colOff>
      <xdr:row>57</xdr:row>
      <xdr:rowOff>28613</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969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76890</xdr:rowOff>
    </xdr:from>
    <xdr:ext cx="534377"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9678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95186</xdr:rowOff>
    </xdr:from>
    <xdr:to>
      <xdr:col>81</xdr:col>
      <xdr:colOff>101600</xdr:colOff>
      <xdr:row>57</xdr:row>
      <xdr:rowOff>25336</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9696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16463</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9789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84633</xdr:rowOff>
    </xdr:from>
    <xdr:to>
      <xdr:col>76</xdr:col>
      <xdr:colOff>165100</xdr:colOff>
      <xdr:row>58</xdr:row>
      <xdr:rowOff>14783</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857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5910</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9950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109512</xdr:rowOff>
    </xdr:from>
    <xdr:to>
      <xdr:col>72</xdr:col>
      <xdr:colOff>38100</xdr:colOff>
      <xdr:row>58</xdr:row>
      <xdr:rowOff>39662</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9882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30789</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9974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12281</xdr:rowOff>
    </xdr:from>
    <xdr:to>
      <xdr:col>67</xdr:col>
      <xdr:colOff>101600</xdr:colOff>
      <xdr:row>57</xdr:row>
      <xdr:rowOff>113881</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784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105008</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9877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168927</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130827</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92727</xdr:rowOff>
    </xdr:from>
    <xdr:ext cx="46717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78821" y="1192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3" name="災害復旧費グラフ枠">
          <a:extLst>
            <a:ext uri="{FF2B5EF4-FFF2-40B4-BE49-F238E27FC236}">
              <a16:creationId xmlns:a16="http://schemas.microsoft.com/office/drawing/2014/main" id="{00000000-0008-0000-0700-000079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162369</xdr:rowOff>
    </xdr:from>
    <xdr:to>
      <xdr:col>85</xdr:col>
      <xdr:colOff>126364</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6317595" y="12163869"/>
          <a:ext cx="1269" cy="1425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5" name="災害復旧費最小値テキスト">
          <a:extLst>
            <a:ext uri="{FF2B5EF4-FFF2-40B4-BE49-F238E27FC236}">
              <a16:creationId xmlns:a16="http://schemas.microsoft.com/office/drawing/2014/main" id="{00000000-0008-0000-0700-00007B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109046</xdr:rowOff>
    </xdr:from>
    <xdr:ext cx="469744" cy="259045"/>
    <xdr:sp macro="" textlink="">
      <xdr:nvSpPr>
        <xdr:cNvPr id="637" name="災害復旧費最大値テキスト">
          <a:extLst>
            <a:ext uri="{FF2B5EF4-FFF2-40B4-BE49-F238E27FC236}">
              <a16:creationId xmlns:a16="http://schemas.microsoft.com/office/drawing/2014/main" id="{00000000-0008-0000-0700-00007D020000}"/>
            </a:ext>
          </a:extLst>
        </xdr:cNvPr>
        <xdr:cNvSpPr txBox="1"/>
      </xdr:nvSpPr>
      <xdr:spPr>
        <a:xfrm>
          <a:off x="16370300" y="11939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162369</xdr:rowOff>
    </xdr:from>
    <xdr:to>
      <xdr:col>86</xdr:col>
      <xdr:colOff>25400</xdr:colOff>
      <xdr:row>70</xdr:row>
      <xdr:rowOff>162369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6230600" y="12163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74249</xdr:rowOff>
    </xdr:from>
    <xdr:ext cx="378565" cy="259045"/>
    <xdr:sp macro="" textlink="">
      <xdr:nvSpPr>
        <xdr:cNvPr id="640" name="災害復旧費平均値テキスト">
          <a:extLst>
            <a:ext uri="{FF2B5EF4-FFF2-40B4-BE49-F238E27FC236}">
              <a16:creationId xmlns:a16="http://schemas.microsoft.com/office/drawing/2014/main" id="{00000000-0008-0000-0700-000080020000}"/>
            </a:ext>
          </a:extLst>
        </xdr:cNvPr>
        <xdr:cNvSpPr txBox="1"/>
      </xdr:nvSpPr>
      <xdr:spPr>
        <a:xfrm>
          <a:off x="16370300" y="1327589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51372</xdr:rowOff>
    </xdr:from>
    <xdr:to>
      <xdr:col>85</xdr:col>
      <xdr:colOff>177800</xdr:colOff>
      <xdr:row>78</xdr:row>
      <xdr:rowOff>152972</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6268700" y="1342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80899</xdr:rowOff>
    </xdr:from>
    <xdr:to>
      <xdr:col>81</xdr:col>
      <xdr:colOff>101600</xdr:colOff>
      <xdr:row>79</xdr:row>
      <xdr:rowOff>11049</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5430500" y="13453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77</xdr:row>
      <xdr:rowOff>27576</xdr:rowOff>
    </xdr:from>
    <xdr:ext cx="378565"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2017" y="132292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100140</xdr:rowOff>
    </xdr:from>
    <xdr:to>
      <xdr:col>76</xdr:col>
      <xdr:colOff>165100</xdr:colOff>
      <xdr:row>79</xdr:row>
      <xdr:rowOff>30290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4541500" y="1347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46817</xdr:rowOff>
    </xdr:from>
    <xdr:ext cx="378565"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3017" y="132484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44450</xdr:rowOff>
    </xdr:from>
    <xdr:to>
      <xdr:col>71</xdr:col>
      <xdr:colOff>177800</xdr:colOff>
      <xdr:row>79</xdr:row>
      <xdr:rowOff>44450</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89852</xdr:rowOff>
    </xdr:from>
    <xdr:to>
      <xdr:col>72</xdr:col>
      <xdr:colOff>38100</xdr:colOff>
      <xdr:row>79</xdr:row>
      <xdr:rowOff>20002</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3652500" y="1346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77</xdr:row>
      <xdr:rowOff>36529</xdr:rowOff>
    </xdr:from>
    <xdr:ext cx="378565"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514017" y="132381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35370</xdr:rowOff>
    </xdr:from>
    <xdr:to>
      <xdr:col>67</xdr:col>
      <xdr:colOff>101600</xdr:colOff>
      <xdr:row>78</xdr:row>
      <xdr:rowOff>136970</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2763500" y="13408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76</xdr:row>
      <xdr:rowOff>153497</xdr:rowOff>
    </xdr:from>
    <xdr:ext cx="378565"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625017" y="131836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80027</xdr:rowOff>
    </xdr:from>
    <xdr:ext cx="249299" cy="259045"/>
    <xdr:sp macro="" textlink="">
      <xdr:nvSpPr>
        <xdr:cNvPr id="659" name="災害復旧費該当値テキスト">
          <a:extLst>
            <a:ext uri="{FF2B5EF4-FFF2-40B4-BE49-F238E27FC236}">
              <a16:creationId xmlns:a16="http://schemas.microsoft.com/office/drawing/2014/main" id="{00000000-0008-0000-0700-000093020000}"/>
            </a:ext>
          </a:extLst>
        </xdr:cNvPr>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139700</xdr:rowOff>
    </xdr:from>
    <xdr:to>
      <xdr:col>89</xdr:col>
      <xdr:colOff>177800</xdr:colOff>
      <xdr:row>99</xdr:row>
      <xdr:rowOff>139700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168927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25400</xdr:rowOff>
    </xdr:from>
    <xdr:to>
      <xdr:col>89</xdr:col>
      <xdr:colOff>177800</xdr:colOff>
      <xdr:row>98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54627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82550</xdr:rowOff>
    </xdr:from>
    <xdr:to>
      <xdr:col>89</xdr:col>
      <xdr:colOff>177800</xdr:colOff>
      <xdr:row>96</xdr:row>
      <xdr:rowOff>82550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111777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25400</xdr:rowOff>
    </xdr:from>
    <xdr:to>
      <xdr:col>89</xdr:col>
      <xdr:colOff>177800</xdr:colOff>
      <xdr:row>93</xdr:row>
      <xdr:rowOff>25400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54627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90</xdr:row>
      <xdr:rowOff>111777</xdr:rowOff>
    </xdr:from>
    <xdr:ext cx="53129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914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89</xdr:row>
      <xdr:rowOff>139700</xdr:rowOff>
    </xdr:from>
    <xdr:to>
      <xdr:col>89</xdr:col>
      <xdr:colOff>177800</xdr:colOff>
      <xdr:row>89</xdr:row>
      <xdr:rowOff>139700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88</xdr:row>
      <xdr:rowOff>168927</xdr:rowOff>
    </xdr:from>
    <xdr:ext cx="53129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914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5" name="公債費グラフ枠">
          <a:extLst>
            <a:ext uri="{FF2B5EF4-FFF2-40B4-BE49-F238E27FC236}">
              <a16:creationId xmlns:a16="http://schemas.microsoft.com/office/drawing/2014/main" id="{00000000-0008-0000-0700-0000B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165675</xdr:rowOff>
    </xdr:from>
    <xdr:to>
      <xdr:col>85</xdr:col>
      <xdr:colOff>126364</xdr:colOff>
      <xdr:row>98</xdr:row>
      <xdr:rowOff>127242</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6317595" y="15596175"/>
          <a:ext cx="1269" cy="1333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131069</xdr:rowOff>
    </xdr:from>
    <xdr:ext cx="534377" cy="259045"/>
    <xdr:sp macro="" textlink="">
      <xdr:nvSpPr>
        <xdr:cNvPr id="697" name="公債費最小値テキスト">
          <a:extLst>
            <a:ext uri="{FF2B5EF4-FFF2-40B4-BE49-F238E27FC236}">
              <a16:creationId xmlns:a16="http://schemas.microsoft.com/office/drawing/2014/main" id="{00000000-0008-0000-0700-0000B9020000}"/>
            </a:ext>
          </a:extLst>
        </xdr:cNvPr>
        <xdr:cNvSpPr txBox="1"/>
      </xdr:nvSpPr>
      <xdr:spPr>
        <a:xfrm>
          <a:off x="16370300" y="16933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127242</xdr:rowOff>
    </xdr:from>
    <xdr:to>
      <xdr:col>86</xdr:col>
      <xdr:colOff>25400</xdr:colOff>
      <xdr:row>98</xdr:row>
      <xdr:rowOff>127242</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6230600" y="16929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112352</xdr:rowOff>
    </xdr:from>
    <xdr:ext cx="534377" cy="259045"/>
    <xdr:sp macro="" textlink="">
      <xdr:nvSpPr>
        <xdr:cNvPr id="699" name="公債費最大値テキスト">
          <a:extLst>
            <a:ext uri="{FF2B5EF4-FFF2-40B4-BE49-F238E27FC236}">
              <a16:creationId xmlns:a16="http://schemas.microsoft.com/office/drawing/2014/main" id="{00000000-0008-0000-0700-0000BB020000}"/>
            </a:ext>
          </a:extLst>
        </xdr:cNvPr>
        <xdr:cNvSpPr txBox="1"/>
      </xdr:nvSpPr>
      <xdr:spPr>
        <a:xfrm>
          <a:off x="16370300" y="15371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63,091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165675</xdr:rowOff>
    </xdr:from>
    <xdr:to>
      <xdr:col>86</xdr:col>
      <xdr:colOff>25400</xdr:colOff>
      <xdr:row>90</xdr:row>
      <xdr:rowOff>165675</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6230600" y="15596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125098</xdr:rowOff>
    </xdr:from>
    <xdr:to>
      <xdr:col>85</xdr:col>
      <xdr:colOff>127000</xdr:colOff>
      <xdr:row>97</xdr:row>
      <xdr:rowOff>137585</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5481300" y="16755748"/>
          <a:ext cx="838200" cy="12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60428</xdr:rowOff>
    </xdr:from>
    <xdr:ext cx="534377" cy="259045"/>
    <xdr:sp macro="" textlink="">
      <xdr:nvSpPr>
        <xdr:cNvPr id="702" name="公債費平均値テキスト">
          <a:extLst>
            <a:ext uri="{FF2B5EF4-FFF2-40B4-BE49-F238E27FC236}">
              <a16:creationId xmlns:a16="http://schemas.microsoft.com/office/drawing/2014/main" id="{00000000-0008-0000-0700-0000BE020000}"/>
            </a:ext>
          </a:extLst>
        </xdr:cNvPr>
        <xdr:cNvSpPr txBox="1"/>
      </xdr:nvSpPr>
      <xdr:spPr>
        <a:xfrm>
          <a:off x="16370300" y="163481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37551</xdr:rowOff>
    </xdr:from>
    <xdr:to>
      <xdr:col>85</xdr:col>
      <xdr:colOff>177800</xdr:colOff>
      <xdr:row>96</xdr:row>
      <xdr:rowOff>139151</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6268700" y="16496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123898</xdr:rowOff>
    </xdr:from>
    <xdr:to>
      <xdr:col>81</xdr:col>
      <xdr:colOff>50800</xdr:colOff>
      <xdr:row>97</xdr:row>
      <xdr:rowOff>125098</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a:off x="14592300" y="16754548"/>
          <a:ext cx="889000" cy="1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25291</xdr:rowOff>
    </xdr:from>
    <xdr:to>
      <xdr:col>81</xdr:col>
      <xdr:colOff>101600</xdr:colOff>
      <xdr:row>96</xdr:row>
      <xdr:rowOff>126891</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5430500" y="16484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143418</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14111" y="16259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123898</xdr:rowOff>
    </xdr:from>
    <xdr:to>
      <xdr:col>76</xdr:col>
      <xdr:colOff>114300</xdr:colOff>
      <xdr:row>97</xdr:row>
      <xdr:rowOff>124813</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flipV="1">
          <a:off x="13703300" y="16754548"/>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5890</xdr:rowOff>
    </xdr:from>
    <xdr:to>
      <xdr:col>76</xdr:col>
      <xdr:colOff>165100</xdr:colOff>
      <xdr:row>96</xdr:row>
      <xdr:rowOff>107490</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4541500" y="16465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124017</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4325111" y="16240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124813</xdr:rowOff>
    </xdr:from>
    <xdr:to>
      <xdr:col>71</xdr:col>
      <xdr:colOff>177800</xdr:colOff>
      <xdr:row>98</xdr:row>
      <xdr:rowOff>45431</xdr:rowOff>
    </xdr:to>
    <xdr:cxnSp macro="">
      <xdr:nvCxnSpPr>
        <xdr:cNvPr id="710" name="直線コネクタ 709">
          <a:extLst>
            <a:ext uri="{FF2B5EF4-FFF2-40B4-BE49-F238E27FC236}">
              <a16:creationId xmlns:a16="http://schemas.microsoft.com/office/drawing/2014/main" id="{00000000-0008-0000-0700-0000C6020000}"/>
            </a:ext>
          </a:extLst>
        </xdr:cNvPr>
        <xdr:cNvCxnSpPr/>
      </xdr:nvCxnSpPr>
      <xdr:spPr>
        <a:xfrm flipV="1">
          <a:off x="12814300" y="16755463"/>
          <a:ext cx="889000" cy="92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30550</xdr:rowOff>
    </xdr:from>
    <xdr:to>
      <xdr:col>72</xdr:col>
      <xdr:colOff>38100</xdr:colOff>
      <xdr:row>96</xdr:row>
      <xdr:rowOff>132150</xdr:rowOff>
    </xdr:to>
    <xdr:sp macro="" textlink="">
      <xdr:nvSpPr>
        <xdr:cNvPr id="711" name="フローチャート: 判断 710">
          <a:extLst>
            <a:ext uri="{FF2B5EF4-FFF2-40B4-BE49-F238E27FC236}">
              <a16:creationId xmlns:a16="http://schemas.microsoft.com/office/drawing/2014/main" id="{00000000-0008-0000-0700-0000C7020000}"/>
            </a:ext>
          </a:extLst>
        </xdr:cNvPr>
        <xdr:cNvSpPr/>
      </xdr:nvSpPr>
      <xdr:spPr>
        <a:xfrm>
          <a:off x="13652500" y="1648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148677</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436111" y="16264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51552</xdr:rowOff>
    </xdr:from>
    <xdr:to>
      <xdr:col>67</xdr:col>
      <xdr:colOff>101600</xdr:colOff>
      <xdr:row>96</xdr:row>
      <xdr:rowOff>153152</xdr:rowOff>
    </xdr:to>
    <xdr:sp macro="" textlink="">
      <xdr:nvSpPr>
        <xdr:cNvPr id="713" name="フローチャート: 判断 712">
          <a:extLst>
            <a:ext uri="{FF2B5EF4-FFF2-40B4-BE49-F238E27FC236}">
              <a16:creationId xmlns:a16="http://schemas.microsoft.com/office/drawing/2014/main" id="{00000000-0008-0000-0700-0000C9020000}"/>
            </a:ext>
          </a:extLst>
        </xdr:cNvPr>
        <xdr:cNvSpPr/>
      </xdr:nvSpPr>
      <xdr:spPr>
        <a:xfrm>
          <a:off x="12763500" y="1651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169679</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547111" y="16285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86785</xdr:rowOff>
    </xdr:from>
    <xdr:to>
      <xdr:col>85</xdr:col>
      <xdr:colOff>177800</xdr:colOff>
      <xdr:row>98</xdr:row>
      <xdr:rowOff>16935</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6268700" y="1671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65212</xdr:rowOff>
    </xdr:from>
    <xdr:ext cx="534377" cy="259045"/>
    <xdr:sp macro="" textlink="">
      <xdr:nvSpPr>
        <xdr:cNvPr id="721" name="公債費該当値テキスト">
          <a:extLst>
            <a:ext uri="{FF2B5EF4-FFF2-40B4-BE49-F238E27FC236}">
              <a16:creationId xmlns:a16="http://schemas.microsoft.com/office/drawing/2014/main" id="{00000000-0008-0000-0700-0000D1020000}"/>
            </a:ext>
          </a:extLst>
        </xdr:cNvPr>
        <xdr:cNvSpPr txBox="1"/>
      </xdr:nvSpPr>
      <xdr:spPr>
        <a:xfrm>
          <a:off x="16370300" y="16695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74298</xdr:rowOff>
    </xdr:from>
    <xdr:to>
      <xdr:col>81</xdr:col>
      <xdr:colOff>101600</xdr:colOff>
      <xdr:row>98</xdr:row>
      <xdr:rowOff>4448</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5430500" y="16704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167025</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5214111" y="16797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73098</xdr:rowOff>
    </xdr:from>
    <xdr:to>
      <xdr:col>76</xdr:col>
      <xdr:colOff>165100</xdr:colOff>
      <xdr:row>98</xdr:row>
      <xdr:rowOff>3248</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4541500" y="16703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165825</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4325111" y="16796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74013</xdr:rowOff>
    </xdr:from>
    <xdr:to>
      <xdr:col>72</xdr:col>
      <xdr:colOff>38100</xdr:colOff>
      <xdr:row>98</xdr:row>
      <xdr:rowOff>4163</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3652500" y="16704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166740</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3436111" y="16797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166081</xdr:rowOff>
    </xdr:from>
    <xdr:to>
      <xdr:col>67</xdr:col>
      <xdr:colOff>101600</xdr:colOff>
      <xdr:row>98</xdr:row>
      <xdr:rowOff>96231</xdr:rowOff>
    </xdr:to>
    <xdr:sp macro="" textlink="">
      <xdr:nvSpPr>
        <xdr:cNvPr id="728" name="楕円 727">
          <a:extLst>
            <a:ext uri="{FF2B5EF4-FFF2-40B4-BE49-F238E27FC236}">
              <a16:creationId xmlns:a16="http://schemas.microsoft.com/office/drawing/2014/main" id="{00000000-0008-0000-0700-0000D8020000}"/>
            </a:ext>
          </a:extLst>
        </xdr:cNvPr>
        <xdr:cNvSpPr/>
      </xdr:nvSpPr>
      <xdr:spPr>
        <a:xfrm>
          <a:off x="12763500" y="16796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87358</xdr:rowOff>
    </xdr:from>
    <xdr:ext cx="534377"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2547111" y="16889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32</xdr:row>
      <xdr:rowOff>111777</xdr:rowOff>
    </xdr:from>
    <xdr:ext cx="377026"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910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168927</xdr:rowOff>
    </xdr:from>
    <xdr:ext cx="377026"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910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0" name="諸支出金グラフ枠">
          <a:extLst>
            <a:ext uri="{FF2B5EF4-FFF2-40B4-BE49-F238E27FC236}">
              <a16:creationId xmlns:a16="http://schemas.microsoft.com/office/drawing/2014/main" id="{00000000-0008-0000-0700-0000E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109982</xdr:rowOff>
    </xdr:from>
    <xdr:to>
      <xdr:col>116</xdr:col>
      <xdr:colOff>62864</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flipV="1">
          <a:off x="22159595" y="5253482"/>
          <a:ext cx="1269" cy="1401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52" name="諸支出金最小値テキスト">
          <a:extLst>
            <a:ext uri="{FF2B5EF4-FFF2-40B4-BE49-F238E27FC236}">
              <a16:creationId xmlns:a16="http://schemas.microsoft.com/office/drawing/2014/main" id="{00000000-0008-0000-0700-0000F0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56659</xdr:rowOff>
    </xdr:from>
    <xdr:ext cx="378565" cy="259045"/>
    <xdr:sp macro="" textlink="">
      <xdr:nvSpPr>
        <xdr:cNvPr id="754" name="諸支出金最大値テキスト">
          <a:extLst>
            <a:ext uri="{FF2B5EF4-FFF2-40B4-BE49-F238E27FC236}">
              <a16:creationId xmlns:a16="http://schemas.microsoft.com/office/drawing/2014/main" id="{00000000-0008-0000-0700-0000F2020000}"/>
            </a:ext>
          </a:extLst>
        </xdr:cNvPr>
        <xdr:cNvSpPr txBox="1"/>
      </xdr:nvSpPr>
      <xdr:spPr>
        <a:xfrm>
          <a:off x="22212300" y="50287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109982</xdr:rowOff>
    </xdr:from>
    <xdr:to>
      <xdr:col>116</xdr:col>
      <xdr:colOff>152400</xdr:colOff>
      <xdr:row>30</xdr:row>
      <xdr:rowOff>109982</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2072600" y="5253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11193</xdr:rowOff>
    </xdr:from>
    <xdr:ext cx="313932" cy="259045"/>
    <xdr:sp macro="" textlink="">
      <xdr:nvSpPr>
        <xdr:cNvPr id="757" name="諸支出金平均値テキスト">
          <a:extLst>
            <a:ext uri="{FF2B5EF4-FFF2-40B4-BE49-F238E27FC236}">
              <a16:creationId xmlns:a16="http://schemas.microsoft.com/office/drawing/2014/main" id="{00000000-0008-0000-0700-0000F5020000}"/>
            </a:ext>
          </a:extLst>
        </xdr:cNvPr>
        <xdr:cNvSpPr txBox="1"/>
      </xdr:nvSpPr>
      <xdr:spPr>
        <a:xfrm>
          <a:off x="22212300" y="6354843"/>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159766</xdr:rowOff>
    </xdr:from>
    <xdr:to>
      <xdr:col>116</xdr:col>
      <xdr:colOff>114300</xdr:colOff>
      <xdr:row>38</xdr:row>
      <xdr:rowOff>89916</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2110700" y="650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136906</xdr:rowOff>
    </xdr:from>
    <xdr:to>
      <xdr:col>112</xdr:col>
      <xdr:colOff>38100</xdr:colOff>
      <xdr:row>38</xdr:row>
      <xdr:rowOff>67056</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21272500" y="6480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83583</xdr:rowOff>
    </xdr:from>
    <xdr:ext cx="313932"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66333" y="625578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139192</xdr:rowOff>
    </xdr:from>
    <xdr:to>
      <xdr:col>107</xdr:col>
      <xdr:colOff>101600</xdr:colOff>
      <xdr:row>38</xdr:row>
      <xdr:rowOff>69342</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0383500" y="6482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36</xdr:row>
      <xdr:rowOff>85869</xdr:rowOff>
    </xdr:from>
    <xdr:ext cx="313932"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77333" y="62580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111760</xdr:rowOff>
    </xdr:from>
    <xdr:to>
      <xdr:col>102</xdr:col>
      <xdr:colOff>165100</xdr:colOff>
      <xdr:row>38</xdr:row>
      <xdr:rowOff>41910</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9494500" y="645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36</xdr:row>
      <xdr:rowOff>58437</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388333" y="623063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84328</xdr:rowOff>
    </xdr:from>
    <xdr:to>
      <xdr:col>98</xdr:col>
      <xdr:colOff>38100</xdr:colOff>
      <xdr:row>38</xdr:row>
      <xdr:rowOff>14478</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18605500" y="6427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36</xdr:row>
      <xdr:rowOff>31005</xdr:rowOff>
    </xdr:from>
    <xdr:ext cx="313932"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99333" y="620320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76" name="諸支出金該当値テキスト">
          <a:extLst>
            <a:ext uri="{FF2B5EF4-FFF2-40B4-BE49-F238E27FC236}">
              <a16:creationId xmlns:a16="http://schemas.microsoft.com/office/drawing/2014/main" id="{00000000-0008-0000-0700-00000803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前年度繰上充用金グラフ枠">
          <a:extLst>
            <a:ext uri="{FF2B5EF4-FFF2-40B4-BE49-F238E27FC236}">
              <a16:creationId xmlns:a16="http://schemas.microsoft.com/office/drawing/2014/main" id="{00000000-0008-0000-07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1" name="前年度繰上充用金最小値テキスト">
          <a:extLst>
            <a:ext uri="{FF2B5EF4-FFF2-40B4-BE49-F238E27FC236}">
              <a16:creationId xmlns:a16="http://schemas.microsoft.com/office/drawing/2014/main" id="{00000000-0008-0000-0700-000021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3" name="前年度繰上充用金最大値テキスト">
          <a:extLst>
            <a:ext uri="{FF2B5EF4-FFF2-40B4-BE49-F238E27FC236}">
              <a16:creationId xmlns:a16="http://schemas.microsoft.com/office/drawing/2014/main" id="{00000000-0008-0000-0700-000023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6" name="前年度繰上充用金平均値テキスト">
          <a:extLst>
            <a:ext uri="{FF2B5EF4-FFF2-40B4-BE49-F238E27FC236}">
              <a16:creationId xmlns:a16="http://schemas.microsoft.com/office/drawing/2014/main" id="{00000000-0008-0000-0700-000026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9" name="フローチャート: 判断 808">
          <a:extLst>
            <a:ext uri="{FF2B5EF4-FFF2-40B4-BE49-F238E27FC236}">
              <a16:creationId xmlns:a16="http://schemas.microsoft.com/office/drawing/2014/main" id="{00000000-0008-0000-0700-000029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4" name="直線コネクタ 813">
          <a:extLst>
            <a:ext uri="{FF2B5EF4-FFF2-40B4-BE49-F238E27FC236}">
              <a16:creationId xmlns:a16="http://schemas.microsoft.com/office/drawing/2014/main" id="{00000000-0008-0000-0700-00002E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5" name="前年度繰上充用金該当値テキスト">
          <a:extLst>
            <a:ext uri="{FF2B5EF4-FFF2-40B4-BE49-F238E27FC236}">
              <a16:creationId xmlns:a16="http://schemas.microsoft.com/office/drawing/2014/main" id="{00000000-0008-0000-0700-000039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3" name="テキスト ボックス 832">
          <a:extLst>
            <a:ext uri="{FF2B5EF4-FFF2-40B4-BE49-F238E27FC236}">
              <a16:creationId xmlns:a16="http://schemas.microsoft.com/office/drawing/2014/main" id="{00000000-0008-0000-0700-000041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5" name="正方形/長方形 834">
          <a:extLst>
            <a:ext uri="{FF2B5EF4-FFF2-40B4-BE49-F238E27FC236}">
              <a16:creationId xmlns:a16="http://schemas.microsoft.com/office/drawing/2014/main" id="{00000000-0008-0000-0700-00004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6" name="テキスト ボックス 835">
          <a:extLst>
            <a:ext uri="{FF2B5EF4-FFF2-40B4-BE49-F238E27FC236}">
              <a16:creationId xmlns:a16="http://schemas.microsoft.com/office/drawing/2014/main" id="{00000000-0008-0000-0700-00004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anose="020B0609070205080204" pitchFamily="49" charset="-128"/>
              <a:ea typeface="ＭＳ ゴシック" panose="020B0609070205080204" pitchFamily="49" charset="-128"/>
            </a:rPr>
            <a:t>　衛生費については類似団体平均を僅かに上回ったが、その他の項目では下回る結果となった。</a:t>
          </a:r>
        </a:p>
        <a:p>
          <a:r>
            <a:rPr kumimoji="1" lang="ja-JP" altLang="en-US" sz="1300">
              <a:latin typeface="ＭＳ ゴシック" panose="020B0609070205080204" pitchFamily="49" charset="-128"/>
              <a:ea typeface="ＭＳ ゴシック" panose="020B0609070205080204" pitchFamily="49" charset="-128"/>
            </a:rPr>
            <a:t>　議会費、民生費、衛生費、農林水産業費、商工費、土木費については前年度と比較して増となっており、それぞれの主な増要因は、議会費については、議員期末手当</a:t>
          </a:r>
          <a:r>
            <a:rPr kumimoji="1" lang="en-US" altLang="ja-JP" sz="1300">
              <a:latin typeface="ＭＳ ゴシック" panose="020B0609070205080204" pitchFamily="49" charset="-128"/>
              <a:ea typeface="ＭＳ ゴシック" panose="020B0609070205080204" pitchFamily="49" charset="-128"/>
            </a:rPr>
            <a:t>13,616</a:t>
          </a:r>
          <a:r>
            <a:rPr kumimoji="1" lang="ja-JP" altLang="en-US" sz="1300">
              <a:latin typeface="ＭＳ ゴシック" panose="020B0609070205080204" pitchFamily="49" charset="-128"/>
              <a:ea typeface="ＭＳ ゴシック" panose="020B0609070205080204" pitchFamily="49" charset="-128"/>
            </a:rPr>
            <a:t>千円の増、民生費については、低所得世帯価格高騰重点支援給付金</a:t>
          </a:r>
          <a:r>
            <a:rPr kumimoji="1" lang="en-US" altLang="ja-JP" sz="1300">
              <a:latin typeface="ＭＳ ゴシック" panose="020B0609070205080204" pitchFamily="49" charset="-128"/>
              <a:ea typeface="ＭＳ ゴシック" panose="020B0609070205080204" pitchFamily="49" charset="-128"/>
            </a:rPr>
            <a:t>1,063,150</a:t>
          </a:r>
          <a:r>
            <a:rPr kumimoji="1" lang="ja-JP" altLang="en-US" sz="1300">
              <a:latin typeface="ＭＳ ゴシック" panose="020B0609070205080204" pitchFamily="49" charset="-128"/>
              <a:ea typeface="ＭＳ ゴシック" panose="020B0609070205080204" pitchFamily="49" charset="-128"/>
            </a:rPr>
            <a:t>千円の増、衛生費については、第２一般廃棄物最終処分場整備工事費</a:t>
          </a:r>
          <a:r>
            <a:rPr kumimoji="1" lang="en-US" altLang="ja-JP" sz="1300">
              <a:latin typeface="ＭＳ ゴシック" panose="020B0609070205080204" pitchFamily="49" charset="-128"/>
              <a:ea typeface="ＭＳ ゴシック" panose="020B0609070205080204" pitchFamily="49" charset="-128"/>
            </a:rPr>
            <a:t>3,179,605</a:t>
          </a:r>
          <a:r>
            <a:rPr kumimoji="1" lang="ja-JP" altLang="en-US" sz="1300">
              <a:latin typeface="ＭＳ ゴシック" panose="020B0609070205080204" pitchFamily="49" charset="-128"/>
              <a:ea typeface="ＭＳ ゴシック" panose="020B0609070205080204" pitchFamily="49" charset="-128"/>
            </a:rPr>
            <a:t>千円の増、農林水産業費については、大阪・関西万博自治体参加催事出展負担金</a:t>
          </a:r>
          <a:r>
            <a:rPr kumimoji="1" lang="en-US" altLang="ja-JP" sz="1300">
              <a:latin typeface="ＭＳ ゴシック" panose="020B0609070205080204" pitchFamily="49" charset="-128"/>
              <a:ea typeface="ＭＳ ゴシック" panose="020B0609070205080204" pitchFamily="49" charset="-128"/>
            </a:rPr>
            <a:t>2,400</a:t>
          </a:r>
          <a:r>
            <a:rPr kumimoji="1" lang="ja-JP" altLang="en-US" sz="1300">
              <a:latin typeface="ＭＳ ゴシック" panose="020B0609070205080204" pitchFamily="49" charset="-128"/>
              <a:ea typeface="ＭＳ ゴシック" panose="020B0609070205080204" pitchFamily="49" charset="-128"/>
            </a:rPr>
            <a:t>千円の増、商工費については、ふるさと応援寄附業務委託料</a:t>
          </a:r>
          <a:r>
            <a:rPr kumimoji="1" lang="en-US" altLang="ja-JP" sz="1300">
              <a:latin typeface="ＭＳ ゴシック" panose="020B0609070205080204" pitchFamily="49" charset="-128"/>
              <a:ea typeface="ＭＳ ゴシック" panose="020B0609070205080204" pitchFamily="49" charset="-128"/>
            </a:rPr>
            <a:t>37,639</a:t>
          </a:r>
          <a:r>
            <a:rPr kumimoji="1" lang="ja-JP" altLang="en-US" sz="1300">
              <a:latin typeface="ＭＳ ゴシック" panose="020B0609070205080204" pitchFamily="49" charset="-128"/>
              <a:ea typeface="ＭＳ ゴシック" panose="020B0609070205080204" pitchFamily="49" charset="-128"/>
            </a:rPr>
            <a:t>千円の増、土木費については、所沢駅ふれあい通り線立体交差工事負担金の増</a:t>
          </a:r>
          <a:r>
            <a:rPr kumimoji="1" lang="en-US" altLang="ja-JP" sz="1300">
              <a:latin typeface="ＭＳ ゴシック" panose="020B0609070205080204" pitchFamily="49" charset="-128"/>
              <a:ea typeface="ＭＳ ゴシック" panose="020B0609070205080204" pitchFamily="49" charset="-128"/>
            </a:rPr>
            <a:t>900,000</a:t>
          </a:r>
          <a:r>
            <a:rPr kumimoji="1" lang="ja-JP" altLang="en-US" sz="1300">
              <a:latin typeface="ＭＳ ゴシック" panose="020B0609070205080204" pitchFamily="49" charset="-128"/>
              <a:ea typeface="ＭＳ ゴシック" panose="020B0609070205080204" pitchFamily="49" charset="-128"/>
            </a:rPr>
            <a:t>千円・土地区画整理事業推進支援補助金の増</a:t>
          </a:r>
          <a:r>
            <a:rPr kumimoji="1" lang="en-US" altLang="ja-JP" sz="1300">
              <a:latin typeface="ＭＳ ゴシック" panose="020B0609070205080204" pitchFamily="49" charset="-128"/>
              <a:ea typeface="ＭＳ ゴシック" panose="020B0609070205080204" pitchFamily="49" charset="-128"/>
            </a:rPr>
            <a:t>900,322</a:t>
          </a:r>
          <a:r>
            <a:rPr kumimoji="1" lang="ja-JP" altLang="en-US" sz="1300">
              <a:latin typeface="ＭＳ ゴシック" panose="020B0609070205080204" pitchFamily="49" charset="-128"/>
              <a:ea typeface="ＭＳ ゴシック" panose="020B0609070205080204" pitchFamily="49" charset="-128"/>
            </a:rPr>
            <a:t>千円の増となっている。</a:t>
          </a:r>
        </a:p>
        <a:p>
          <a:r>
            <a:rPr kumimoji="1" lang="ja-JP" altLang="en-US" sz="1300">
              <a:latin typeface="ＭＳ ゴシック" panose="020B0609070205080204" pitchFamily="49" charset="-128"/>
              <a:ea typeface="ＭＳ ゴシック" panose="020B0609070205080204" pitchFamily="49" charset="-128"/>
            </a:rPr>
            <a:t>　一方で、総務費、労働費、消防費、教育費、公債費は減となっており、それぞれの主な減要因は、総務費については、施設整備基金積立金▲</a:t>
          </a:r>
          <a:r>
            <a:rPr kumimoji="1" lang="en-US" altLang="ja-JP" sz="1300">
              <a:latin typeface="ＭＳ ゴシック" panose="020B0609070205080204" pitchFamily="49" charset="-128"/>
              <a:ea typeface="ＭＳ ゴシック" panose="020B0609070205080204" pitchFamily="49" charset="-128"/>
            </a:rPr>
            <a:t>1,197,632</a:t>
          </a:r>
          <a:r>
            <a:rPr kumimoji="1" lang="ja-JP" altLang="en-US" sz="1300">
              <a:latin typeface="ＭＳ ゴシック" panose="020B0609070205080204" pitchFamily="49" charset="-128"/>
              <a:ea typeface="ＭＳ ゴシック" panose="020B0609070205080204" pitchFamily="49" charset="-128"/>
            </a:rPr>
            <a:t>千円の減、労働費については、ラーク所沢化粧梁等撤去工事費▲</a:t>
          </a:r>
          <a:r>
            <a:rPr kumimoji="1" lang="en-US" altLang="ja-JP" sz="1300">
              <a:latin typeface="ＭＳ ゴシック" panose="020B0609070205080204" pitchFamily="49" charset="-128"/>
              <a:ea typeface="ＭＳ ゴシック" panose="020B0609070205080204" pitchFamily="49" charset="-128"/>
            </a:rPr>
            <a:t>19,140</a:t>
          </a:r>
          <a:r>
            <a:rPr kumimoji="1" lang="ja-JP" altLang="en-US" sz="1300">
              <a:latin typeface="ＭＳ ゴシック" panose="020B0609070205080204" pitchFamily="49" charset="-128"/>
              <a:ea typeface="ＭＳ ゴシック" panose="020B0609070205080204" pitchFamily="49" charset="-128"/>
            </a:rPr>
            <a:t>千円の減、消防費については、消防団第４分団詰所用地購入費▲</a:t>
          </a:r>
          <a:r>
            <a:rPr kumimoji="1" lang="en-US" altLang="ja-JP" sz="1300">
              <a:latin typeface="ＭＳ ゴシック" panose="020B0609070205080204" pitchFamily="49" charset="-128"/>
              <a:ea typeface="ＭＳ ゴシック" panose="020B0609070205080204" pitchFamily="49" charset="-128"/>
            </a:rPr>
            <a:t>81,540</a:t>
          </a:r>
          <a:r>
            <a:rPr kumimoji="1" lang="ja-JP" altLang="en-US" sz="1300">
              <a:latin typeface="ＭＳ ゴシック" panose="020B0609070205080204" pitchFamily="49" charset="-128"/>
              <a:ea typeface="ＭＳ ゴシック" panose="020B0609070205080204" pitchFamily="49" charset="-128"/>
            </a:rPr>
            <a:t>千円の減、教育費については、第２学校給食センター建設工事費▲</a:t>
          </a:r>
          <a:r>
            <a:rPr kumimoji="1" lang="en-US" altLang="ja-JP" sz="1300">
              <a:latin typeface="ＭＳ ゴシック" panose="020B0609070205080204" pitchFamily="49" charset="-128"/>
              <a:ea typeface="ＭＳ ゴシック" panose="020B0609070205080204" pitchFamily="49" charset="-128"/>
            </a:rPr>
            <a:t>2,271,651</a:t>
          </a:r>
          <a:r>
            <a:rPr kumimoji="1" lang="ja-JP" altLang="en-US" sz="1300">
              <a:latin typeface="ＭＳ ゴシック" panose="020B0609070205080204" pitchFamily="49" charset="-128"/>
              <a:ea typeface="ＭＳ ゴシック" panose="020B0609070205080204" pitchFamily="49" charset="-128"/>
            </a:rPr>
            <a:t>千円の減、公債費については、元金償還金▲</a:t>
          </a:r>
          <a:r>
            <a:rPr kumimoji="1" lang="en-US" altLang="ja-JP" sz="1300">
              <a:latin typeface="ＭＳ ゴシック" panose="020B0609070205080204" pitchFamily="49" charset="-128"/>
              <a:ea typeface="ＭＳ ゴシック" panose="020B0609070205080204" pitchFamily="49" charset="-128"/>
            </a:rPr>
            <a:t>248,316</a:t>
          </a:r>
          <a:r>
            <a:rPr kumimoji="1" lang="ja-JP" altLang="en-US" sz="1300">
              <a:latin typeface="ＭＳ ゴシック" panose="020B0609070205080204" pitchFamily="49" charset="-128"/>
              <a:ea typeface="ＭＳ ゴシック" panose="020B0609070205080204" pitchFamily="49" charset="-128"/>
            </a:rPr>
            <a:t>千円の減となっている。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埼玉県所沢市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財政調整基金は、令和６年度は積立額が取崩額を下回り、前年度比で残高</a:t>
          </a:r>
          <a:r>
            <a:rPr kumimoji="1" lang="en-US" altLang="ja-JP" sz="1200">
              <a:latin typeface="ＭＳ ゴシック" pitchFamily="49" charset="-128"/>
              <a:ea typeface="ＭＳ ゴシック" pitchFamily="49" charset="-128"/>
            </a:rPr>
            <a:t>125</a:t>
          </a:r>
          <a:r>
            <a:rPr kumimoji="1" lang="ja-JP" altLang="en-US" sz="1200">
              <a:latin typeface="ＭＳ ゴシック" pitchFamily="49" charset="-128"/>
              <a:ea typeface="ＭＳ ゴシック" pitchFamily="49" charset="-128"/>
            </a:rPr>
            <a:t>百万円減となったため、標準財政規模比は</a:t>
          </a:r>
          <a:r>
            <a:rPr kumimoji="1" lang="en-US" altLang="ja-JP" sz="1200">
              <a:latin typeface="ＭＳ ゴシック" pitchFamily="49" charset="-128"/>
              <a:ea typeface="ＭＳ ゴシック" pitchFamily="49" charset="-128"/>
            </a:rPr>
            <a:t>0.5</a:t>
          </a:r>
          <a:r>
            <a:rPr kumimoji="1" lang="ja-JP" altLang="en-US" sz="1200">
              <a:latin typeface="ＭＳ ゴシック" pitchFamily="49" charset="-128"/>
              <a:ea typeface="ＭＳ ゴシック" pitchFamily="49" charset="-128"/>
            </a:rPr>
            <a:t>ポイント減となった。</a:t>
          </a:r>
        </a:p>
        <a:p>
          <a:r>
            <a:rPr kumimoji="1" lang="ja-JP" altLang="en-US" sz="1200">
              <a:latin typeface="ＭＳ ゴシック" pitchFamily="49" charset="-128"/>
              <a:ea typeface="ＭＳ ゴシック" pitchFamily="49" charset="-128"/>
            </a:rPr>
            <a:t>　実質収支額は、歳入が物価高騰対応重点支援地方創生臨時交付金や地方特例交付金などにより増加したことなどから、</a:t>
          </a:r>
          <a:r>
            <a:rPr kumimoji="1" lang="en-US" altLang="ja-JP" sz="1200">
              <a:latin typeface="ＭＳ ゴシック" pitchFamily="49" charset="-128"/>
              <a:ea typeface="ＭＳ ゴシック" pitchFamily="49" charset="-128"/>
            </a:rPr>
            <a:t>1,352</a:t>
          </a:r>
          <a:r>
            <a:rPr kumimoji="1" lang="ja-JP" altLang="en-US" sz="1200">
              <a:latin typeface="ＭＳ ゴシック" pitchFamily="49" charset="-128"/>
              <a:ea typeface="ＭＳ ゴシック" pitchFamily="49" charset="-128"/>
            </a:rPr>
            <a:t>百万円の増となり、標準財政規模比は</a:t>
          </a:r>
          <a:r>
            <a:rPr kumimoji="1" lang="en-US" altLang="ja-JP" sz="1200">
              <a:latin typeface="ＭＳ ゴシック" pitchFamily="49" charset="-128"/>
              <a:ea typeface="ＭＳ ゴシック" pitchFamily="49" charset="-128"/>
            </a:rPr>
            <a:t>1.81</a:t>
          </a:r>
          <a:r>
            <a:rPr kumimoji="1" lang="ja-JP" altLang="en-US" sz="1200">
              <a:latin typeface="ＭＳ ゴシック" pitchFamily="49" charset="-128"/>
              <a:ea typeface="ＭＳ ゴシック" pitchFamily="49" charset="-128"/>
            </a:rPr>
            <a:t>ポイントの増となった。</a:t>
          </a:r>
        </a:p>
        <a:p>
          <a:r>
            <a:rPr kumimoji="1" lang="ja-JP" altLang="en-US" sz="1200">
              <a:latin typeface="ＭＳ ゴシック" pitchFamily="49" charset="-128"/>
              <a:ea typeface="ＭＳ ゴシック" pitchFamily="49" charset="-128"/>
            </a:rPr>
            <a:t>　実質単年度収支額は、歳入歳出差引額が増加し、繰越財源が減少したため、単年度収支が増加したことから、前年度比</a:t>
          </a:r>
          <a:r>
            <a:rPr kumimoji="1" lang="en-US" altLang="ja-JP" sz="1200">
              <a:latin typeface="ＭＳ ゴシック" pitchFamily="49" charset="-128"/>
              <a:ea typeface="ＭＳ ゴシック" pitchFamily="49" charset="-128"/>
            </a:rPr>
            <a:t>5,258</a:t>
          </a:r>
          <a:r>
            <a:rPr kumimoji="1" lang="ja-JP" altLang="en-US" sz="1200">
              <a:latin typeface="ＭＳ ゴシック" pitchFamily="49" charset="-128"/>
              <a:ea typeface="ＭＳ ゴシック" pitchFamily="49" charset="-128"/>
            </a:rPr>
            <a:t>百万円の増となり、標準財政規模に占める割合では</a:t>
          </a:r>
          <a:r>
            <a:rPr kumimoji="1" lang="en-US" altLang="ja-JP" sz="1200">
              <a:latin typeface="ＭＳ ゴシック" pitchFamily="49" charset="-128"/>
              <a:ea typeface="ＭＳ ゴシック" pitchFamily="49" charset="-128"/>
            </a:rPr>
            <a:t>8.14</a:t>
          </a:r>
          <a:r>
            <a:rPr kumimoji="1" lang="ja-JP" altLang="en-US" sz="1200">
              <a:latin typeface="ＭＳ ゴシック" pitchFamily="49" charset="-128"/>
              <a:ea typeface="ＭＳ ゴシック" pitchFamily="49" charset="-128"/>
            </a:rPr>
            <a:t>ポイントの増となった。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埼玉県所沢市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令和６年度は、全ての会計において黒字を計上した。</a:t>
          </a:r>
        </a:p>
        <a:p>
          <a:r>
            <a:rPr kumimoji="1" lang="ja-JP" altLang="en-US" sz="1400">
              <a:latin typeface="ＭＳ ゴシック" pitchFamily="49" charset="-128"/>
              <a:ea typeface="ＭＳ ゴシック" pitchFamily="49" charset="-128"/>
            </a:rPr>
            <a:t>　連結黒字額全体のうち、一般会計と水道事業会計の余剰額の合計が</a:t>
          </a:r>
          <a:r>
            <a:rPr kumimoji="1" lang="en-US" altLang="ja-JP" sz="1400">
              <a:latin typeface="ＭＳ ゴシック" pitchFamily="49" charset="-128"/>
              <a:ea typeface="ＭＳ ゴシック" pitchFamily="49" charset="-128"/>
            </a:rPr>
            <a:t>11,297</a:t>
          </a:r>
          <a:r>
            <a:rPr kumimoji="1" lang="ja-JP" altLang="en-US" sz="1400">
              <a:latin typeface="ＭＳ ゴシック" pitchFamily="49" charset="-128"/>
              <a:ea typeface="ＭＳ ゴシック" pitchFamily="49" charset="-128"/>
            </a:rPr>
            <a:t>百万円となり、連結黒字全体の</a:t>
          </a:r>
          <a:r>
            <a:rPr kumimoji="1" lang="en-US" altLang="ja-JP" sz="1400">
              <a:latin typeface="ＭＳ ゴシック" pitchFamily="49" charset="-128"/>
              <a:ea typeface="ＭＳ ゴシック" pitchFamily="49" charset="-128"/>
            </a:rPr>
            <a:t>70.4%</a:t>
          </a:r>
          <a:r>
            <a:rPr kumimoji="1" lang="ja-JP" altLang="en-US" sz="1400">
              <a:latin typeface="ＭＳ ゴシック" pitchFamily="49" charset="-128"/>
              <a:ea typeface="ＭＳ ゴシック" pitchFamily="49" charset="-128"/>
            </a:rPr>
            <a:t>を占めている。</a:t>
          </a:r>
        </a:p>
        <a:p>
          <a:r>
            <a:rPr kumimoji="1" lang="ja-JP" altLang="en-US" sz="1400">
              <a:latin typeface="ＭＳ ゴシック" pitchFamily="49" charset="-128"/>
              <a:ea typeface="ＭＳ ゴシック" pitchFamily="49" charset="-128"/>
            </a:rPr>
            <a:t>　前年度と比較して黒字額は、一般会計が</a:t>
          </a:r>
          <a:r>
            <a:rPr kumimoji="1" lang="en-US" altLang="ja-JP" sz="1400">
              <a:latin typeface="ＭＳ ゴシック" pitchFamily="49" charset="-128"/>
              <a:ea typeface="ＭＳ ゴシック" pitchFamily="49" charset="-128"/>
            </a:rPr>
            <a:t>1,136</a:t>
          </a:r>
          <a:r>
            <a:rPr kumimoji="1" lang="ja-JP" altLang="en-US" sz="1400">
              <a:latin typeface="ＭＳ ゴシック" pitchFamily="49" charset="-128"/>
              <a:ea typeface="ＭＳ ゴシック" pitchFamily="49" charset="-128"/>
            </a:rPr>
            <a:t>百万円の増となったものの、水道事業会計が</a:t>
          </a:r>
          <a:r>
            <a:rPr kumimoji="1" lang="en-US" altLang="ja-JP" sz="1400">
              <a:latin typeface="ＭＳ ゴシック" pitchFamily="49" charset="-128"/>
              <a:ea typeface="ＭＳ ゴシック" pitchFamily="49" charset="-128"/>
            </a:rPr>
            <a:t>454</a:t>
          </a:r>
          <a:r>
            <a:rPr kumimoji="1" lang="ja-JP" altLang="en-US" sz="1400">
              <a:latin typeface="ＭＳ ゴシック" pitchFamily="49" charset="-128"/>
              <a:ea typeface="ＭＳ ゴシック" pitchFamily="49" charset="-128"/>
            </a:rPr>
            <a:t>百万円の減、下水道事業会計が</a:t>
          </a:r>
          <a:r>
            <a:rPr kumimoji="1" lang="en-US" altLang="ja-JP" sz="1400">
              <a:latin typeface="ＭＳ ゴシック" pitchFamily="49" charset="-128"/>
              <a:ea typeface="ＭＳ ゴシック" pitchFamily="49" charset="-128"/>
            </a:rPr>
            <a:t>927</a:t>
          </a:r>
          <a:r>
            <a:rPr kumimoji="1" lang="ja-JP" altLang="en-US" sz="1400">
              <a:latin typeface="ＭＳ ゴシック" pitchFamily="49" charset="-128"/>
              <a:ea typeface="ＭＳ ゴシック" pitchFamily="49" charset="-128"/>
            </a:rPr>
            <a:t>百万円の減等により、連結黒字額総額では前年度を</a:t>
          </a:r>
          <a:r>
            <a:rPr kumimoji="1" lang="en-US" altLang="ja-JP" sz="1400">
              <a:latin typeface="ＭＳ ゴシック" pitchFamily="49" charset="-128"/>
              <a:ea typeface="ＭＳ ゴシック" pitchFamily="49" charset="-128"/>
            </a:rPr>
            <a:t>925</a:t>
          </a:r>
          <a:r>
            <a:rPr kumimoji="1" lang="ja-JP" altLang="en-US" sz="1400">
              <a:latin typeface="ＭＳ ゴシック" pitchFamily="49" charset="-128"/>
              <a:ea typeface="ＭＳ ゴシック" pitchFamily="49" charset="-128"/>
            </a:rPr>
            <a:t>百万円下回り、</a:t>
          </a:r>
          <a:r>
            <a:rPr kumimoji="1" lang="en-US" altLang="ja-JP" sz="1400">
              <a:latin typeface="ＭＳ ゴシック" pitchFamily="49" charset="-128"/>
              <a:ea typeface="ＭＳ ゴシック" pitchFamily="49" charset="-128"/>
            </a:rPr>
            <a:t>16,037</a:t>
          </a:r>
          <a:r>
            <a:rPr kumimoji="1" lang="ja-JP" altLang="en-US" sz="1400">
              <a:latin typeface="ＭＳ ゴシック" pitchFamily="49" charset="-128"/>
              <a:ea typeface="ＭＳ ゴシック" pitchFamily="49" charset="-128"/>
            </a:rPr>
            <a:t>百万円となった。</a:t>
          </a:r>
        </a:p>
        <a:p>
          <a:r>
            <a:rPr kumimoji="1" lang="ja-JP" altLang="en-US" sz="1400">
              <a:latin typeface="ＭＳ ゴシック" pitchFamily="49" charset="-128"/>
              <a:ea typeface="ＭＳ ゴシック" pitchFamily="49" charset="-128"/>
            </a:rPr>
            <a:t>　  </a:t>
          </a:r>
        </a:p>
        <a:p>
          <a:r>
            <a:rPr kumimoji="1" lang="ja-JP" altLang="en-US" sz="1400">
              <a:latin typeface="ＭＳ ゴシック" pitchFamily="49" charset="-128"/>
              <a:ea typeface="ＭＳ ゴシック" pitchFamily="49" charset="-128"/>
            </a:rPr>
            <a:t> 主な会計の実質収支額は以下のとおり。</a:t>
          </a:r>
        </a:p>
        <a:p>
          <a:r>
            <a:rPr kumimoji="1" lang="ja-JP" altLang="en-US" sz="1400">
              <a:latin typeface="ＭＳ ゴシック" pitchFamily="49" charset="-128"/>
              <a:ea typeface="ＭＳ ゴシック" pitchFamily="49" charset="-128"/>
            </a:rPr>
            <a:t>　一般会計：</a:t>
          </a:r>
          <a:r>
            <a:rPr kumimoji="1" lang="en-US" altLang="ja-JP" sz="1400">
              <a:latin typeface="ＭＳ ゴシック" pitchFamily="49" charset="-128"/>
              <a:ea typeface="ＭＳ ゴシック" pitchFamily="49" charset="-128"/>
            </a:rPr>
            <a:t>7,035</a:t>
          </a:r>
          <a:r>
            <a:rPr kumimoji="1" lang="ja-JP" altLang="en-US" sz="1400">
              <a:latin typeface="ＭＳ ゴシック" pitchFamily="49" charset="-128"/>
              <a:ea typeface="ＭＳ ゴシック" pitchFamily="49" charset="-128"/>
            </a:rPr>
            <a:t>百万円</a:t>
          </a:r>
        </a:p>
        <a:p>
          <a:r>
            <a:rPr kumimoji="1" lang="ja-JP" altLang="en-US" sz="1400">
              <a:latin typeface="ＭＳ ゴシック" pitchFamily="49" charset="-128"/>
              <a:ea typeface="ＭＳ ゴシック" pitchFamily="49" charset="-128"/>
            </a:rPr>
            <a:t>　水道事業会計：</a:t>
          </a:r>
          <a:r>
            <a:rPr kumimoji="1" lang="en-US" altLang="ja-JP" sz="1400">
              <a:latin typeface="ＭＳ ゴシック" pitchFamily="49" charset="-128"/>
              <a:ea typeface="ＭＳ ゴシック" pitchFamily="49" charset="-128"/>
            </a:rPr>
            <a:t>4,262</a:t>
          </a:r>
          <a:r>
            <a:rPr kumimoji="1" lang="ja-JP" altLang="en-US" sz="1400">
              <a:latin typeface="ＭＳ ゴシック" pitchFamily="49" charset="-128"/>
              <a:ea typeface="ＭＳ ゴシック" pitchFamily="49" charset="-128"/>
            </a:rPr>
            <a:t>百万円</a:t>
          </a:r>
        </a:p>
        <a:p>
          <a:r>
            <a:rPr kumimoji="1" lang="ja-JP" altLang="en-US" sz="1400">
              <a:latin typeface="ＭＳ ゴシック" pitchFamily="49" charset="-128"/>
              <a:ea typeface="ＭＳ ゴシック" pitchFamily="49" charset="-128"/>
            </a:rPr>
            <a:t>　下水道事業会計：</a:t>
          </a:r>
          <a:r>
            <a:rPr kumimoji="1" lang="en-US" altLang="ja-JP" sz="1400">
              <a:latin typeface="ＭＳ ゴシック" pitchFamily="49" charset="-128"/>
              <a:ea typeface="ＭＳ ゴシック" pitchFamily="49" charset="-128"/>
            </a:rPr>
            <a:t>2,641</a:t>
          </a:r>
          <a:r>
            <a:rPr kumimoji="1" lang="ja-JP" altLang="en-US" sz="1400">
              <a:latin typeface="ＭＳ ゴシック" pitchFamily="49" charset="-128"/>
              <a:ea typeface="ＭＳ ゴシック" pitchFamily="49" charset="-128"/>
            </a:rPr>
            <a:t>百万円</a:t>
          </a:r>
        </a:p>
        <a:p>
          <a:r>
            <a:rPr kumimoji="1" lang="ja-JP" altLang="en-US" sz="1400">
              <a:latin typeface="ＭＳ ゴシック" pitchFamily="49" charset="-128"/>
              <a:ea typeface="ＭＳ ゴシック" pitchFamily="49" charset="-128"/>
            </a:rPr>
            <a:t>　病院事業会計：</a:t>
          </a:r>
          <a:r>
            <a:rPr kumimoji="1" lang="en-US" altLang="ja-JP" sz="1400">
              <a:latin typeface="ＭＳ ゴシック" pitchFamily="49" charset="-128"/>
              <a:ea typeface="ＭＳ ゴシック" pitchFamily="49" charset="-128"/>
            </a:rPr>
            <a:t>668</a:t>
          </a:r>
          <a:r>
            <a:rPr kumimoji="1" lang="ja-JP" altLang="en-US" sz="1400">
              <a:latin typeface="ＭＳ ゴシック" pitchFamily="49" charset="-128"/>
              <a:ea typeface="ＭＳ ゴシック" pitchFamily="49" charset="-128"/>
            </a:rPr>
            <a:t>百万円</a:t>
          </a:r>
        </a:p>
        <a:p>
          <a:r>
            <a:rPr kumimoji="1" lang="ja-JP" altLang="en-US" sz="1400">
              <a:latin typeface="ＭＳ ゴシック" pitchFamily="49" charset="-128"/>
              <a:ea typeface="ＭＳ ゴシック" pitchFamily="49" charset="-128"/>
            </a:rPr>
            <a:t>　介護保険特別会計：</a:t>
          </a:r>
          <a:r>
            <a:rPr kumimoji="1" lang="en-US" altLang="ja-JP" sz="1400">
              <a:latin typeface="ＭＳ ゴシック" pitchFamily="49" charset="-128"/>
              <a:ea typeface="ＭＳ ゴシック" pitchFamily="49" charset="-128"/>
            </a:rPr>
            <a:t>991</a:t>
          </a:r>
          <a:r>
            <a:rPr kumimoji="1" lang="ja-JP" altLang="en-US" sz="1400">
              <a:latin typeface="ＭＳ ゴシック" pitchFamily="49" charset="-128"/>
              <a:ea typeface="ＭＳ ゴシック" pitchFamily="49" charset="-128"/>
            </a:rPr>
            <a:t>百万円</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138610169</v>
      </c>
      <c r="BO4" s="371"/>
      <c r="BP4" s="371"/>
      <c r="BQ4" s="371"/>
      <c r="BR4" s="371"/>
      <c r="BS4" s="371"/>
      <c r="BT4" s="371"/>
      <c r="BU4" s="372"/>
      <c r="BV4" s="370">
        <v>132338504</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10.9</v>
      </c>
      <c r="CU4" s="377"/>
      <c r="CV4" s="377"/>
      <c r="CW4" s="377"/>
      <c r="CX4" s="377"/>
      <c r="CY4" s="377"/>
      <c r="CZ4" s="377"/>
      <c r="DA4" s="378"/>
      <c r="DB4" s="376">
        <v>9.1</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130386256</v>
      </c>
      <c r="BO5" s="408"/>
      <c r="BP5" s="408"/>
      <c r="BQ5" s="408"/>
      <c r="BR5" s="408"/>
      <c r="BS5" s="408"/>
      <c r="BT5" s="408"/>
      <c r="BU5" s="409"/>
      <c r="BV5" s="407">
        <v>124633402</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95.5</v>
      </c>
      <c r="CU5" s="405"/>
      <c r="CV5" s="405"/>
      <c r="CW5" s="405"/>
      <c r="CX5" s="405"/>
      <c r="CY5" s="405"/>
      <c r="CZ5" s="405"/>
      <c r="DA5" s="406"/>
      <c r="DB5" s="404">
        <v>95.2</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8223913</v>
      </c>
      <c r="BO6" s="408"/>
      <c r="BP6" s="408"/>
      <c r="BQ6" s="408"/>
      <c r="BR6" s="408"/>
      <c r="BS6" s="408"/>
      <c r="BT6" s="408"/>
      <c r="BU6" s="409"/>
      <c r="BV6" s="407">
        <v>7705102</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96</v>
      </c>
      <c r="CU6" s="445"/>
      <c r="CV6" s="445"/>
      <c r="CW6" s="445"/>
      <c r="CX6" s="445"/>
      <c r="CY6" s="445"/>
      <c r="CZ6" s="445"/>
      <c r="DA6" s="446"/>
      <c r="DB6" s="444">
        <v>96.1</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101</v>
      </c>
      <c r="AV7" s="440"/>
      <c r="AW7" s="440"/>
      <c r="AX7" s="440"/>
      <c r="AY7" s="441" t="s">
        <v>102</v>
      </c>
      <c r="AZ7" s="442"/>
      <c r="BA7" s="442"/>
      <c r="BB7" s="442"/>
      <c r="BC7" s="442"/>
      <c r="BD7" s="442"/>
      <c r="BE7" s="442"/>
      <c r="BF7" s="442"/>
      <c r="BG7" s="442"/>
      <c r="BH7" s="442"/>
      <c r="BI7" s="442"/>
      <c r="BJ7" s="442"/>
      <c r="BK7" s="442"/>
      <c r="BL7" s="442"/>
      <c r="BM7" s="443"/>
      <c r="BN7" s="407">
        <v>1016935</v>
      </c>
      <c r="BO7" s="408"/>
      <c r="BP7" s="408"/>
      <c r="BQ7" s="408"/>
      <c r="BR7" s="408"/>
      <c r="BS7" s="408"/>
      <c r="BT7" s="408"/>
      <c r="BU7" s="409"/>
      <c r="BV7" s="407">
        <v>1850408</v>
      </c>
      <c r="BW7" s="408"/>
      <c r="BX7" s="408"/>
      <c r="BY7" s="408"/>
      <c r="BZ7" s="408"/>
      <c r="CA7" s="408"/>
      <c r="CB7" s="408"/>
      <c r="CC7" s="409"/>
      <c r="CD7" s="410" t="s">
        <v>103</v>
      </c>
      <c r="CE7" s="411"/>
      <c r="CF7" s="411"/>
      <c r="CG7" s="411"/>
      <c r="CH7" s="411"/>
      <c r="CI7" s="411"/>
      <c r="CJ7" s="411"/>
      <c r="CK7" s="411"/>
      <c r="CL7" s="411"/>
      <c r="CM7" s="411"/>
      <c r="CN7" s="411"/>
      <c r="CO7" s="411"/>
      <c r="CP7" s="411"/>
      <c r="CQ7" s="411"/>
      <c r="CR7" s="411"/>
      <c r="CS7" s="412"/>
      <c r="CT7" s="407">
        <v>65875752</v>
      </c>
      <c r="CU7" s="408"/>
      <c r="CV7" s="408"/>
      <c r="CW7" s="408"/>
      <c r="CX7" s="408"/>
      <c r="CY7" s="408"/>
      <c r="CZ7" s="408"/>
      <c r="DA7" s="409"/>
      <c r="DB7" s="407">
        <v>64131215</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104</v>
      </c>
      <c r="AN8" s="437"/>
      <c r="AO8" s="437"/>
      <c r="AP8" s="437"/>
      <c r="AQ8" s="437"/>
      <c r="AR8" s="437"/>
      <c r="AS8" s="437"/>
      <c r="AT8" s="438"/>
      <c r="AU8" s="439" t="s">
        <v>90</v>
      </c>
      <c r="AV8" s="440"/>
      <c r="AW8" s="440"/>
      <c r="AX8" s="440"/>
      <c r="AY8" s="441" t="s">
        <v>105</v>
      </c>
      <c r="AZ8" s="442"/>
      <c r="BA8" s="442"/>
      <c r="BB8" s="442"/>
      <c r="BC8" s="442"/>
      <c r="BD8" s="442"/>
      <c r="BE8" s="442"/>
      <c r="BF8" s="442"/>
      <c r="BG8" s="442"/>
      <c r="BH8" s="442"/>
      <c r="BI8" s="442"/>
      <c r="BJ8" s="442"/>
      <c r="BK8" s="442"/>
      <c r="BL8" s="442"/>
      <c r="BM8" s="443"/>
      <c r="BN8" s="407">
        <v>7206978</v>
      </c>
      <c r="BO8" s="408"/>
      <c r="BP8" s="408"/>
      <c r="BQ8" s="408"/>
      <c r="BR8" s="408"/>
      <c r="BS8" s="408"/>
      <c r="BT8" s="408"/>
      <c r="BU8" s="409"/>
      <c r="BV8" s="407">
        <v>5854694</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0.94</v>
      </c>
      <c r="CU8" s="448"/>
      <c r="CV8" s="448"/>
      <c r="CW8" s="448"/>
      <c r="CX8" s="448"/>
      <c r="CY8" s="448"/>
      <c r="CZ8" s="448"/>
      <c r="DA8" s="449"/>
      <c r="DB8" s="447">
        <v>0.94</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342464</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1352284</v>
      </c>
      <c r="BO9" s="408"/>
      <c r="BP9" s="408"/>
      <c r="BQ9" s="408"/>
      <c r="BR9" s="408"/>
      <c r="BS9" s="408"/>
      <c r="BT9" s="408"/>
      <c r="BU9" s="409"/>
      <c r="BV9" s="407">
        <v>-4133920</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8.1</v>
      </c>
      <c r="CU9" s="405"/>
      <c r="CV9" s="405"/>
      <c r="CW9" s="405"/>
      <c r="CX9" s="405"/>
      <c r="CY9" s="405"/>
      <c r="CZ9" s="405"/>
      <c r="DA9" s="406"/>
      <c r="DB9" s="404">
        <v>8.4</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340386</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5512743</v>
      </c>
      <c r="BO10" s="408"/>
      <c r="BP10" s="408"/>
      <c r="BQ10" s="408"/>
      <c r="BR10" s="408"/>
      <c r="BS10" s="408"/>
      <c r="BT10" s="408"/>
      <c r="BU10" s="409"/>
      <c r="BV10" s="407">
        <v>5968177</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342520</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5637283</v>
      </c>
      <c r="BO12" s="408"/>
      <c r="BP12" s="408"/>
      <c r="BQ12" s="408"/>
      <c r="BR12" s="408"/>
      <c r="BS12" s="408"/>
      <c r="BT12" s="408"/>
      <c r="BU12" s="409"/>
      <c r="BV12" s="407">
        <v>5864655</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334691</v>
      </c>
      <c r="S13" s="492"/>
      <c r="T13" s="492"/>
      <c r="U13" s="492"/>
      <c r="V13" s="493"/>
      <c r="W13" s="423" t="s">
        <v>131</v>
      </c>
      <c r="X13" s="424"/>
      <c r="Y13" s="424"/>
      <c r="Z13" s="424"/>
      <c r="AA13" s="424"/>
      <c r="AB13" s="414"/>
      <c r="AC13" s="458">
        <v>1793</v>
      </c>
      <c r="AD13" s="459"/>
      <c r="AE13" s="459"/>
      <c r="AF13" s="459"/>
      <c r="AG13" s="501"/>
      <c r="AH13" s="458">
        <v>2023</v>
      </c>
      <c r="AI13" s="459"/>
      <c r="AJ13" s="459"/>
      <c r="AK13" s="459"/>
      <c r="AL13" s="460"/>
      <c r="AM13" s="436" t="s">
        <v>132</v>
      </c>
      <c r="AN13" s="437"/>
      <c r="AO13" s="437"/>
      <c r="AP13" s="437"/>
      <c r="AQ13" s="437"/>
      <c r="AR13" s="437"/>
      <c r="AS13" s="437"/>
      <c r="AT13" s="438"/>
      <c r="AU13" s="439" t="s">
        <v>101</v>
      </c>
      <c r="AV13" s="440"/>
      <c r="AW13" s="440"/>
      <c r="AX13" s="440"/>
      <c r="AY13" s="441" t="s">
        <v>133</v>
      </c>
      <c r="AZ13" s="442"/>
      <c r="BA13" s="442"/>
      <c r="BB13" s="442"/>
      <c r="BC13" s="442"/>
      <c r="BD13" s="442"/>
      <c r="BE13" s="442"/>
      <c r="BF13" s="442"/>
      <c r="BG13" s="442"/>
      <c r="BH13" s="442"/>
      <c r="BI13" s="442"/>
      <c r="BJ13" s="442"/>
      <c r="BK13" s="442"/>
      <c r="BL13" s="442"/>
      <c r="BM13" s="443"/>
      <c r="BN13" s="407">
        <v>1227744</v>
      </c>
      <c r="BO13" s="408"/>
      <c r="BP13" s="408"/>
      <c r="BQ13" s="408"/>
      <c r="BR13" s="408"/>
      <c r="BS13" s="408"/>
      <c r="BT13" s="408"/>
      <c r="BU13" s="409"/>
      <c r="BV13" s="407">
        <v>-4030398</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5</v>
      </c>
      <c r="CU13" s="405"/>
      <c r="CV13" s="405"/>
      <c r="CW13" s="405"/>
      <c r="CX13" s="405"/>
      <c r="CY13" s="405"/>
      <c r="CZ13" s="405"/>
      <c r="DA13" s="406"/>
      <c r="DB13" s="404">
        <v>5.0999999999999996</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343529</v>
      </c>
      <c r="S14" s="492"/>
      <c r="T14" s="492"/>
      <c r="U14" s="492"/>
      <c r="V14" s="493"/>
      <c r="W14" s="397"/>
      <c r="X14" s="398"/>
      <c r="Y14" s="398"/>
      <c r="Z14" s="398"/>
      <c r="AA14" s="398"/>
      <c r="AB14" s="387"/>
      <c r="AC14" s="494">
        <v>1.2</v>
      </c>
      <c r="AD14" s="495"/>
      <c r="AE14" s="495"/>
      <c r="AF14" s="495"/>
      <c r="AG14" s="496"/>
      <c r="AH14" s="494">
        <v>1.4</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9.1</v>
      </c>
      <c r="CU14" s="506"/>
      <c r="CV14" s="506"/>
      <c r="CW14" s="506"/>
      <c r="CX14" s="506"/>
      <c r="CY14" s="506"/>
      <c r="CZ14" s="506"/>
      <c r="DA14" s="507"/>
      <c r="DB14" s="505">
        <v>0.8</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336504</v>
      </c>
      <c r="S15" s="492"/>
      <c r="T15" s="492"/>
      <c r="U15" s="492"/>
      <c r="V15" s="493"/>
      <c r="W15" s="423" t="s">
        <v>137</v>
      </c>
      <c r="X15" s="424"/>
      <c r="Y15" s="424"/>
      <c r="Z15" s="424"/>
      <c r="AA15" s="424"/>
      <c r="AB15" s="414"/>
      <c r="AC15" s="458">
        <v>26563</v>
      </c>
      <c r="AD15" s="459"/>
      <c r="AE15" s="459"/>
      <c r="AF15" s="459"/>
      <c r="AG15" s="501"/>
      <c r="AH15" s="458">
        <v>29386</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48218398</v>
      </c>
      <c r="BO15" s="371"/>
      <c r="BP15" s="371"/>
      <c r="BQ15" s="371"/>
      <c r="BR15" s="371"/>
      <c r="BS15" s="371"/>
      <c r="BT15" s="371"/>
      <c r="BU15" s="372"/>
      <c r="BV15" s="370">
        <v>47583438</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18.2</v>
      </c>
      <c r="AD16" s="495"/>
      <c r="AE16" s="495"/>
      <c r="AF16" s="495"/>
      <c r="AG16" s="496"/>
      <c r="AH16" s="494">
        <v>20.100000000000001</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52144607</v>
      </c>
      <c r="BO16" s="408"/>
      <c r="BP16" s="408"/>
      <c r="BQ16" s="408"/>
      <c r="BR16" s="408"/>
      <c r="BS16" s="408"/>
      <c r="BT16" s="408"/>
      <c r="BU16" s="409"/>
      <c r="BV16" s="407">
        <v>50317867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117796</v>
      </c>
      <c r="AD17" s="459"/>
      <c r="AE17" s="459"/>
      <c r="AF17" s="459"/>
      <c r="AG17" s="501"/>
      <c r="AH17" s="458">
        <v>114775</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61637435</v>
      </c>
      <c r="BO17" s="408"/>
      <c r="BP17" s="408"/>
      <c r="BQ17" s="408"/>
      <c r="BR17" s="408"/>
      <c r="BS17" s="408"/>
      <c r="BT17" s="408"/>
      <c r="BU17" s="409"/>
      <c r="BV17" s="407">
        <v>60791338</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72.11</v>
      </c>
      <c r="M18" s="531"/>
      <c r="N18" s="531"/>
      <c r="O18" s="531"/>
      <c r="P18" s="531"/>
      <c r="Q18" s="531"/>
      <c r="R18" s="532"/>
      <c r="S18" s="532"/>
      <c r="T18" s="532"/>
      <c r="U18" s="532"/>
      <c r="V18" s="533"/>
      <c r="W18" s="425"/>
      <c r="X18" s="426"/>
      <c r="Y18" s="426"/>
      <c r="Z18" s="426"/>
      <c r="AA18" s="426"/>
      <c r="AB18" s="417"/>
      <c r="AC18" s="534">
        <v>80.599999999999994</v>
      </c>
      <c r="AD18" s="535"/>
      <c r="AE18" s="535"/>
      <c r="AF18" s="535"/>
      <c r="AG18" s="536"/>
      <c r="AH18" s="534">
        <v>78.5</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66251135</v>
      </c>
      <c r="BO18" s="408"/>
      <c r="BP18" s="408"/>
      <c r="BQ18" s="408"/>
      <c r="BR18" s="408"/>
      <c r="BS18" s="408"/>
      <c r="BT18" s="408"/>
      <c r="BU18" s="409"/>
      <c r="BV18" s="407">
        <v>62921962</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4749</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93691418</v>
      </c>
      <c r="BO19" s="408"/>
      <c r="BP19" s="408"/>
      <c r="BQ19" s="408"/>
      <c r="BR19" s="408"/>
      <c r="BS19" s="408"/>
      <c r="BT19" s="408"/>
      <c r="BU19" s="409"/>
      <c r="BV19" s="407">
        <v>92398011</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152652</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62186746</v>
      </c>
      <c r="BO22" s="371"/>
      <c r="BP22" s="371"/>
      <c r="BQ22" s="371"/>
      <c r="BR22" s="371"/>
      <c r="BS22" s="371"/>
      <c r="BT22" s="371"/>
      <c r="BU22" s="372"/>
      <c r="BV22" s="370">
        <v>61641265</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38020335</v>
      </c>
      <c r="BO23" s="408"/>
      <c r="BP23" s="408"/>
      <c r="BQ23" s="408"/>
      <c r="BR23" s="408"/>
      <c r="BS23" s="408"/>
      <c r="BT23" s="408"/>
      <c r="BU23" s="409"/>
      <c r="BV23" s="407">
        <v>37303097</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10290</v>
      </c>
      <c r="R24" s="459"/>
      <c r="S24" s="459"/>
      <c r="T24" s="459"/>
      <c r="U24" s="459"/>
      <c r="V24" s="501"/>
      <c r="W24" s="553"/>
      <c r="X24" s="554"/>
      <c r="Y24" s="555"/>
      <c r="Z24" s="457" t="s">
        <v>162</v>
      </c>
      <c r="AA24" s="437"/>
      <c r="AB24" s="437"/>
      <c r="AC24" s="437"/>
      <c r="AD24" s="437"/>
      <c r="AE24" s="437"/>
      <c r="AF24" s="437"/>
      <c r="AG24" s="438"/>
      <c r="AH24" s="458">
        <v>1799</v>
      </c>
      <c r="AI24" s="459"/>
      <c r="AJ24" s="459"/>
      <c r="AK24" s="459"/>
      <c r="AL24" s="501"/>
      <c r="AM24" s="458">
        <v>5674046</v>
      </c>
      <c r="AN24" s="459"/>
      <c r="AO24" s="459"/>
      <c r="AP24" s="459"/>
      <c r="AQ24" s="459"/>
      <c r="AR24" s="501"/>
      <c r="AS24" s="458">
        <v>3154</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37141152</v>
      </c>
      <c r="BO24" s="408"/>
      <c r="BP24" s="408"/>
      <c r="BQ24" s="408"/>
      <c r="BR24" s="408"/>
      <c r="BS24" s="408"/>
      <c r="BT24" s="408"/>
      <c r="BU24" s="409"/>
      <c r="BV24" s="407">
        <v>33912601</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2</v>
      </c>
      <c r="M25" s="459"/>
      <c r="N25" s="459"/>
      <c r="O25" s="459"/>
      <c r="P25" s="501"/>
      <c r="Q25" s="458">
        <v>8760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67183632</v>
      </c>
      <c r="BO25" s="371"/>
      <c r="BP25" s="371"/>
      <c r="BQ25" s="371"/>
      <c r="BR25" s="371"/>
      <c r="BS25" s="371"/>
      <c r="BT25" s="371"/>
      <c r="BU25" s="372"/>
      <c r="BV25" s="370">
        <v>50618029</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7810</v>
      </c>
      <c r="R26" s="459"/>
      <c r="S26" s="459"/>
      <c r="T26" s="459"/>
      <c r="U26" s="459"/>
      <c r="V26" s="501"/>
      <c r="W26" s="553"/>
      <c r="X26" s="554"/>
      <c r="Y26" s="555"/>
      <c r="Z26" s="457" t="s">
        <v>168</v>
      </c>
      <c r="AA26" s="559"/>
      <c r="AB26" s="559"/>
      <c r="AC26" s="559"/>
      <c r="AD26" s="559"/>
      <c r="AE26" s="559"/>
      <c r="AF26" s="559"/>
      <c r="AG26" s="560"/>
      <c r="AH26" s="458">
        <v>123</v>
      </c>
      <c r="AI26" s="459"/>
      <c r="AJ26" s="459"/>
      <c r="AK26" s="459"/>
      <c r="AL26" s="501"/>
      <c r="AM26" s="458">
        <v>424104</v>
      </c>
      <c r="AN26" s="459"/>
      <c r="AO26" s="459"/>
      <c r="AP26" s="459"/>
      <c r="AQ26" s="459"/>
      <c r="AR26" s="501"/>
      <c r="AS26" s="458">
        <v>3448</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6600</v>
      </c>
      <c r="R27" s="459"/>
      <c r="S27" s="459"/>
      <c r="T27" s="459"/>
      <c r="U27" s="459"/>
      <c r="V27" s="501"/>
      <c r="W27" s="553"/>
      <c r="X27" s="554"/>
      <c r="Y27" s="555"/>
      <c r="Z27" s="457" t="s">
        <v>171</v>
      </c>
      <c r="AA27" s="437"/>
      <c r="AB27" s="437"/>
      <c r="AC27" s="437"/>
      <c r="AD27" s="437"/>
      <c r="AE27" s="437"/>
      <c r="AF27" s="437"/>
      <c r="AG27" s="438"/>
      <c r="AH27" s="458">
        <v>43</v>
      </c>
      <c r="AI27" s="459"/>
      <c r="AJ27" s="459"/>
      <c r="AK27" s="459"/>
      <c r="AL27" s="501"/>
      <c r="AM27" s="458">
        <v>160947</v>
      </c>
      <c r="AN27" s="459"/>
      <c r="AO27" s="459"/>
      <c r="AP27" s="459"/>
      <c r="AQ27" s="459"/>
      <c r="AR27" s="501"/>
      <c r="AS27" s="458">
        <v>3743</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100000</v>
      </c>
      <c r="BO27" s="527"/>
      <c r="BP27" s="527"/>
      <c r="BQ27" s="527"/>
      <c r="BR27" s="527"/>
      <c r="BS27" s="527"/>
      <c r="BT27" s="527"/>
      <c r="BU27" s="528"/>
      <c r="BV27" s="526">
        <v>100000</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5800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7382176</v>
      </c>
      <c r="BO28" s="371"/>
      <c r="BP28" s="371"/>
      <c r="BQ28" s="371"/>
      <c r="BR28" s="371"/>
      <c r="BS28" s="371"/>
      <c r="BT28" s="371"/>
      <c r="BU28" s="372"/>
      <c r="BV28" s="370">
        <v>7506716</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35</v>
      </c>
      <c r="M29" s="459"/>
      <c r="N29" s="459"/>
      <c r="O29" s="459"/>
      <c r="P29" s="501"/>
      <c r="Q29" s="458">
        <v>5600</v>
      </c>
      <c r="R29" s="459"/>
      <c r="S29" s="459"/>
      <c r="T29" s="459"/>
      <c r="U29" s="459"/>
      <c r="V29" s="501"/>
      <c r="W29" s="556"/>
      <c r="X29" s="557"/>
      <c r="Y29" s="558"/>
      <c r="Z29" s="457" t="s">
        <v>177</v>
      </c>
      <c r="AA29" s="437"/>
      <c r="AB29" s="437"/>
      <c r="AC29" s="437"/>
      <c r="AD29" s="437"/>
      <c r="AE29" s="437"/>
      <c r="AF29" s="437"/>
      <c r="AG29" s="438"/>
      <c r="AH29" s="458">
        <v>1842</v>
      </c>
      <c r="AI29" s="459"/>
      <c r="AJ29" s="459"/>
      <c r="AK29" s="459"/>
      <c r="AL29" s="501"/>
      <c r="AM29" s="458">
        <v>5834993</v>
      </c>
      <c r="AN29" s="459"/>
      <c r="AO29" s="459"/>
      <c r="AP29" s="459"/>
      <c r="AQ29" s="459"/>
      <c r="AR29" s="501"/>
      <c r="AS29" s="458">
        <v>3168</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t="s">
        <v>122</v>
      </c>
      <c r="BO29" s="408"/>
      <c r="BP29" s="408"/>
      <c r="BQ29" s="408"/>
      <c r="BR29" s="408"/>
      <c r="BS29" s="408"/>
      <c r="BT29" s="408"/>
      <c r="BU29" s="409"/>
      <c r="BV29" s="407" t="s">
        <v>122</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101.5</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4280710</v>
      </c>
      <c r="BO30" s="527"/>
      <c r="BP30" s="527"/>
      <c r="BQ30" s="527"/>
      <c r="BR30" s="527"/>
      <c r="BS30" s="527"/>
      <c r="BT30" s="527"/>
      <c r="BU30" s="528"/>
      <c r="BV30" s="526">
        <v>6675833</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4</v>
      </c>
      <c r="V34" s="597"/>
      <c r="W34" s="598" t="str">
        <f>IF('各会計、関係団体の財政状況及び健全化判断比率'!B28="","",'各会計、関係団体の財政状況及び健全化判断比率'!B28)</f>
        <v>所沢市交通災害共済特別会計</v>
      </c>
      <c r="X34" s="598"/>
      <c r="Y34" s="598"/>
      <c r="Z34" s="598"/>
      <c r="AA34" s="598"/>
      <c r="AB34" s="598"/>
      <c r="AC34" s="598"/>
      <c r="AD34" s="598"/>
      <c r="AE34" s="598"/>
      <c r="AF34" s="598"/>
      <c r="AG34" s="598"/>
      <c r="AH34" s="598"/>
      <c r="AI34" s="598"/>
      <c r="AJ34" s="598"/>
      <c r="AK34" s="598"/>
      <c r="AL34" s="169"/>
      <c r="AM34" s="597">
        <f>IF(AO34="","",MAX(C34:D43,U34:V43)+1)</f>
        <v>8</v>
      </c>
      <c r="AN34" s="597"/>
      <c r="AO34" s="598" t="str">
        <f>IF('各会計、関係団体の財政状況及び健全化判断比率'!B32="","",'各会計、関係団体の財政状況及び健全化判断比率'!B32)</f>
        <v>所沢市水道事業会計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11</v>
      </c>
      <c r="BX34" s="597"/>
      <c r="BY34" s="598" t="str">
        <f>IF('各会計、関係団体の財政状況及び健全化判断比率'!B68="","",'各会計、関係団体の財政状況及び健全化判断比率'!B68)</f>
        <v>埼玉西部消防組合</v>
      </c>
      <c r="BZ34" s="598"/>
      <c r="CA34" s="598"/>
      <c r="CB34" s="598"/>
      <c r="CC34" s="598"/>
      <c r="CD34" s="598"/>
      <c r="CE34" s="598"/>
      <c r="CF34" s="598"/>
      <c r="CG34" s="598"/>
      <c r="CH34" s="598"/>
      <c r="CI34" s="598"/>
      <c r="CJ34" s="598"/>
      <c r="CK34" s="598"/>
      <c r="CL34" s="598"/>
      <c r="CM34" s="598"/>
      <c r="CN34" s="169"/>
      <c r="CO34" s="597">
        <f>IF(CQ34="","",MAX(C34:D43,U34:V43,AM34:AN43,BE34:BF43,BW34:BX43)+1)</f>
        <v>12</v>
      </c>
      <c r="CP34" s="597"/>
      <c r="CQ34" s="598" t="str">
        <f>IF('各会計、関係団体の財政状況及び健全化判断比率'!BS7="","",'各会計、関係団体の財政状況及び健全化判断比率'!BS7)</f>
        <v>所沢市土地開発公社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所沢市所沢都市計画事業狭山ヶ丘土地区画整理特別会計</v>
      </c>
      <c r="F35" s="598"/>
      <c r="G35" s="598"/>
      <c r="H35" s="598"/>
      <c r="I35" s="598"/>
      <c r="J35" s="598"/>
      <c r="K35" s="598"/>
      <c r="L35" s="598"/>
      <c r="M35" s="598"/>
      <c r="N35" s="598"/>
      <c r="O35" s="598"/>
      <c r="P35" s="598"/>
      <c r="Q35" s="598"/>
      <c r="R35" s="598"/>
      <c r="S35" s="598"/>
      <c r="T35" s="169"/>
      <c r="U35" s="597">
        <f>IF(W35="","",U34+1)</f>
        <v>5</v>
      </c>
      <c r="V35" s="597"/>
      <c r="W35" s="598" t="str">
        <f>IF('各会計、関係団体の財政状況及び健全化判断比率'!B29="","",'各会計、関係団体の財政状況及び健全化判断比率'!B29)</f>
        <v>所沢市国民健康保険特別会計</v>
      </c>
      <c r="X35" s="598"/>
      <c r="Y35" s="598"/>
      <c r="Z35" s="598"/>
      <c r="AA35" s="598"/>
      <c r="AB35" s="598"/>
      <c r="AC35" s="598"/>
      <c r="AD35" s="598"/>
      <c r="AE35" s="598"/>
      <c r="AF35" s="598"/>
      <c r="AG35" s="598"/>
      <c r="AH35" s="598"/>
      <c r="AI35" s="598"/>
      <c r="AJ35" s="598"/>
      <c r="AK35" s="598"/>
      <c r="AL35" s="169"/>
      <c r="AM35" s="597">
        <f t="shared" ref="AM35:AM43" si="0">IF(AO35="","",AM34+1)</f>
        <v>9</v>
      </c>
      <c r="AN35" s="597"/>
      <c r="AO35" s="598" t="str">
        <f>IF('各会計、関係団体の財政状況及び健全化判断比率'!B33="","",'各会計、関係団体の財政状況及び健全化判断比率'!B33)</f>
        <v>所沢市下水道事業会計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t="str">
        <f t="shared" ref="BW35:BW43" si="2">IF(BY35="","",BW34+1)</f>
        <v/>
      </c>
      <c r="BX35" s="597"/>
      <c r="BY35" s="598" t="str">
        <f>IF('各会計、関係団体の財政状況及び健全化判断比率'!B69="","",'各会計、関係団体の財政状況及び健全化判断比率'!B69)</f>
        <v/>
      </c>
      <c r="BZ35" s="598"/>
      <c r="CA35" s="598"/>
      <c r="CB35" s="598"/>
      <c r="CC35" s="598"/>
      <c r="CD35" s="598"/>
      <c r="CE35" s="598"/>
      <c r="CF35" s="598"/>
      <c r="CG35" s="598"/>
      <c r="CH35" s="598"/>
      <c r="CI35" s="598"/>
      <c r="CJ35" s="598"/>
      <c r="CK35" s="598"/>
      <c r="CL35" s="598"/>
      <c r="CM35" s="598"/>
      <c r="CN35" s="169"/>
      <c r="CO35" s="597">
        <f t="shared" ref="CO35:CO43" si="3">IF(CQ35="","",CO34+1)</f>
        <v>13</v>
      </c>
      <c r="CP35" s="597"/>
      <c r="CQ35" s="598" t="str">
        <f>IF('各会計、関係団体の財政状況及び健全化判断比率'!BS8="","",'各会計、関係団体の財政状況及び健全化判断比率'!BS8)</f>
        <v>ワルツ所沢</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v>
      </c>
      <c r="DH35" s="599"/>
      <c r="DI35" s="196"/>
    </row>
    <row r="36" spans="1:113" ht="32.25" customHeight="1" x14ac:dyDescent="0.2">
      <c r="A36" s="169"/>
      <c r="B36" s="193"/>
      <c r="C36" s="597">
        <f>IF(E36="","",C35+1)</f>
        <v>3</v>
      </c>
      <c r="D36" s="597"/>
      <c r="E36" s="598" t="str">
        <f>IF('各会計、関係団体の財政状況及び健全化判断比率'!B9="","",'各会計、関係団体の財政状況及び健全化判断比率'!B9)</f>
        <v>所沢市所沢都市計画事業所沢駅西口土地区画整理特別会計</v>
      </c>
      <c r="F36" s="598"/>
      <c r="G36" s="598"/>
      <c r="H36" s="598"/>
      <c r="I36" s="598"/>
      <c r="J36" s="598"/>
      <c r="K36" s="598"/>
      <c r="L36" s="598"/>
      <c r="M36" s="598"/>
      <c r="N36" s="598"/>
      <c r="O36" s="598"/>
      <c r="P36" s="598"/>
      <c r="Q36" s="598"/>
      <c r="R36" s="598"/>
      <c r="S36" s="598"/>
      <c r="T36" s="169"/>
      <c r="U36" s="597">
        <f t="shared" ref="U36:U43" si="4">IF(W36="","",U35+1)</f>
        <v>6</v>
      </c>
      <c r="V36" s="597"/>
      <c r="W36" s="598" t="str">
        <f>IF('各会計、関係団体の財政状況及び健全化判断比率'!B30="","",'各会計、関係団体の財政状況及び健全化判断比率'!B30)</f>
        <v>所沢市介護保険特別会計</v>
      </c>
      <c r="X36" s="598"/>
      <c r="Y36" s="598"/>
      <c r="Z36" s="598"/>
      <c r="AA36" s="598"/>
      <c r="AB36" s="598"/>
      <c r="AC36" s="598"/>
      <c r="AD36" s="598"/>
      <c r="AE36" s="598"/>
      <c r="AF36" s="598"/>
      <c r="AG36" s="598"/>
      <c r="AH36" s="598"/>
      <c r="AI36" s="598"/>
      <c r="AJ36" s="598"/>
      <c r="AK36" s="598"/>
      <c r="AL36" s="169"/>
      <c r="AM36" s="597">
        <f t="shared" si="0"/>
        <v>10</v>
      </c>
      <c r="AN36" s="597"/>
      <c r="AO36" s="598" t="str">
        <f>IF('各会計、関係団体の財政状況及び健全化判断比率'!B34="","",'各会計、関係団体の財政状況及び健全化判断比率'!B34)</f>
        <v>所沢市病院事業会計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t="str">
        <f t="shared" si="2"/>
        <v/>
      </c>
      <c r="BX36" s="597"/>
      <c r="BY36" s="598" t="str">
        <f>IF('各会計、関係団体の財政状況及び健全化判断比率'!B70="","",'各会計、関係団体の財政状況及び健全化判断比率'!B70)</f>
        <v/>
      </c>
      <c r="BZ36" s="598"/>
      <c r="CA36" s="598"/>
      <c r="CB36" s="598"/>
      <c r="CC36" s="598"/>
      <c r="CD36" s="598"/>
      <c r="CE36" s="598"/>
      <c r="CF36" s="598"/>
      <c r="CG36" s="598"/>
      <c r="CH36" s="598"/>
      <c r="CI36" s="598"/>
      <c r="CJ36" s="598"/>
      <c r="CK36" s="598"/>
      <c r="CL36" s="598"/>
      <c r="CM36" s="598"/>
      <c r="CN36" s="169"/>
      <c r="CO36" s="597">
        <f t="shared" si="3"/>
        <v>14</v>
      </c>
      <c r="CP36" s="597"/>
      <c r="CQ36" s="598" t="str">
        <f>IF('各会計、関係団体の財政状況及び健全化判断比率'!BS9="","",'各会計、関係団体の財政状況及び健全化判断比率'!BS9)</f>
        <v>所沢市公共施設管理公社</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f t="shared" si="4"/>
        <v>7</v>
      </c>
      <c r="V37" s="597"/>
      <c r="W37" s="598" t="str">
        <f>IF('各会計、関係団体の財政状況及び健全化判断比率'!B31="","",'各会計、関係団体の財政状況及び健全化判断比率'!B31)</f>
        <v>所沢市後期高齢者医療特別会計</v>
      </c>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t="str">
        <f t="shared" si="2"/>
        <v/>
      </c>
      <c r="BX37" s="597"/>
      <c r="BY37" s="598" t="str">
        <f>IF('各会計、関係団体の財政状況及び健全化判断比率'!B71="","",'各会計、関係団体の財政状況及び健全化判断比率'!B71)</f>
        <v/>
      </c>
      <c r="BZ37" s="598"/>
      <c r="CA37" s="598"/>
      <c r="CB37" s="598"/>
      <c r="CC37" s="598"/>
      <c r="CD37" s="598"/>
      <c r="CE37" s="598"/>
      <c r="CF37" s="598"/>
      <c r="CG37" s="598"/>
      <c r="CH37" s="598"/>
      <c r="CI37" s="598"/>
      <c r="CJ37" s="598"/>
      <c r="CK37" s="598"/>
      <c r="CL37" s="598"/>
      <c r="CM37" s="598"/>
      <c r="CN37" s="169"/>
      <c r="CO37" s="597">
        <f t="shared" si="3"/>
        <v>15</v>
      </c>
      <c r="CP37" s="597"/>
      <c r="CQ37" s="598" t="str">
        <f>IF('各会計、関係団体の財政状況及び健全化判断比率'!BS10="","",'各会計、関係団体の財政状況及び健全化判断比率'!BS10)</f>
        <v>所沢市文化振興事業団</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t="str">
        <f t="shared" si="2"/>
        <v/>
      </c>
      <c r="BX38" s="597"/>
      <c r="BY38" s="598" t="str">
        <f>IF('各会計、関係団体の財政状況及び健全化判断比率'!B72="","",'各会計、関係団体の財政状況及び健全化判断比率'!B72)</f>
        <v/>
      </c>
      <c r="BZ38" s="598"/>
      <c r="CA38" s="598"/>
      <c r="CB38" s="598"/>
      <c r="CC38" s="598"/>
      <c r="CD38" s="598"/>
      <c r="CE38" s="598"/>
      <c r="CF38" s="598"/>
      <c r="CG38" s="598"/>
      <c r="CH38" s="598"/>
      <c r="CI38" s="598"/>
      <c r="CJ38" s="598"/>
      <c r="CK38" s="598"/>
      <c r="CL38" s="598"/>
      <c r="CM38" s="598"/>
      <c r="CN38" s="169"/>
      <c r="CO38" s="597">
        <f t="shared" si="3"/>
        <v>16</v>
      </c>
      <c r="CP38" s="597"/>
      <c r="CQ38" s="598" t="str">
        <f>IF('各会計、関係団体の財政状況及び健全化判断比率'!BS11="","",'各会計、関係団体の財政状況及び健全化判断比率'!BS11)</f>
        <v>埼玉西部食品流通センター</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69"/>
      <c r="CO39" s="597">
        <f t="shared" si="3"/>
        <v>17</v>
      </c>
      <c r="CP39" s="597"/>
      <c r="CQ39" s="598" t="str">
        <f>IF('各会計、関係団体の財政状況及び健全化判断比率'!BS12="","",'各会計、関係団体の財政状況及び健全化判断比率'!BS12)</f>
        <v>ところざわ未来電力</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dr0suTOWHZGcnSSHK7Cv+X60tu/Yyt7NGWu3k1aYP+fkE2kAJFGtvdzCwKBXDINzWuACMPOaT0ilqeGuzjR7KA==" saltValue="IkX8gR2yt/fxvzNziomgJ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E16" zoomScaleSheetLayoutView="100" workbookViewId="0">
      <selection activeCell="BN13" sqref="BN13:BU13"/>
    </sheetView>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2">
      <c r="A34" s="22"/>
      <c r="B34" s="31"/>
      <c r="C34" s="1151" t="s">
        <v>534</v>
      </c>
      <c r="D34" s="1151"/>
      <c r="E34" s="1152"/>
      <c r="F34" s="32">
        <v>8.8699999999999992</v>
      </c>
      <c r="G34" s="33">
        <v>11.81</v>
      </c>
      <c r="H34" s="33">
        <v>15.91</v>
      </c>
      <c r="I34" s="33">
        <v>9.19</v>
      </c>
      <c r="J34" s="34">
        <v>10.67</v>
      </c>
      <c r="K34" s="22"/>
      <c r="L34" s="22"/>
      <c r="M34" s="22"/>
      <c r="N34" s="22"/>
      <c r="O34" s="22"/>
      <c r="P34" s="22"/>
    </row>
    <row r="35" spans="1:16" ht="39" customHeight="1" x14ac:dyDescent="0.2">
      <c r="A35" s="22"/>
      <c r="B35" s="35"/>
      <c r="C35" s="1145" t="s">
        <v>535</v>
      </c>
      <c r="D35" s="1146"/>
      <c r="E35" s="1147"/>
      <c r="F35" s="36">
        <v>8.5399999999999991</v>
      </c>
      <c r="G35" s="37">
        <v>8.3800000000000008</v>
      </c>
      <c r="H35" s="37">
        <v>6.95</v>
      </c>
      <c r="I35" s="37">
        <v>7.35</v>
      </c>
      <c r="J35" s="38">
        <v>6.47</v>
      </c>
      <c r="K35" s="22"/>
      <c r="L35" s="22"/>
      <c r="M35" s="22"/>
      <c r="N35" s="22"/>
      <c r="O35" s="22"/>
      <c r="P35" s="22"/>
    </row>
    <row r="36" spans="1:16" ht="39" customHeight="1" x14ac:dyDescent="0.2">
      <c r="A36" s="22"/>
      <c r="B36" s="35"/>
      <c r="C36" s="1145" t="s">
        <v>536</v>
      </c>
      <c r="D36" s="1146"/>
      <c r="E36" s="1147"/>
      <c r="F36" s="36">
        <v>5.26</v>
      </c>
      <c r="G36" s="37">
        <v>5.2</v>
      </c>
      <c r="H36" s="37">
        <v>5.89</v>
      </c>
      <c r="I36" s="37">
        <v>5.56</v>
      </c>
      <c r="J36" s="38">
        <v>4</v>
      </c>
      <c r="K36" s="22"/>
      <c r="L36" s="22"/>
      <c r="M36" s="22"/>
      <c r="N36" s="22"/>
      <c r="O36" s="22"/>
      <c r="P36" s="22"/>
    </row>
    <row r="37" spans="1:16" ht="39" customHeight="1" x14ac:dyDescent="0.2">
      <c r="A37" s="22"/>
      <c r="B37" s="35"/>
      <c r="C37" s="1145" t="s">
        <v>537</v>
      </c>
      <c r="D37" s="1146"/>
      <c r="E37" s="1147"/>
      <c r="F37" s="36">
        <v>2.65</v>
      </c>
      <c r="G37" s="37">
        <v>2.39</v>
      </c>
      <c r="H37" s="37">
        <v>2.87</v>
      </c>
      <c r="I37" s="37">
        <v>2.5099999999999998</v>
      </c>
      <c r="J37" s="38">
        <v>1.5</v>
      </c>
      <c r="K37" s="22"/>
      <c r="L37" s="22"/>
      <c r="M37" s="22"/>
      <c r="N37" s="22"/>
      <c r="O37" s="22"/>
      <c r="P37" s="22"/>
    </row>
    <row r="38" spans="1:16" ht="39" customHeight="1" x14ac:dyDescent="0.2">
      <c r="A38" s="22"/>
      <c r="B38" s="35"/>
      <c r="C38" s="1145" t="s">
        <v>538</v>
      </c>
      <c r="D38" s="1146"/>
      <c r="E38" s="1147"/>
      <c r="F38" s="36">
        <v>0.67</v>
      </c>
      <c r="G38" s="37">
        <v>0.51</v>
      </c>
      <c r="H38" s="37">
        <v>0.83</v>
      </c>
      <c r="I38" s="37">
        <v>1.1200000000000001</v>
      </c>
      <c r="J38" s="38">
        <v>1.01</v>
      </c>
      <c r="K38" s="22"/>
      <c r="L38" s="22"/>
      <c r="M38" s="22"/>
      <c r="N38" s="22"/>
      <c r="O38" s="22"/>
      <c r="P38" s="22"/>
    </row>
    <row r="39" spans="1:16" ht="39" customHeight="1" x14ac:dyDescent="0.2">
      <c r="A39" s="22"/>
      <c r="B39" s="35"/>
      <c r="C39" s="1145" t="s">
        <v>539</v>
      </c>
      <c r="D39" s="1146"/>
      <c r="E39" s="1147"/>
      <c r="F39" s="36">
        <v>1.03</v>
      </c>
      <c r="G39" s="37">
        <v>0.85</v>
      </c>
      <c r="H39" s="37">
        <v>0.03</v>
      </c>
      <c r="I39" s="37">
        <v>0.66</v>
      </c>
      <c r="J39" s="38">
        <v>0.3</v>
      </c>
      <c r="K39" s="22"/>
      <c r="L39" s="22"/>
      <c r="M39" s="22"/>
      <c r="N39" s="22"/>
      <c r="O39" s="22"/>
      <c r="P39" s="22"/>
    </row>
    <row r="40" spans="1:16" ht="39" customHeight="1" x14ac:dyDescent="0.2">
      <c r="A40" s="22"/>
      <c r="B40" s="35"/>
      <c r="C40" s="1145" t="s">
        <v>540</v>
      </c>
      <c r="D40" s="1146"/>
      <c r="E40" s="1147"/>
      <c r="F40" s="36">
        <v>0</v>
      </c>
      <c r="G40" s="37">
        <v>0</v>
      </c>
      <c r="H40" s="37">
        <v>0</v>
      </c>
      <c r="I40" s="37" t="s">
        <v>541</v>
      </c>
      <c r="J40" s="38">
        <v>0.26</v>
      </c>
      <c r="K40" s="22"/>
      <c r="L40" s="22"/>
      <c r="M40" s="22"/>
      <c r="N40" s="22"/>
      <c r="O40" s="22"/>
      <c r="P40" s="22"/>
    </row>
    <row r="41" spans="1:16" ht="39" customHeight="1" x14ac:dyDescent="0.2">
      <c r="A41" s="22"/>
      <c r="B41" s="35"/>
      <c r="C41" s="1145" t="s">
        <v>542</v>
      </c>
      <c r="D41" s="1146"/>
      <c r="E41" s="1147"/>
      <c r="F41" s="36">
        <v>0.04</v>
      </c>
      <c r="G41" s="37">
        <v>0.05</v>
      </c>
      <c r="H41" s="37">
        <v>0.06</v>
      </c>
      <c r="I41" s="37">
        <v>0.06</v>
      </c>
      <c r="J41" s="38">
        <v>0.05</v>
      </c>
      <c r="K41" s="22"/>
      <c r="L41" s="22"/>
      <c r="M41" s="22"/>
      <c r="N41" s="22"/>
      <c r="O41" s="22"/>
      <c r="P41" s="22"/>
    </row>
    <row r="42" spans="1:16" ht="39" customHeight="1" x14ac:dyDescent="0.2">
      <c r="A42" s="22"/>
      <c r="B42" s="39"/>
      <c r="C42" s="1145" t="s">
        <v>543</v>
      </c>
      <c r="D42" s="1146"/>
      <c r="E42" s="1147"/>
      <c r="F42" s="36" t="s">
        <v>490</v>
      </c>
      <c r="G42" s="37" t="s">
        <v>490</v>
      </c>
      <c r="H42" s="37" t="s">
        <v>490</v>
      </c>
      <c r="I42" s="37" t="s">
        <v>490</v>
      </c>
      <c r="J42" s="38" t="s">
        <v>490</v>
      </c>
      <c r="K42" s="22"/>
      <c r="L42" s="22"/>
      <c r="M42" s="22"/>
      <c r="N42" s="22"/>
      <c r="O42" s="22"/>
      <c r="P42" s="22"/>
    </row>
    <row r="43" spans="1:16" ht="39" customHeight="1" thickBot="1" x14ac:dyDescent="0.25">
      <c r="A43" s="22"/>
      <c r="B43" s="40"/>
      <c r="C43" s="1148" t="s">
        <v>544</v>
      </c>
      <c r="D43" s="1149"/>
      <c r="E43" s="1150"/>
      <c r="F43" s="41">
        <v>0.03</v>
      </c>
      <c r="G43" s="42">
        <v>0.03</v>
      </c>
      <c r="H43" s="42">
        <v>0.08</v>
      </c>
      <c r="I43" s="42">
        <v>0.02</v>
      </c>
      <c r="J43" s="43">
        <v>0.03</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A+zWKIXxXfJoq9Rdbb7ZEucfPv8bEWUIQ/3K0mwG6Hf7sxdgj9An00qsbODrZKf/9VrrhkRKEus0Ah7/OKXWEg==" saltValue="Z6kFAfsZZzIzcsfUvsj0D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E1" zoomScaleSheetLayoutView="55" workbookViewId="0">
      <selection activeCell="BN13" sqref="BN13:BU13"/>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6643</v>
      </c>
      <c r="L45" s="60">
        <v>7739</v>
      </c>
      <c r="M45" s="60">
        <v>7760</v>
      </c>
      <c r="N45" s="60">
        <v>7733</v>
      </c>
      <c r="O45" s="61">
        <v>7561</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490</v>
      </c>
      <c r="L46" s="64" t="s">
        <v>490</v>
      </c>
      <c r="M46" s="64" t="s">
        <v>490</v>
      </c>
      <c r="N46" s="64" t="s">
        <v>490</v>
      </c>
      <c r="O46" s="65" t="s">
        <v>490</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490</v>
      </c>
      <c r="L47" s="64" t="s">
        <v>490</v>
      </c>
      <c r="M47" s="64" t="s">
        <v>490</v>
      </c>
      <c r="N47" s="64" t="s">
        <v>490</v>
      </c>
      <c r="O47" s="65" t="s">
        <v>490</v>
      </c>
      <c r="P47" s="48"/>
      <c r="Q47" s="48"/>
      <c r="R47" s="48"/>
      <c r="S47" s="48"/>
      <c r="T47" s="48"/>
      <c r="U47" s="48"/>
    </row>
    <row r="48" spans="1:21" ht="30.75" customHeight="1" x14ac:dyDescent="0.2">
      <c r="A48" s="48"/>
      <c r="B48" s="1155"/>
      <c r="C48" s="1156"/>
      <c r="D48" s="62"/>
      <c r="E48" s="1161" t="s">
        <v>13</v>
      </c>
      <c r="F48" s="1161"/>
      <c r="G48" s="1161"/>
      <c r="H48" s="1161"/>
      <c r="I48" s="1161"/>
      <c r="J48" s="1162"/>
      <c r="K48" s="63">
        <v>995</v>
      </c>
      <c r="L48" s="64">
        <v>988</v>
      </c>
      <c r="M48" s="64">
        <v>1155</v>
      </c>
      <c r="N48" s="64">
        <v>1163</v>
      </c>
      <c r="O48" s="65">
        <v>931</v>
      </c>
      <c r="P48" s="48"/>
      <c r="Q48" s="48"/>
      <c r="R48" s="48"/>
      <c r="S48" s="48"/>
      <c r="T48" s="48"/>
      <c r="U48" s="48"/>
    </row>
    <row r="49" spans="1:21" ht="30.75" customHeight="1" x14ac:dyDescent="0.2">
      <c r="A49" s="48"/>
      <c r="B49" s="1155"/>
      <c r="C49" s="1156"/>
      <c r="D49" s="62"/>
      <c r="E49" s="1161" t="s">
        <v>14</v>
      </c>
      <c r="F49" s="1161"/>
      <c r="G49" s="1161"/>
      <c r="H49" s="1161"/>
      <c r="I49" s="1161"/>
      <c r="J49" s="1162"/>
      <c r="K49" s="63">
        <v>164</v>
      </c>
      <c r="L49" s="64">
        <v>192</v>
      </c>
      <c r="M49" s="64">
        <v>182</v>
      </c>
      <c r="N49" s="64">
        <v>204</v>
      </c>
      <c r="O49" s="65">
        <v>151</v>
      </c>
      <c r="P49" s="48"/>
      <c r="Q49" s="48"/>
      <c r="R49" s="48"/>
      <c r="S49" s="48"/>
      <c r="T49" s="48"/>
      <c r="U49" s="48"/>
    </row>
    <row r="50" spans="1:21" ht="30.75" customHeight="1" x14ac:dyDescent="0.2">
      <c r="A50" s="48"/>
      <c r="B50" s="1155"/>
      <c r="C50" s="1156"/>
      <c r="D50" s="62"/>
      <c r="E50" s="1161" t="s">
        <v>15</v>
      </c>
      <c r="F50" s="1161"/>
      <c r="G50" s="1161"/>
      <c r="H50" s="1161"/>
      <c r="I50" s="1161"/>
      <c r="J50" s="1162"/>
      <c r="K50" s="63">
        <v>365</v>
      </c>
      <c r="L50" s="64">
        <v>402</v>
      </c>
      <c r="M50" s="64">
        <v>404</v>
      </c>
      <c r="N50" s="64">
        <v>404</v>
      </c>
      <c r="O50" s="65">
        <v>449</v>
      </c>
      <c r="P50" s="48"/>
      <c r="Q50" s="48"/>
      <c r="R50" s="48"/>
      <c r="S50" s="48"/>
      <c r="T50" s="48"/>
      <c r="U50" s="48"/>
    </row>
    <row r="51" spans="1:21" ht="30.75" customHeight="1" x14ac:dyDescent="0.2">
      <c r="A51" s="48"/>
      <c r="B51" s="1157"/>
      <c r="C51" s="1158"/>
      <c r="D51" s="66"/>
      <c r="E51" s="1161" t="s">
        <v>16</v>
      </c>
      <c r="F51" s="1161"/>
      <c r="G51" s="1161"/>
      <c r="H51" s="1161"/>
      <c r="I51" s="1161"/>
      <c r="J51" s="1162"/>
      <c r="K51" s="63">
        <v>0</v>
      </c>
      <c r="L51" s="64">
        <v>0</v>
      </c>
      <c r="M51" s="64">
        <v>0</v>
      </c>
      <c r="N51" s="64">
        <v>0</v>
      </c>
      <c r="O51" s="65" t="s">
        <v>490</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5965</v>
      </c>
      <c r="L52" s="64">
        <v>6416</v>
      </c>
      <c r="M52" s="64">
        <v>6303</v>
      </c>
      <c r="N52" s="64">
        <v>6540</v>
      </c>
      <c r="O52" s="65">
        <v>6178</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2202</v>
      </c>
      <c r="L53" s="69">
        <v>2905</v>
      </c>
      <c r="M53" s="69">
        <v>3198</v>
      </c>
      <c r="N53" s="69">
        <v>2964</v>
      </c>
      <c r="O53" s="70">
        <v>2914</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545</v>
      </c>
      <c r="L57" s="81" t="s">
        <v>546</v>
      </c>
      <c r="M57" s="81" t="s">
        <v>547</v>
      </c>
      <c r="N57" s="81" t="s">
        <v>548</v>
      </c>
      <c r="O57" s="82" t="s">
        <v>549</v>
      </c>
      <c r="P57" s="48"/>
      <c r="Q57" s="48"/>
      <c r="R57" s="48"/>
      <c r="S57" s="48"/>
      <c r="T57" s="48"/>
      <c r="U57" s="48"/>
    </row>
    <row r="58" spans="1:21" ht="31.5" customHeight="1" x14ac:dyDescent="0.2">
      <c r="B58" s="1169" t="s">
        <v>24</v>
      </c>
      <c r="C58" s="1170"/>
      <c r="D58" s="1175" t="s">
        <v>25</v>
      </c>
      <c r="E58" s="1176"/>
      <c r="F58" s="1176"/>
      <c r="G58" s="1176"/>
      <c r="H58" s="1176"/>
      <c r="I58" s="1176"/>
      <c r="J58" s="1177"/>
      <c r="K58" s="83"/>
      <c r="L58" s="84"/>
      <c r="M58" s="84"/>
      <c r="N58" s="84"/>
      <c r="O58" s="85"/>
    </row>
    <row r="59" spans="1:21" ht="31.5" customHeight="1" x14ac:dyDescent="0.2">
      <c r="B59" s="1171"/>
      <c r="C59" s="1172"/>
      <c r="D59" s="1178" t="s">
        <v>26</v>
      </c>
      <c r="E59" s="1179"/>
      <c r="F59" s="1179"/>
      <c r="G59" s="1179"/>
      <c r="H59" s="1179"/>
      <c r="I59" s="1179"/>
      <c r="J59" s="1180"/>
      <c r="K59" s="86"/>
      <c r="L59" s="87"/>
      <c r="M59" s="87"/>
      <c r="N59" s="87"/>
      <c r="O59" s="88"/>
    </row>
    <row r="60" spans="1:21" ht="31.5" customHeight="1" thickBot="1" x14ac:dyDescent="0.25">
      <c r="B60" s="1173"/>
      <c r="C60" s="1174"/>
      <c r="D60" s="1181" t="s">
        <v>27</v>
      </c>
      <c r="E60" s="1182"/>
      <c r="F60" s="1182"/>
      <c r="G60" s="1182"/>
      <c r="H60" s="1182"/>
      <c r="I60" s="1182"/>
      <c r="J60" s="1183"/>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GvcRK9dxcPkG7+onmVeqHbW07tkJXiawpV1W6Cjjs7CUc6e7Kr1yJFQGym/Dyc9jUDgBYIbJWUy9cIVGvZJNng==" saltValue="6PCNWjkvDi9rYtI82sMlN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E1" zoomScaleSheetLayoutView="100" workbookViewId="0">
      <selection activeCell="BN13" sqref="BN13:BU13"/>
    </sheetView>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528</v>
      </c>
      <c r="J40" s="103" t="s">
        <v>529</v>
      </c>
      <c r="K40" s="103" t="s">
        <v>530</v>
      </c>
      <c r="L40" s="103" t="s">
        <v>531</v>
      </c>
      <c r="M40" s="104" t="s">
        <v>532</v>
      </c>
    </row>
    <row r="41" spans="2:13" ht="27.75" customHeight="1" x14ac:dyDescent="0.2">
      <c r="B41" s="1184" t="s">
        <v>30</v>
      </c>
      <c r="C41" s="1185"/>
      <c r="D41" s="105"/>
      <c r="E41" s="1190" t="s">
        <v>31</v>
      </c>
      <c r="F41" s="1190"/>
      <c r="G41" s="1190"/>
      <c r="H41" s="1191"/>
      <c r="I41" s="343">
        <v>65970</v>
      </c>
      <c r="J41" s="344">
        <v>65961</v>
      </c>
      <c r="K41" s="344">
        <v>62882</v>
      </c>
      <c r="L41" s="344">
        <v>61641</v>
      </c>
      <c r="M41" s="345">
        <v>62187</v>
      </c>
    </row>
    <row r="42" spans="2:13" ht="27.75" customHeight="1" x14ac:dyDescent="0.2">
      <c r="B42" s="1186"/>
      <c r="C42" s="1187"/>
      <c r="D42" s="106"/>
      <c r="E42" s="1192" t="s">
        <v>32</v>
      </c>
      <c r="F42" s="1192"/>
      <c r="G42" s="1192"/>
      <c r="H42" s="1193"/>
      <c r="I42" s="346">
        <v>4208</v>
      </c>
      <c r="J42" s="347">
        <v>6924</v>
      </c>
      <c r="K42" s="347">
        <v>6002</v>
      </c>
      <c r="L42" s="347">
        <v>6665</v>
      </c>
      <c r="M42" s="348">
        <v>6538</v>
      </c>
    </row>
    <row r="43" spans="2:13" ht="27.75" customHeight="1" x14ac:dyDescent="0.2">
      <c r="B43" s="1186"/>
      <c r="C43" s="1187"/>
      <c r="D43" s="106"/>
      <c r="E43" s="1192" t="s">
        <v>33</v>
      </c>
      <c r="F43" s="1192"/>
      <c r="G43" s="1192"/>
      <c r="H43" s="1193"/>
      <c r="I43" s="346">
        <v>1400</v>
      </c>
      <c r="J43" s="347">
        <v>1377</v>
      </c>
      <c r="K43" s="347">
        <v>1258</v>
      </c>
      <c r="L43" s="347">
        <v>1147</v>
      </c>
      <c r="M43" s="348">
        <v>997</v>
      </c>
    </row>
    <row r="44" spans="2:13" ht="27.75" customHeight="1" x14ac:dyDescent="0.2">
      <c r="B44" s="1186"/>
      <c r="C44" s="1187"/>
      <c r="D44" s="106"/>
      <c r="E44" s="1192" t="s">
        <v>34</v>
      </c>
      <c r="F44" s="1192"/>
      <c r="G44" s="1192"/>
      <c r="H44" s="1193"/>
      <c r="I44" s="346">
        <v>770</v>
      </c>
      <c r="J44" s="347">
        <v>686</v>
      </c>
      <c r="K44" s="347">
        <v>627</v>
      </c>
      <c r="L44" s="347">
        <v>1031</v>
      </c>
      <c r="M44" s="348">
        <v>996</v>
      </c>
    </row>
    <row r="45" spans="2:13" ht="27.75" customHeight="1" x14ac:dyDescent="0.2">
      <c r="B45" s="1186"/>
      <c r="C45" s="1187"/>
      <c r="D45" s="106"/>
      <c r="E45" s="1192" t="s">
        <v>35</v>
      </c>
      <c r="F45" s="1192"/>
      <c r="G45" s="1192"/>
      <c r="H45" s="1193"/>
      <c r="I45" s="346">
        <v>7271</v>
      </c>
      <c r="J45" s="347">
        <v>7115</v>
      </c>
      <c r="K45" s="347">
        <v>7099</v>
      </c>
      <c r="L45" s="347">
        <v>7277</v>
      </c>
      <c r="M45" s="348">
        <v>7487</v>
      </c>
    </row>
    <row r="46" spans="2:13" ht="27.75" customHeight="1" x14ac:dyDescent="0.2">
      <c r="B46" s="1186"/>
      <c r="C46" s="1187"/>
      <c r="D46" s="107"/>
      <c r="E46" s="1192" t="s">
        <v>36</v>
      </c>
      <c r="F46" s="1192"/>
      <c r="G46" s="1192"/>
      <c r="H46" s="1193"/>
      <c r="I46" s="346" t="s">
        <v>490</v>
      </c>
      <c r="J46" s="347">
        <v>0</v>
      </c>
      <c r="K46" s="347" t="s">
        <v>490</v>
      </c>
      <c r="L46" s="347" t="s">
        <v>490</v>
      </c>
      <c r="M46" s="348" t="s">
        <v>490</v>
      </c>
    </row>
    <row r="47" spans="2:13" ht="27.75" customHeight="1" x14ac:dyDescent="0.2">
      <c r="B47" s="1186"/>
      <c r="C47" s="1187"/>
      <c r="D47" s="108"/>
      <c r="E47" s="1194" t="s">
        <v>37</v>
      </c>
      <c r="F47" s="1195"/>
      <c r="G47" s="1195"/>
      <c r="H47" s="1196"/>
      <c r="I47" s="346" t="s">
        <v>490</v>
      </c>
      <c r="J47" s="347" t="s">
        <v>490</v>
      </c>
      <c r="K47" s="347" t="s">
        <v>490</v>
      </c>
      <c r="L47" s="347" t="s">
        <v>490</v>
      </c>
      <c r="M47" s="348" t="s">
        <v>490</v>
      </c>
    </row>
    <row r="48" spans="2:13" ht="27.75" customHeight="1" x14ac:dyDescent="0.2">
      <c r="B48" s="1186"/>
      <c r="C48" s="1187"/>
      <c r="D48" s="106"/>
      <c r="E48" s="1192" t="s">
        <v>38</v>
      </c>
      <c r="F48" s="1192"/>
      <c r="G48" s="1192"/>
      <c r="H48" s="1193"/>
      <c r="I48" s="346" t="s">
        <v>490</v>
      </c>
      <c r="J48" s="347" t="s">
        <v>490</v>
      </c>
      <c r="K48" s="347" t="s">
        <v>490</v>
      </c>
      <c r="L48" s="347" t="s">
        <v>490</v>
      </c>
      <c r="M48" s="348" t="s">
        <v>490</v>
      </c>
    </row>
    <row r="49" spans="2:13" ht="27.75" customHeight="1" x14ac:dyDescent="0.2">
      <c r="B49" s="1188"/>
      <c r="C49" s="1189"/>
      <c r="D49" s="106"/>
      <c r="E49" s="1192" t="s">
        <v>39</v>
      </c>
      <c r="F49" s="1192"/>
      <c r="G49" s="1192"/>
      <c r="H49" s="1193"/>
      <c r="I49" s="346" t="s">
        <v>490</v>
      </c>
      <c r="J49" s="347" t="s">
        <v>490</v>
      </c>
      <c r="K49" s="347" t="s">
        <v>490</v>
      </c>
      <c r="L49" s="347" t="s">
        <v>490</v>
      </c>
      <c r="M49" s="348" t="s">
        <v>490</v>
      </c>
    </row>
    <row r="50" spans="2:13" ht="27.75" customHeight="1" x14ac:dyDescent="0.2">
      <c r="B50" s="1197" t="s">
        <v>40</v>
      </c>
      <c r="C50" s="1198"/>
      <c r="D50" s="109"/>
      <c r="E50" s="1192" t="s">
        <v>41</v>
      </c>
      <c r="F50" s="1192"/>
      <c r="G50" s="1192"/>
      <c r="H50" s="1193"/>
      <c r="I50" s="346">
        <v>12304</v>
      </c>
      <c r="J50" s="347">
        <v>15962</v>
      </c>
      <c r="K50" s="347">
        <v>16436</v>
      </c>
      <c r="L50" s="347">
        <v>16611</v>
      </c>
      <c r="M50" s="348">
        <v>14003</v>
      </c>
    </row>
    <row r="51" spans="2:13" ht="27.75" customHeight="1" x14ac:dyDescent="0.2">
      <c r="B51" s="1186"/>
      <c r="C51" s="1187"/>
      <c r="D51" s="106"/>
      <c r="E51" s="1192" t="s">
        <v>42</v>
      </c>
      <c r="F51" s="1192"/>
      <c r="G51" s="1192"/>
      <c r="H51" s="1193"/>
      <c r="I51" s="346">
        <v>8270</v>
      </c>
      <c r="J51" s="347">
        <v>8762</v>
      </c>
      <c r="K51" s="347">
        <v>8229</v>
      </c>
      <c r="L51" s="347">
        <v>8437</v>
      </c>
      <c r="M51" s="348">
        <v>8864</v>
      </c>
    </row>
    <row r="52" spans="2:13" ht="27.75" customHeight="1" x14ac:dyDescent="0.2">
      <c r="B52" s="1188"/>
      <c r="C52" s="1189"/>
      <c r="D52" s="106"/>
      <c r="E52" s="1192" t="s">
        <v>43</v>
      </c>
      <c r="F52" s="1192"/>
      <c r="G52" s="1192"/>
      <c r="H52" s="1193"/>
      <c r="I52" s="346">
        <v>55134</v>
      </c>
      <c r="J52" s="347">
        <v>55549</v>
      </c>
      <c r="K52" s="347">
        <v>54051</v>
      </c>
      <c r="L52" s="347">
        <v>52202</v>
      </c>
      <c r="M52" s="348">
        <v>49701</v>
      </c>
    </row>
    <row r="53" spans="2:13" ht="27.75" customHeight="1" thickBot="1" x14ac:dyDescent="0.25">
      <c r="B53" s="1199" t="s">
        <v>19</v>
      </c>
      <c r="C53" s="1200"/>
      <c r="D53" s="110"/>
      <c r="E53" s="1201" t="s">
        <v>44</v>
      </c>
      <c r="F53" s="1201"/>
      <c r="G53" s="1201"/>
      <c r="H53" s="1202"/>
      <c r="I53" s="349">
        <v>3909</v>
      </c>
      <c r="J53" s="350">
        <v>1791</v>
      </c>
      <c r="K53" s="350">
        <v>-849</v>
      </c>
      <c r="L53" s="350">
        <v>511</v>
      </c>
      <c r="M53" s="351">
        <v>5636</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sJES7Fvt8XNER4Izg55QIN0F5csJz9imTuX0JyQpxcrNPCryxZYsvomN8r6yeZwhv9UzVg8Pm5cKNHNpDNEDeQ==" saltValue="ZxqkcJZBc4ukkITPCyDlA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BN13" sqref="BN13:BU13"/>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530</v>
      </c>
      <c r="G54" s="119" t="s">
        <v>531</v>
      </c>
      <c r="H54" s="120" t="s">
        <v>532</v>
      </c>
    </row>
    <row r="55" spans="2:8" ht="52.5" customHeight="1" x14ac:dyDescent="0.2">
      <c r="B55" s="121"/>
      <c r="C55" s="1211" t="s">
        <v>46</v>
      </c>
      <c r="D55" s="1211"/>
      <c r="E55" s="1212"/>
      <c r="F55" s="352">
        <v>7403</v>
      </c>
      <c r="G55" s="352">
        <v>7507</v>
      </c>
      <c r="H55" s="353">
        <v>7382</v>
      </c>
    </row>
    <row r="56" spans="2:8" ht="52.5" customHeight="1" x14ac:dyDescent="0.2">
      <c r="B56" s="122"/>
      <c r="C56" s="1213" t="s">
        <v>47</v>
      </c>
      <c r="D56" s="1213"/>
      <c r="E56" s="1214"/>
      <c r="F56" s="354" t="s">
        <v>490</v>
      </c>
      <c r="G56" s="354" t="s">
        <v>490</v>
      </c>
      <c r="H56" s="355" t="s">
        <v>490</v>
      </c>
    </row>
    <row r="57" spans="2:8" ht="53.25" customHeight="1" x14ac:dyDescent="0.2">
      <c r="B57" s="122"/>
      <c r="C57" s="1215" t="s">
        <v>48</v>
      </c>
      <c r="D57" s="1215"/>
      <c r="E57" s="1216"/>
      <c r="F57" s="356">
        <v>6752</v>
      </c>
      <c r="G57" s="356">
        <v>6676</v>
      </c>
      <c r="H57" s="357">
        <v>4281</v>
      </c>
    </row>
    <row r="58" spans="2:8" ht="45.75" customHeight="1" x14ac:dyDescent="0.2">
      <c r="B58" s="123"/>
      <c r="C58" s="1203" t="s">
        <v>559</v>
      </c>
      <c r="D58" s="1204"/>
      <c r="E58" s="1205"/>
      <c r="F58" s="358">
        <v>3760</v>
      </c>
      <c r="G58" s="358">
        <v>4057</v>
      </c>
      <c r="H58" s="359">
        <v>2580</v>
      </c>
    </row>
    <row r="59" spans="2:8" ht="45.75" customHeight="1" x14ac:dyDescent="0.2">
      <c r="B59" s="123"/>
      <c r="C59" s="1203" t="s">
        <v>560</v>
      </c>
      <c r="D59" s="1204"/>
      <c r="E59" s="1205"/>
      <c r="F59" s="358">
        <v>627</v>
      </c>
      <c r="G59" s="358">
        <v>581</v>
      </c>
      <c r="H59" s="359">
        <v>426</v>
      </c>
    </row>
    <row r="60" spans="2:8" ht="45.75" customHeight="1" x14ac:dyDescent="0.2">
      <c r="B60" s="123"/>
      <c r="C60" s="1203" t="s">
        <v>561</v>
      </c>
      <c r="D60" s="1204"/>
      <c r="E60" s="1205"/>
      <c r="F60" s="358">
        <v>468</v>
      </c>
      <c r="G60" s="358">
        <v>401</v>
      </c>
      <c r="H60" s="359">
        <v>334</v>
      </c>
    </row>
    <row r="61" spans="2:8" ht="45.75" customHeight="1" x14ac:dyDescent="0.2">
      <c r="B61" s="123"/>
      <c r="C61" s="1203" t="s">
        <v>562</v>
      </c>
      <c r="D61" s="1204"/>
      <c r="E61" s="1205"/>
      <c r="F61" s="358">
        <v>807</v>
      </c>
      <c r="G61" s="358">
        <v>608</v>
      </c>
      <c r="H61" s="359">
        <v>277</v>
      </c>
    </row>
    <row r="62" spans="2:8" ht="45.75" customHeight="1" thickBot="1" x14ac:dyDescent="0.25">
      <c r="B62" s="124"/>
      <c r="C62" s="1206" t="s">
        <v>563</v>
      </c>
      <c r="D62" s="1207"/>
      <c r="E62" s="1208"/>
      <c r="F62" s="360">
        <v>277</v>
      </c>
      <c r="G62" s="360">
        <v>248</v>
      </c>
      <c r="H62" s="361">
        <v>222</v>
      </c>
    </row>
    <row r="63" spans="2:8" ht="52.5" customHeight="1" thickBot="1" x14ac:dyDescent="0.25">
      <c r="B63" s="125"/>
      <c r="C63" s="1209" t="s">
        <v>49</v>
      </c>
      <c r="D63" s="1209"/>
      <c r="E63" s="1210"/>
      <c r="F63" s="362">
        <v>14155</v>
      </c>
      <c r="G63" s="362">
        <v>14183</v>
      </c>
      <c r="H63" s="363">
        <v>11663</v>
      </c>
    </row>
    <row r="64" spans="2:8" ht="13.2" x14ac:dyDescent="0.2"/>
  </sheetData>
  <sheetProtection algorithmName="SHA-512" hashValue="ql41ASCBkgL2+LgTcq3uXZxS/kpqwgSN7M6ozkmeSskXldin05InJSHXaLcaC+rw/dXlsAzILjQPLe/Bb4lW6w==" saltValue="qsAqCZOMk299Hf2pq9+f2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527</v>
      </c>
      <c r="G2" s="139"/>
      <c r="H2" s="140"/>
    </row>
    <row r="3" spans="1:8" x14ac:dyDescent="0.2">
      <c r="A3" s="136" t="s">
        <v>520</v>
      </c>
      <c r="B3" s="141"/>
      <c r="C3" s="142"/>
      <c r="D3" s="143">
        <v>31914</v>
      </c>
      <c r="E3" s="144"/>
      <c r="F3" s="145">
        <v>43261</v>
      </c>
      <c r="G3" s="146"/>
      <c r="H3" s="147"/>
    </row>
    <row r="4" spans="1:8" x14ac:dyDescent="0.2">
      <c r="A4" s="148"/>
      <c r="B4" s="149"/>
      <c r="C4" s="150"/>
      <c r="D4" s="151">
        <v>18119</v>
      </c>
      <c r="E4" s="152"/>
      <c r="F4" s="153">
        <v>24721</v>
      </c>
      <c r="G4" s="154"/>
      <c r="H4" s="155"/>
    </row>
    <row r="5" spans="1:8" x14ac:dyDescent="0.2">
      <c r="A5" s="136" t="s">
        <v>522</v>
      </c>
      <c r="B5" s="141"/>
      <c r="C5" s="142"/>
      <c r="D5" s="143">
        <v>26959</v>
      </c>
      <c r="E5" s="144"/>
      <c r="F5" s="145">
        <v>40626</v>
      </c>
      <c r="G5" s="146"/>
      <c r="H5" s="147"/>
    </row>
    <row r="6" spans="1:8" x14ac:dyDescent="0.2">
      <c r="A6" s="148"/>
      <c r="B6" s="149"/>
      <c r="C6" s="150"/>
      <c r="D6" s="151">
        <v>20347</v>
      </c>
      <c r="E6" s="152"/>
      <c r="F6" s="153">
        <v>24279</v>
      </c>
      <c r="G6" s="154"/>
      <c r="H6" s="155"/>
    </row>
    <row r="7" spans="1:8" x14ac:dyDescent="0.2">
      <c r="A7" s="136" t="s">
        <v>523</v>
      </c>
      <c r="B7" s="141"/>
      <c r="C7" s="142"/>
      <c r="D7" s="143">
        <v>24064</v>
      </c>
      <c r="E7" s="144"/>
      <c r="F7" s="145">
        <v>46133</v>
      </c>
      <c r="G7" s="146"/>
      <c r="H7" s="147"/>
    </row>
    <row r="8" spans="1:8" x14ac:dyDescent="0.2">
      <c r="A8" s="148"/>
      <c r="B8" s="149"/>
      <c r="C8" s="150"/>
      <c r="D8" s="151">
        <v>19726</v>
      </c>
      <c r="E8" s="152"/>
      <c r="F8" s="153">
        <v>27280</v>
      </c>
      <c r="G8" s="154"/>
      <c r="H8" s="155"/>
    </row>
    <row r="9" spans="1:8" x14ac:dyDescent="0.2">
      <c r="A9" s="136" t="s">
        <v>524</v>
      </c>
      <c r="B9" s="141"/>
      <c r="C9" s="142"/>
      <c r="D9" s="143">
        <v>35698</v>
      </c>
      <c r="E9" s="144"/>
      <c r="F9" s="145">
        <v>49174</v>
      </c>
      <c r="G9" s="146"/>
      <c r="H9" s="147"/>
    </row>
    <row r="10" spans="1:8" x14ac:dyDescent="0.2">
      <c r="A10" s="148"/>
      <c r="B10" s="149"/>
      <c r="C10" s="150"/>
      <c r="D10" s="151">
        <v>25802</v>
      </c>
      <c r="E10" s="152"/>
      <c r="F10" s="153">
        <v>29896</v>
      </c>
      <c r="G10" s="154"/>
      <c r="H10" s="155"/>
    </row>
    <row r="11" spans="1:8" x14ac:dyDescent="0.2">
      <c r="A11" s="136" t="s">
        <v>525</v>
      </c>
      <c r="B11" s="141"/>
      <c r="C11" s="142"/>
      <c r="D11" s="143">
        <v>46775</v>
      </c>
      <c r="E11" s="144"/>
      <c r="F11" s="145">
        <v>50636</v>
      </c>
      <c r="G11" s="146"/>
      <c r="H11" s="147"/>
    </row>
    <row r="12" spans="1:8" x14ac:dyDescent="0.2">
      <c r="A12" s="148"/>
      <c r="B12" s="149"/>
      <c r="C12" s="156"/>
      <c r="D12" s="151">
        <v>29180</v>
      </c>
      <c r="E12" s="152"/>
      <c r="F12" s="153">
        <v>31778</v>
      </c>
      <c r="G12" s="154"/>
      <c r="H12" s="155"/>
    </row>
    <row r="13" spans="1:8" x14ac:dyDescent="0.2">
      <c r="A13" s="136"/>
      <c r="B13" s="141"/>
      <c r="C13" s="157"/>
      <c r="D13" s="158">
        <v>33082</v>
      </c>
      <c r="E13" s="159"/>
      <c r="F13" s="160">
        <v>45966</v>
      </c>
      <c r="G13" s="161"/>
      <c r="H13" s="147"/>
    </row>
    <row r="14" spans="1:8" x14ac:dyDescent="0.2">
      <c r="A14" s="148"/>
      <c r="B14" s="149"/>
      <c r="C14" s="150"/>
      <c r="D14" s="151">
        <v>22635</v>
      </c>
      <c r="E14" s="152"/>
      <c r="F14" s="153">
        <v>27591</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8.8699999999999992</v>
      </c>
      <c r="C19" s="162">
        <f>ROUND(VALUE(SUBSTITUTE(実質収支比率等に係る経年分析!G$48,"▲","-")),2)</f>
        <v>11.9</v>
      </c>
      <c r="D19" s="162">
        <f>ROUND(VALUE(SUBSTITUTE(実質収支比率等に係る経年分析!H$48,"▲","-")),2)</f>
        <v>15.91</v>
      </c>
      <c r="E19" s="162">
        <f>ROUND(VALUE(SUBSTITUTE(実質収支比率等に係る経年分析!I$48,"▲","-")),2)</f>
        <v>9.1300000000000008</v>
      </c>
      <c r="F19" s="162">
        <f>ROUND(VALUE(SUBSTITUTE(実質収支比率等に係る経年分析!J$48,"▲","-")),2)</f>
        <v>10.94</v>
      </c>
    </row>
    <row r="20" spans="1:11" x14ac:dyDescent="0.2">
      <c r="A20" s="162" t="s">
        <v>53</v>
      </c>
      <c r="B20" s="162">
        <f>ROUND(VALUE(SUBSTITUTE(実質収支比率等に係る経年分析!F$47,"▲","-")),2)</f>
        <v>10.34</v>
      </c>
      <c r="C20" s="162">
        <f>ROUND(VALUE(SUBSTITUTE(実質収支比率等に係る経年分析!G$47,"▲","-")),2)</f>
        <v>12.76</v>
      </c>
      <c r="D20" s="162">
        <f>ROUND(VALUE(SUBSTITUTE(実質収支比率等に係る経年分析!H$47,"▲","-")),2)</f>
        <v>11.79</v>
      </c>
      <c r="E20" s="162">
        <f>ROUND(VALUE(SUBSTITUTE(実質収支比率等に係る経年分析!I$47,"▲","-")),2)</f>
        <v>11.71</v>
      </c>
      <c r="F20" s="162">
        <f>ROUND(VALUE(SUBSTITUTE(実質収支比率等に係る経年分析!J$47,"▲","-")),2)</f>
        <v>11.21</v>
      </c>
    </row>
    <row r="21" spans="1:11" x14ac:dyDescent="0.2">
      <c r="A21" s="162" t="s">
        <v>54</v>
      </c>
      <c r="B21" s="162">
        <f>IF(ISNUMBER(VALUE(SUBSTITUTE(実質収支比率等に係る経年分析!F$49,"▲","-"))),ROUND(VALUE(SUBSTITUTE(実質収支比率等に係る経年分析!F$49,"▲","-")),2),NA())</f>
        <v>1.98</v>
      </c>
      <c r="C21" s="162">
        <f>IF(ISNUMBER(VALUE(SUBSTITUTE(実質収支比率等に係る経年分析!G$49,"▲","-"))),ROUND(VALUE(SUBSTITUTE(実質収支比率等に係る経年分析!G$49,"▲","-")),2),NA())</f>
        <v>6.43</v>
      </c>
      <c r="D21" s="162">
        <f>IF(ISNUMBER(VALUE(SUBSTITUTE(実質収支比率等に係る経年分析!H$49,"▲","-"))),ROUND(VALUE(SUBSTITUTE(実質収支比率等に係る経年分析!H$49,"▲","-")),2),NA())</f>
        <v>2.4900000000000002</v>
      </c>
      <c r="E21" s="162">
        <f>IF(ISNUMBER(VALUE(SUBSTITUTE(実質収支比率等に係る経年分析!I$49,"▲","-"))),ROUND(VALUE(SUBSTITUTE(実質収支比率等に係る経年分析!I$49,"▲","-")),2),NA())</f>
        <v>-6.28</v>
      </c>
      <c r="F21" s="162">
        <f>IF(ISNUMBER(VALUE(SUBSTITUTE(実質収支比率等に係る経年分析!J$49,"▲","-"))),ROUND(VALUE(SUBSTITUTE(実質収支比率等に係る経年分析!J$49,"▲","-")),2),NA())</f>
        <v>1.86</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0.03</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0.03</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0.08</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0.02</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0.03</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所沢市交通災害共済特別会計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0.04</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0.05</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0.06</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0.06</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0.05</v>
      </c>
    </row>
    <row r="30" spans="1:11" x14ac:dyDescent="0.2">
      <c r="A30" s="163" t="str">
        <f>IF(連結実質赤字比率に係る赤字・黒字の構成分析!C$40="",NA(),連結実質赤字比率に係る赤字・黒字の構成分析!C$40)</f>
        <v>所沢市所沢都市計画事業所沢駅西口土地区画整理特別会計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v>
      </c>
      <c r="H30" s="163">
        <f>IF(ROUND(VALUE(SUBSTITUTE(連結実質赤字比率に係る赤字・黒字の構成分析!I$40,"▲", "-")), 2) &lt; 0, ABS(ROUND(VALUE(SUBSTITUTE(連結実質赤字比率に係る赤字・黒字の構成分析!I$40,"▲", "-")), 2)), NA())</f>
        <v>0.06</v>
      </c>
      <c r="I30" s="163" t="e">
        <f>IF(ROUND(VALUE(SUBSTITUTE(連結実質赤字比率に係る赤字・黒字の構成分析!I$40,"▲", "-")), 2) &gt;= 0, ABS(ROUND(VALUE(SUBSTITUTE(連結実質赤字比率に係る赤字・黒字の構成分析!I$40,"▲", "-")), 2)), NA())</f>
        <v>#N/A</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0.26</v>
      </c>
    </row>
    <row r="31" spans="1:11" x14ac:dyDescent="0.2">
      <c r="A31" s="163" t="str">
        <f>IF(連結実質赤字比率に係る赤字・黒字の構成分析!C$39="",NA(),連結実質赤字比率に係る赤字・黒字の構成分析!C$39)</f>
        <v>所沢市国民健康保険特別会計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1.03</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0.85</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0.03</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0.66</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0.3</v>
      </c>
    </row>
    <row r="32" spans="1:11" x14ac:dyDescent="0.2">
      <c r="A32" s="163" t="str">
        <f>IF(連結実質赤字比率に係る赤字・黒字の構成分析!C$38="",NA(),連結実質赤字比率に係る赤字・黒字の構成分析!C$38)</f>
        <v>所沢市病院事業会計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0.67</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0.51</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0.83</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1.1200000000000001</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1.01</v>
      </c>
    </row>
    <row r="33" spans="1:16" x14ac:dyDescent="0.2">
      <c r="A33" s="163" t="str">
        <f>IF(連結実質赤字比率に係る赤字・黒字の構成分析!C$37="",NA(),連結実質赤字比率に係る赤字・黒字の構成分析!C$37)</f>
        <v>所沢市介護保険特別会計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2.65</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2.39</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2.87</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2.5099999999999998</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1.5</v>
      </c>
    </row>
    <row r="34" spans="1:16" x14ac:dyDescent="0.2">
      <c r="A34" s="163" t="str">
        <f>IF(連結実質赤字比率に係る赤字・黒字の構成分析!C$36="",NA(),連結実質赤字比率に係る赤字・黒字の構成分析!C$36)</f>
        <v>所沢市下水道事業会計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5.26</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5.2</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5.89</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5.56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4</v>
      </c>
    </row>
    <row r="35" spans="1:16" x14ac:dyDescent="0.2">
      <c r="A35" s="163" t="str">
        <f>IF(連結実質赤字比率に係る赤字・黒字の構成分析!C$35="",NA(),連結実質赤字比率に係る赤字・黒字の構成分析!C$35)</f>
        <v>所沢市水道事業会計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8.5399999999999991</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8.3800000000000008</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6.95</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7.35</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6.47</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8.8699999999999992</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11.81</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15.91</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9.19</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10.67</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5965</v>
      </c>
      <c r="E42" s="164"/>
      <c r="F42" s="164"/>
      <c r="G42" s="164">
        <f>'実質公債費比率（分子）の構造'!L$52</f>
        <v>6416</v>
      </c>
      <c r="H42" s="164"/>
      <c r="I42" s="164"/>
      <c r="J42" s="164">
        <f>'実質公債費比率（分子）の構造'!M$52</f>
        <v>6303</v>
      </c>
      <c r="K42" s="164"/>
      <c r="L42" s="164"/>
      <c r="M42" s="164">
        <f>'実質公債費比率（分子）の構造'!N$52</f>
        <v>6540</v>
      </c>
      <c r="N42" s="164"/>
      <c r="O42" s="164"/>
      <c r="P42" s="164">
        <f>'実質公債費比率（分子）の構造'!O$52</f>
        <v>6178</v>
      </c>
    </row>
    <row r="43" spans="1:16" x14ac:dyDescent="0.2">
      <c r="A43" s="164" t="s">
        <v>16</v>
      </c>
      <c r="B43" s="164">
        <f>'実質公債費比率（分子）の構造'!K$51</f>
        <v>0</v>
      </c>
      <c r="C43" s="164"/>
      <c r="D43" s="164"/>
      <c r="E43" s="164">
        <f>'実質公債費比率（分子）の構造'!L$51</f>
        <v>0</v>
      </c>
      <c r="F43" s="164"/>
      <c r="G43" s="164"/>
      <c r="H43" s="164">
        <f>'実質公債費比率（分子）の構造'!M$51</f>
        <v>0</v>
      </c>
      <c r="I43" s="164"/>
      <c r="J43" s="164"/>
      <c r="K43" s="164">
        <f>'実質公債費比率（分子）の構造'!N$51</f>
        <v>0</v>
      </c>
      <c r="L43" s="164"/>
      <c r="M43" s="164"/>
      <c r="N43" s="164" t="str">
        <f>'実質公債費比率（分子）の構造'!O$51</f>
        <v>-</v>
      </c>
      <c r="O43" s="164"/>
      <c r="P43" s="164"/>
    </row>
    <row r="44" spans="1:16" x14ac:dyDescent="0.2">
      <c r="A44" s="164" t="s">
        <v>62</v>
      </c>
      <c r="B44" s="164">
        <f>'実質公債費比率（分子）の構造'!K$50</f>
        <v>365</v>
      </c>
      <c r="C44" s="164"/>
      <c r="D44" s="164"/>
      <c r="E44" s="164">
        <f>'実質公債費比率（分子）の構造'!L$50</f>
        <v>402</v>
      </c>
      <c r="F44" s="164"/>
      <c r="G44" s="164"/>
      <c r="H44" s="164">
        <f>'実質公債費比率（分子）の構造'!M$50</f>
        <v>404</v>
      </c>
      <c r="I44" s="164"/>
      <c r="J44" s="164"/>
      <c r="K44" s="164">
        <f>'実質公債費比率（分子）の構造'!N$50</f>
        <v>404</v>
      </c>
      <c r="L44" s="164"/>
      <c r="M44" s="164"/>
      <c r="N44" s="164">
        <f>'実質公債費比率（分子）の構造'!O$50</f>
        <v>449</v>
      </c>
      <c r="O44" s="164"/>
      <c r="P44" s="164"/>
    </row>
    <row r="45" spans="1:16" x14ac:dyDescent="0.2">
      <c r="A45" s="164" t="s">
        <v>63</v>
      </c>
      <c r="B45" s="164">
        <f>'実質公債費比率（分子）の構造'!K$49</f>
        <v>164</v>
      </c>
      <c r="C45" s="164"/>
      <c r="D45" s="164"/>
      <c r="E45" s="164">
        <f>'実質公債費比率（分子）の構造'!L$49</f>
        <v>192</v>
      </c>
      <c r="F45" s="164"/>
      <c r="G45" s="164"/>
      <c r="H45" s="164">
        <f>'実質公債費比率（分子）の構造'!M$49</f>
        <v>182</v>
      </c>
      <c r="I45" s="164"/>
      <c r="J45" s="164"/>
      <c r="K45" s="164">
        <f>'実質公債費比率（分子）の構造'!N$49</f>
        <v>204</v>
      </c>
      <c r="L45" s="164"/>
      <c r="M45" s="164"/>
      <c r="N45" s="164">
        <f>'実質公債費比率（分子）の構造'!O$49</f>
        <v>151</v>
      </c>
      <c r="O45" s="164"/>
      <c r="P45" s="164"/>
    </row>
    <row r="46" spans="1:16" x14ac:dyDescent="0.2">
      <c r="A46" s="164" t="s">
        <v>64</v>
      </c>
      <c r="B46" s="164">
        <f>'実質公債費比率（分子）の構造'!K$48</f>
        <v>995</v>
      </c>
      <c r="C46" s="164"/>
      <c r="D46" s="164"/>
      <c r="E46" s="164">
        <f>'実質公債費比率（分子）の構造'!L$48</f>
        <v>988</v>
      </c>
      <c r="F46" s="164"/>
      <c r="G46" s="164"/>
      <c r="H46" s="164">
        <f>'実質公債費比率（分子）の構造'!M$48</f>
        <v>1155</v>
      </c>
      <c r="I46" s="164"/>
      <c r="J46" s="164"/>
      <c r="K46" s="164">
        <f>'実質公債費比率（分子）の構造'!N$48</f>
        <v>1163</v>
      </c>
      <c r="L46" s="164"/>
      <c r="M46" s="164"/>
      <c r="N46" s="164">
        <f>'実質公債費比率（分子）の構造'!O$48</f>
        <v>931</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6643</v>
      </c>
      <c r="C49" s="164"/>
      <c r="D49" s="164"/>
      <c r="E49" s="164">
        <f>'実質公債費比率（分子）の構造'!L$45</f>
        <v>7739</v>
      </c>
      <c r="F49" s="164"/>
      <c r="G49" s="164"/>
      <c r="H49" s="164">
        <f>'実質公債費比率（分子）の構造'!M$45</f>
        <v>7760</v>
      </c>
      <c r="I49" s="164"/>
      <c r="J49" s="164"/>
      <c r="K49" s="164">
        <f>'実質公債費比率（分子）の構造'!N$45</f>
        <v>7733</v>
      </c>
      <c r="L49" s="164"/>
      <c r="M49" s="164"/>
      <c r="N49" s="164">
        <f>'実質公債費比率（分子）の構造'!O$45</f>
        <v>7561</v>
      </c>
      <c r="O49" s="164"/>
      <c r="P49" s="164"/>
    </row>
    <row r="50" spans="1:16" x14ac:dyDescent="0.2">
      <c r="A50" s="164" t="s">
        <v>67</v>
      </c>
      <c r="B50" s="164" t="e">
        <f>NA()</f>
        <v>#N/A</v>
      </c>
      <c r="C50" s="164">
        <f>IF(ISNUMBER('実質公債費比率（分子）の構造'!K$53),'実質公債費比率（分子）の構造'!K$53,NA())</f>
        <v>2202</v>
      </c>
      <c r="D50" s="164" t="e">
        <f>NA()</f>
        <v>#N/A</v>
      </c>
      <c r="E50" s="164" t="e">
        <f>NA()</f>
        <v>#N/A</v>
      </c>
      <c r="F50" s="164">
        <f>IF(ISNUMBER('実質公債費比率（分子）の構造'!L$53),'実質公債費比率（分子）の構造'!L$53,NA())</f>
        <v>2905</v>
      </c>
      <c r="G50" s="164" t="e">
        <f>NA()</f>
        <v>#N/A</v>
      </c>
      <c r="H50" s="164" t="e">
        <f>NA()</f>
        <v>#N/A</v>
      </c>
      <c r="I50" s="164">
        <f>IF(ISNUMBER('実質公債費比率（分子）の構造'!M$53),'実質公債費比率（分子）の構造'!M$53,NA())</f>
        <v>3198</v>
      </c>
      <c r="J50" s="164" t="e">
        <f>NA()</f>
        <v>#N/A</v>
      </c>
      <c r="K50" s="164" t="e">
        <f>NA()</f>
        <v>#N/A</v>
      </c>
      <c r="L50" s="164">
        <f>IF(ISNUMBER('実質公債費比率（分子）の構造'!N$53),'実質公債費比率（分子）の構造'!N$53,NA())</f>
        <v>2964</v>
      </c>
      <c r="M50" s="164" t="e">
        <f>NA()</f>
        <v>#N/A</v>
      </c>
      <c r="N50" s="164" t="e">
        <f>NA()</f>
        <v>#N/A</v>
      </c>
      <c r="O50" s="164">
        <f>IF(ISNUMBER('実質公債費比率（分子）の構造'!O$53),'実質公債費比率（分子）の構造'!O$53,NA())</f>
        <v>2914</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55134</v>
      </c>
      <c r="E56" s="163"/>
      <c r="F56" s="163"/>
      <c r="G56" s="163">
        <f>'将来負担比率（分子）の構造'!J$52</f>
        <v>55549</v>
      </c>
      <c r="H56" s="163"/>
      <c r="I56" s="163"/>
      <c r="J56" s="163">
        <f>'将来負担比率（分子）の構造'!K$52</f>
        <v>54051</v>
      </c>
      <c r="K56" s="163"/>
      <c r="L56" s="163"/>
      <c r="M56" s="163">
        <f>'将来負担比率（分子）の構造'!L$52</f>
        <v>52202</v>
      </c>
      <c r="N56" s="163"/>
      <c r="O56" s="163"/>
      <c r="P56" s="163">
        <f>'将来負担比率（分子）の構造'!M$52</f>
        <v>49701</v>
      </c>
    </row>
    <row r="57" spans="1:16" x14ac:dyDescent="0.2">
      <c r="A57" s="163" t="s">
        <v>42</v>
      </c>
      <c r="B57" s="163"/>
      <c r="C57" s="163"/>
      <c r="D57" s="163">
        <f>'将来負担比率（分子）の構造'!I$51</f>
        <v>8270</v>
      </c>
      <c r="E57" s="163"/>
      <c r="F57" s="163"/>
      <c r="G57" s="163">
        <f>'将来負担比率（分子）の構造'!J$51</f>
        <v>8762</v>
      </c>
      <c r="H57" s="163"/>
      <c r="I57" s="163"/>
      <c r="J57" s="163">
        <f>'将来負担比率（分子）の構造'!K$51</f>
        <v>8229</v>
      </c>
      <c r="K57" s="163"/>
      <c r="L57" s="163"/>
      <c r="M57" s="163">
        <f>'将来負担比率（分子）の構造'!L$51</f>
        <v>8437</v>
      </c>
      <c r="N57" s="163"/>
      <c r="O57" s="163"/>
      <c r="P57" s="163">
        <f>'将来負担比率（分子）の構造'!M$51</f>
        <v>8864</v>
      </c>
    </row>
    <row r="58" spans="1:16" x14ac:dyDescent="0.2">
      <c r="A58" s="163" t="s">
        <v>41</v>
      </c>
      <c r="B58" s="163"/>
      <c r="C58" s="163"/>
      <c r="D58" s="163">
        <f>'将来負担比率（分子）の構造'!I$50</f>
        <v>12304</v>
      </c>
      <c r="E58" s="163"/>
      <c r="F58" s="163"/>
      <c r="G58" s="163">
        <f>'将来負担比率（分子）の構造'!J$50</f>
        <v>15962</v>
      </c>
      <c r="H58" s="163"/>
      <c r="I58" s="163"/>
      <c r="J58" s="163">
        <f>'将来負担比率（分子）の構造'!K$50</f>
        <v>16436</v>
      </c>
      <c r="K58" s="163"/>
      <c r="L58" s="163"/>
      <c r="M58" s="163">
        <f>'将来負担比率（分子）の構造'!L$50</f>
        <v>16611</v>
      </c>
      <c r="N58" s="163"/>
      <c r="O58" s="163"/>
      <c r="P58" s="163">
        <f>'将来負担比率（分子）の構造'!M$50</f>
        <v>14003</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f>'将来負担比率（分子）の構造'!J$46</f>
        <v>0</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7271</v>
      </c>
      <c r="C62" s="163"/>
      <c r="D62" s="163"/>
      <c r="E62" s="163">
        <f>'将来負担比率（分子）の構造'!J$45</f>
        <v>7115</v>
      </c>
      <c r="F62" s="163"/>
      <c r="G62" s="163"/>
      <c r="H62" s="163">
        <f>'将来負担比率（分子）の構造'!K$45</f>
        <v>7099</v>
      </c>
      <c r="I62" s="163"/>
      <c r="J62" s="163"/>
      <c r="K62" s="163">
        <f>'将来負担比率（分子）の構造'!L$45</f>
        <v>7277</v>
      </c>
      <c r="L62" s="163"/>
      <c r="M62" s="163"/>
      <c r="N62" s="163">
        <f>'将来負担比率（分子）の構造'!M$45</f>
        <v>7487</v>
      </c>
      <c r="O62" s="163"/>
      <c r="P62" s="163"/>
    </row>
    <row r="63" spans="1:16" x14ac:dyDescent="0.2">
      <c r="A63" s="163" t="s">
        <v>34</v>
      </c>
      <c r="B63" s="163">
        <f>'将来負担比率（分子）の構造'!I$44</f>
        <v>770</v>
      </c>
      <c r="C63" s="163"/>
      <c r="D63" s="163"/>
      <c r="E63" s="163">
        <f>'将来負担比率（分子）の構造'!J$44</f>
        <v>686</v>
      </c>
      <c r="F63" s="163"/>
      <c r="G63" s="163"/>
      <c r="H63" s="163">
        <f>'将来負担比率（分子）の構造'!K$44</f>
        <v>627</v>
      </c>
      <c r="I63" s="163"/>
      <c r="J63" s="163"/>
      <c r="K63" s="163">
        <f>'将来負担比率（分子）の構造'!L$44</f>
        <v>1031</v>
      </c>
      <c r="L63" s="163"/>
      <c r="M63" s="163"/>
      <c r="N63" s="163">
        <f>'将来負担比率（分子）の構造'!M$44</f>
        <v>996</v>
      </c>
      <c r="O63" s="163"/>
      <c r="P63" s="163"/>
    </row>
    <row r="64" spans="1:16" x14ac:dyDescent="0.2">
      <c r="A64" s="163" t="s">
        <v>33</v>
      </c>
      <c r="B64" s="163">
        <f>'将来負担比率（分子）の構造'!I$43</f>
        <v>1400</v>
      </c>
      <c r="C64" s="163"/>
      <c r="D64" s="163"/>
      <c r="E64" s="163">
        <f>'将来負担比率（分子）の構造'!J$43</f>
        <v>1377</v>
      </c>
      <c r="F64" s="163"/>
      <c r="G64" s="163"/>
      <c r="H64" s="163">
        <f>'将来負担比率（分子）の構造'!K$43</f>
        <v>1258</v>
      </c>
      <c r="I64" s="163"/>
      <c r="J64" s="163"/>
      <c r="K64" s="163">
        <f>'将来負担比率（分子）の構造'!L$43</f>
        <v>1147</v>
      </c>
      <c r="L64" s="163"/>
      <c r="M64" s="163"/>
      <c r="N64" s="163">
        <f>'将来負担比率（分子）の構造'!M$43</f>
        <v>997</v>
      </c>
      <c r="O64" s="163"/>
      <c r="P64" s="163"/>
    </row>
    <row r="65" spans="1:16" x14ac:dyDescent="0.2">
      <c r="A65" s="163" t="s">
        <v>32</v>
      </c>
      <c r="B65" s="163">
        <f>'将来負担比率（分子）の構造'!I$42</f>
        <v>4208</v>
      </c>
      <c r="C65" s="163"/>
      <c r="D65" s="163"/>
      <c r="E65" s="163">
        <f>'将来負担比率（分子）の構造'!J$42</f>
        <v>6924</v>
      </c>
      <c r="F65" s="163"/>
      <c r="G65" s="163"/>
      <c r="H65" s="163">
        <f>'将来負担比率（分子）の構造'!K$42</f>
        <v>6002</v>
      </c>
      <c r="I65" s="163"/>
      <c r="J65" s="163"/>
      <c r="K65" s="163">
        <f>'将来負担比率（分子）の構造'!L$42</f>
        <v>6665</v>
      </c>
      <c r="L65" s="163"/>
      <c r="M65" s="163"/>
      <c r="N65" s="163">
        <f>'将来負担比率（分子）の構造'!M$42</f>
        <v>6538</v>
      </c>
      <c r="O65" s="163"/>
      <c r="P65" s="163"/>
    </row>
    <row r="66" spans="1:16" x14ac:dyDescent="0.2">
      <c r="A66" s="163" t="s">
        <v>31</v>
      </c>
      <c r="B66" s="163">
        <f>'将来負担比率（分子）の構造'!I$41</f>
        <v>65970</v>
      </c>
      <c r="C66" s="163"/>
      <c r="D66" s="163"/>
      <c r="E66" s="163">
        <f>'将来負担比率（分子）の構造'!J$41</f>
        <v>65961</v>
      </c>
      <c r="F66" s="163"/>
      <c r="G66" s="163"/>
      <c r="H66" s="163">
        <f>'将来負担比率（分子）の構造'!K$41</f>
        <v>62882</v>
      </c>
      <c r="I66" s="163"/>
      <c r="J66" s="163"/>
      <c r="K66" s="163">
        <f>'将来負担比率（分子）の構造'!L$41</f>
        <v>61641</v>
      </c>
      <c r="L66" s="163"/>
      <c r="M66" s="163"/>
      <c r="N66" s="163">
        <f>'将来負担比率（分子）の構造'!M$41</f>
        <v>62187</v>
      </c>
      <c r="O66" s="163"/>
      <c r="P66" s="163"/>
    </row>
    <row r="67" spans="1:16" x14ac:dyDescent="0.2">
      <c r="A67" s="163" t="s">
        <v>71</v>
      </c>
      <c r="B67" s="163" t="e">
        <f>NA()</f>
        <v>#N/A</v>
      </c>
      <c r="C67" s="163">
        <f>IF(ISNUMBER('将来負担比率（分子）の構造'!I$53), IF('将来負担比率（分子）の構造'!I$53 &lt; 0, 0, '将来負担比率（分子）の構造'!I$53), NA())</f>
        <v>3909</v>
      </c>
      <c r="D67" s="163" t="e">
        <f>NA()</f>
        <v>#N/A</v>
      </c>
      <c r="E67" s="163" t="e">
        <f>NA()</f>
        <v>#N/A</v>
      </c>
      <c r="F67" s="163">
        <f>IF(ISNUMBER('将来負担比率（分子）の構造'!J$53), IF('将来負担比率（分子）の構造'!J$53 &lt; 0, 0, '将来負担比率（分子）の構造'!J$53), NA())</f>
        <v>1791</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511</v>
      </c>
      <c r="M67" s="163" t="e">
        <f>NA()</f>
        <v>#N/A</v>
      </c>
      <c r="N67" s="163" t="e">
        <f>NA()</f>
        <v>#N/A</v>
      </c>
      <c r="O67" s="163">
        <f>IF(ISNUMBER('将来負担比率（分子）の構造'!M$53), IF('将来負担比率（分子）の構造'!M$53 &lt; 0, 0, '将来負担比率（分子）の構造'!M$53), NA())</f>
        <v>5636</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7403</v>
      </c>
      <c r="C72" s="167">
        <f>基金残高に係る経年分析!G55</f>
        <v>7507</v>
      </c>
      <c r="D72" s="167">
        <f>基金残高に係る経年分析!H55</f>
        <v>7382</v>
      </c>
    </row>
    <row r="73" spans="1:16" x14ac:dyDescent="0.2">
      <c r="A73" s="166" t="s">
        <v>74</v>
      </c>
      <c r="B73" s="167" t="str">
        <f>基金残高に係る経年分析!F56</f>
        <v>-</v>
      </c>
      <c r="C73" s="167" t="str">
        <f>基金残高に係る経年分析!G56</f>
        <v>-</v>
      </c>
      <c r="D73" s="167" t="str">
        <f>基金残高に係る経年分析!H56</f>
        <v>-</v>
      </c>
    </row>
    <row r="74" spans="1:16" x14ac:dyDescent="0.2">
      <c r="A74" s="166" t="s">
        <v>75</v>
      </c>
      <c r="B74" s="167">
        <f>基金残高に係る経年分析!F57</f>
        <v>6752</v>
      </c>
      <c r="C74" s="167">
        <f>基金残高に係る経年分析!G57</f>
        <v>6676</v>
      </c>
      <c r="D74" s="167">
        <f>基金残高に係る経年分析!H57</f>
        <v>4281</v>
      </c>
    </row>
  </sheetData>
  <sheetProtection algorithmName="SHA-512" hashValue="fhmGtbuZoTwgwBph+m6cMmgl/5r43wAG1a5RFt6K4wJtyAZ+H6wbup81jItPk48a4m10QHyRISeEvlG9Ns8kvw==" saltValue="2OrbqJGb0A5oAxPwHCGa8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election activeCell="BG13" sqref="BG13:CB13"/>
    </sheetView>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55491986</v>
      </c>
      <c r="S5" s="613"/>
      <c r="T5" s="613"/>
      <c r="U5" s="613"/>
      <c r="V5" s="613"/>
      <c r="W5" s="613"/>
      <c r="X5" s="613"/>
      <c r="Y5" s="614"/>
      <c r="Z5" s="615">
        <v>40</v>
      </c>
      <c r="AA5" s="615"/>
      <c r="AB5" s="615"/>
      <c r="AC5" s="615"/>
      <c r="AD5" s="616">
        <v>51367497</v>
      </c>
      <c r="AE5" s="616"/>
      <c r="AF5" s="616"/>
      <c r="AG5" s="616"/>
      <c r="AH5" s="616"/>
      <c r="AI5" s="616"/>
      <c r="AJ5" s="616"/>
      <c r="AK5" s="616"/>
      <c r="AL5" s="617">
        <v>74.400000000000006</v>
      </c>
      <c r="AM5" s="618"/>
      <c r="AN5" s="618"/>
      <c r="AO5" s="619"/>
      <c r="AP5" s="609" t="s">
        <v>216</v>
      </c>
      <c r="AQ5" s="610"/>
      <c r="AR5" s="610"/>
      <c r="AS5" s="610"/>
      <c r="AT5" s="610"/>
      <c r="AU5" s="610"/>
      <c r="AV5" s="610"/>
      <c r="AW5" s="610"/>
      <c r="AX5" s="610"/>
      <c r="AY5" s="610"/>
      <c r="AZ5" s="610"/>
      <c r="BA5" s="610"/>
      <c r="BB5" s="610"/>
      <c r="BC5" s="610"/>
      <c r="BD5" s="610"/>
      <c r="BE5" s="610"/>
      <c r="BF5" s="611"/>
      <c r="BG5" s="623">
        <v>50537048</v>
      </c>
      <c r="BH5" s="624"/>
      <c r="BI5" s="624"/>
      <c r="BJ5" s="624"/>
      <c r="BK5" s="624"/>
      <c r="BL5" s="624"/>
      <c r="BM5" s="624"/>
      <c r="BN5" s="625"/>
      <c r="BO5" s="626">
        <v>91.1</v>
      </c>
      <c r="BP5" s="626"/>
      <c r="BQ5" s="626"/>
      <c r="BR5" s="626"/>
      <c r="BS5" s="627">
        <v>551170</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623882</v>
      </c>
      <c r="S6" s="624"/>
      <c r="T6" s="624"/>
      <c r="U6" s="624"/>
      <c r="V6" s="624"/>
      <c r="W6" s="624"/>
      <c r="X6" s="624"/>
      <c r="Y6" s="625"/>
      <c r="Z6" s="626">
        <v>0.5</v>
      </c>
      <c r="AA6" s="626"/>
      <c r="AB6" s="626"/>
      <c r="AC6" s="626"/>
      <c r="AD6" s="627">
        <v>623882</v>
      </c>
      <c r="AE6" s="627"/>
      <c r="AF6" s="627"/>
      <c r="AG6" s="627"/>
      <c r="AH6" s="627"/>
      <c r="AI6" s="627"/>
      <c r="AJ6" s="627"/>
      <c r="AK6" s="627"/>
      <c r="AL6" s="628">
        <v>0.9</v>
      </c>
      <c r="AM6" s="629"/>
      <c r="AN6" s="629"/>
      <c r="AO6" s="630"/>
      <c r="AP6" s="620" t="s">
        <v>221</v>
      </c>
      <c r="AQ6" s="621"/>
      <c r="AR6" s="621"/>
      <c r="AS6" s="621"/>
      <c r="AT6" s="621"/>
      <c r="AU6" s="621"/>
      <c r="AV6" s="621"/>
      <c r="AW6" s="621"/>
      <c r="AX6" s="621"/>
      <c r="AY6" s="621"/>
      <c r="AZ6" s="621"/>
      <c r="BA6" s="621"/>
      <c r="BB6" s="621"/>
      <c r="BC6" s="621"/>
      <c r="BD6" s="621"/>
      <c r="BE6" s="621"/>
      <c r="BF6" s="622"/>
      <c r="BG6" s="623">
        <v>50537048</v>
      </c>
      <c r="BH6" s="624"/>
      <c r="BI6" s="624"/>
      <c r="BJ6" s="624"/>
      <c r="BK6" s="624"/>
      <c r="BL6" s="624"/>
      <c r="BM6" s="624"/>
      <c r="BN6" s="625"/>
      <c r="BO6" s="626">
        <v>91.1</v>
      </c>
      <c r="BP6" s="626"/>
      <c r="BQ6" s="626"/>
      <c r="BR6" s="626"/>
      <c r="BS6" s="627">
        <v>551170</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599961</v>
      </c>
      <c r="CS6" s="624"/>
      <c r="CT6" s="624"/>
      <c r="CU6" s="624"/>
      <c r="CV6" s="624"/>
      <c r="CW6" s="624"/>
      <c r="CX6" s="624"/>
      <c r="CY6" s="625"/>
      <c r="CZ6" s="617">
        <v>0.5</v>
      </c>
      <c r="DA6" s="618"/>
      <c r="DB6" s="618"/>
      <c r="DC6" s="634"/>
      <c r="DD6" s="632" t="s">
        <v>122</v>
      </c>
      <c r="DE6" s="624"/>
      <c r="DF6" s="624"/>
      <c r="DG6" s="624"/>
      <c r="DH6" s="624"/>
      <c r="DI6" s="624"/>
      <c r="DJ6" s="624"/>
      <c r="DK6" s="624"/>
      <c r="DL6" s="624"/>
      <c r="DM6" s="624"/>
      <c r="DN6" s="624"/>
      <c r="DO6" s="624"/>
      <c r="DP6" s="625"/>
      <c r="DQ6" s="632">
        <v>599961</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26623</v>
      </c>
      <c r="S7" s="624"/>
      <c r="T7" s="624"/>
      <c r="U7" s="624"/>
      <c r="V7" s="624"/>
      <c r="W7" s="624"/>
      <c r="X7" s="624"/>
      <c r="Y7" s="625"/>
      <c r="Z7" s="626">
        <v>0</v>
      </c>
      <c r="AA7" s="626"/>
      <c r="AB7" s="626"/>
      <c r="AC7" s="626"/>
      <c r="AD7" s="627">
        <v>26623</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26198635</v>
      </c>
      <c r="BH7" s="624"/>
      <c r="BI7" s="624"/>
      <c r="BJ7" s="624"/>
      <c r="BK7" s="624"/>
      <c r="BL7" s="624"/>
      <c r="BM7" s="624"/>
      <c r="BN7" s="625"/>
      <c r="BO7" s="626">
        <v>47.2</v>
      </c>
      <c r="BP7" s="626"/>
      <c r="BQ7" s="626"/>
      <c r="BR7" s="626"/>
      <c r="BS7" s="627">
        <v>551170</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14748753</v>
      </c>
      <c r="CS7" s="624"/>
      <c r="CT7" s="624"/>
      <c r="CU7" s="624"/>
      <c r="CV7" s="624"/>
      <c r="CW7" s="624"/>
      <c r="CX7" s="624"/>
      <c r="CY7" s="625"/>
      <c r="CZ7" s="626">
        <v>11.3</v>
      </c>
      <c r="DA7" s="626"/>
      <c r="DB7" s="626"/>
      <c r="DC7" s="626"/>
      <c r="DD7" s="632">
        <v>603078</v>
      </c>
      <c r="DE7" s="624"/>
      <c r="DF7" s="624"/>
      <c r="DG7" s="624"/>
      <c r="DH7" s="624"/>
      <c r="DI7" s="624"/>
      <c r="DJ7" s="624"/>
      <c r="DK7" s="624"/>
      <c r="DL7" s="624"/>
      <c r="DM7" s="624"/>
      <c r="DN7" s="624"/>
      <c r="DO7" s="624"/>
      <c r="DP7" s="625"/>
      <c r="DQ7" s="632">
        <v>13137255</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507129</v>
      </c>
      <c r="S8" s="624"/>
      <c r="T8" s="624"/>
      <c r="U8" s="624"/>
      <c r="V8" s="624"/>
      <c r="W8" s="624"/>
      <c r="X8" s="624"/>
      <c r="Y8" s="625"/>
      <c r="Z8" s="626">
        <v>0.4</v>
      </c>
      <c r="AA8" s="626"/>
      <c r="AB8" s="626"/>
      <c r="AC8" s="626"/>
      <c r="AD8" s="627">
        <v>507129</v>
      </c>
      <c r="AE8" s="627"/>
      <c r="AF8" s="627"/>
      <c r="AG8" s="627"/>
      <c r="AH8" s="627"/>
      <c r="AI8" s="627"/>
      <c r="AJ8" s="627"/>
      <c r="AK8" s="627"/>
      <c r="AL8" s="628">
        <v>0.7</v>
      </c>
      <c r="AM8" s="629"/>
      <c r="AN8" s="629"/>
      <c r="AO8" s="630"/>
      <c r="AP8" s="620" t="s">
        <v>227</v>
      </c>
      <c r="AQ8" s="621"/>
      <c r="AR8" s="621"/>
      <c r="AS8" s="621"/>
      <c r="AT8" s="621"/>
      <c r="AU8" s="621"/>
      <c r="AV8" s="621"/>
      <c r="AW8" s="621"/>
      <c r="AX8" s="621"/>
      <c r="AY8" s="621"/>
      <c r="AZ8" s="621"/>
      <c r="BA8" s="621"/>
      <c r="BB8" s="621"/>
      <c r="BC8" s="621"/>
      <c r="BD8" s="621"/>
      <c r="BE8" s="621"/>
      <c r="BF8" s="622"/>
      <c r="BG8" s="623">
        <v>563314</v>
      </c>
      <c r="BH8" s="624"/>
      <c r="BI8" s="624"/>
      <c r="BJ8" s="624"/>
      <c r="BK8" s="624"/>
      <c r="BL8" s="624"/>
      <c r="BM8" s="624"/>
      <c r="BN8" s="625"/>
      <c r="BO8" s="626">
        <v>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60754834</v>
      </c>
      <c r="CS8" s="624"/>
      <c r="CT8" s="624"/>
      <c r="CU8" s="624"/>
      <c r="CV8" s="624"/>
      <c r="CW8" s="624"/>
      <c r="CX8" s="624"/>
      <c r="CY8" s="625"/>
      <c r="CZ8" s="626">
        <v>46.6</v>
      </c>
      <c r="DA8" s="626"/>
      <c r="DB8" s="626"/>
      <c r="DC8" s="626"/>
      <c r="DD8" s="632">
        <v>135819</v>
      </c>
      <c r="DE8" s="624"/>
      <c r="DF8" s="624"/>
      <c r="DG8" s="624"/>
      <c r="DH8" s="624"/>
      <c r="DI8" s="624"/>
      <c r="DJ8" s="624"/>
      <c r="DK8" s="624"/>
      <c r="DL8" s="624"/>
      <c r="DM8" s="624"/>
      <c r="DN8" s="624"/>
      <c r="DO8" s="624"/>
      <c r="DP8" s="625"/>
      <c r="DQ8" s="632">
        <v>32448855</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728428</v>
      </c>
      <c r="S9" s="624"/>
      <c r="T9" s="624"/>
      <c r="U9" s="624"/>
      <c r="V9" s="624"/>
      <c r="W9" s="624"/>
      <c r="X9" s="624"/>
      <c r="Y9" s="625"/>
      <c r="Z9" s="626">
        <v>0.5</v>
      </c>
      <c r="AA9" s="626"/>
      <c r="AB9" s="626"/>
      <c r="AC9" s="626"/>
      <c r="AD9" s="627">
        <v>728428</v>
      </c>
      <c r="AE9" s="627"/>
      <c r="AF9" s="627"/>
      <c r="AG9" s="627"/>
      <c r="AH9" s="627"/>
      <c r="AI9" s="627"/>
      <c r="AJ9" s="627"/>
      <c r="AK9" s="627"/>
      <c r="AL9" s="628">
        <v>1.1000000000000001</v>
      </c>
      <c r="AM9" s="629"/>
      <c r="AN9" s="629"/>
      <c r="AO9" s="630"/>
      <c r="AP9" s="620" t="s">
        <v>230</v>
      </c>
      <c r="AQ9" s="621"/>
      <c r="AR9" s="621"/>
      <c r="AS9" s="621"/>
      <c r="AT9" s="621"/>
      <c r="AU9" s="621"/>
      <c r="AV9" s="621"/>
      <c r="AW9" s="621"/>
      <c r="AX9" s="621"/>
      <c r="AY9" s="621"/>
      <c r="AZ9" s="621"/>
      <c r="BA9" s="621"/>
      <c r="BB9" s="621"/>
      <c r="BC9" s="621"/>
      <c r="BD9" s="621"/>
      <c r="BE9" s="621"/>
      <c r="BF9" s="622"/>
      <c r="BG9" s="623">
        <v>22676376</v>
      </c>
      <c r="BH9" s="624"/>
      <c r="BI9" s="624"/>
      <c r="BJ9" s="624"/>
      <c r="BK9" s="624"/>
      <c r="BL9" s="624"/>
      <c r="BM9" s="624"/>
      <c r="BN9" s="625"/>
      <c r="BO9" s="626">
        <v>40.9</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15250061</v>
      </c>
      <c r="CS9" s="624"/>
      <c r="CT9" s="624"/>
      <c r="CU9" s="624"/>
      <c r="CV9" s="624"/>
      <c r="CW9" s="624"/>
      <c r="CX9" s="624"/>
      <c r="CY9" s="625"/>
      <c r="CZ9" s="626">
        <v>11.7</v>
      </c>
      <c r="DA9" s="626"/>
      <c r="DB9" s="626"/>
      <c r="DC9" s="626"/>
      <c r="DD9" s="632">
        <v>4517043</v>
      </c>
      <c r="DE9" s="624"/>
      <c r="DF9" s="624"/>
      <c r="DG9" s="624"/>
      <c r="DH9" s="624"/>
      <c r="DI9" s="624"/>
      <c r="DJ9" s="624"/>
      <c r="DK9" s="624"/>
      <c r="DL9" s="624"/>
      <c r="DM9" s="624"/>
      <c r="DN9" s="624"/>
      <c r="DO9" s="624"/>
      <c r="DP9" s="625"/>
      <c r="DQ9" s="632">
        <v>10062749</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885609</v>
      </c>
      <c r="BH10" s="624"/>
      <c r="BI10" s="624"/>
      <c r="BJ10" s="624"/>
      <c r="BK10" s="624"/>
      <c r="BL10" s="624"/>
      <c r="BM10" s="624"/>
      <c r="BN10" s="625"/>
      <c r="BO10" s="626">
        <v>1.6</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129220</v>
      </c>
      <c r="CS10" s="624"/>
      <c r="CT10" s="624"/>
      <c r="CU10" s="624"/>
      <c r="CV10" s="624"/>
      <c r="CW10" s="624"/>
      <c r="CX10" s="624"/>
      <c r="CY10" s="625"/>
      <c r="CZ10" s="626">
        <v>0.1</v>
      </c>
      <c r="DA10" s="626"/>
      <c r="DB10" s="626"/>
      <c r="DC10" s="626"/>
      <c r="DD10" s="632">
        <v>3652</v>
      </c>
      <c r="DE10" s="624"/>
      <c r="DF10" s="624"/>
      <c r="DG10" s="624"/>
      <c r="DH10" s="624"/>
      <c r="DI10" s="624"/>
      <c r="DJ10" s="624"/>
      <c r="DK10" s="624"/>
      <c r="DL10" s="624"/>
      <c r="DM10" s="624"/>
      <c r="DN10" s="624"/>
      <c r="DO10" s="624"/>
      <c r="DP10" s="625"/>
      <c r="DQ10" s="632">
        <v>128839</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8077277</v>
      </c>
      <c r="S11" s="624"/>
      <c r="T11" s="624"/>
      <c r="U11" s="624"/>
      <c r="V11" s="624"/>
      <c r="W11" s="624"/>
      <c r="X11" s="624"/>
      <c r="Y11" s="625"/>
      <c r="Z11" s="628">
        <v>5.8</v>
      </c>
      <c r="AA11" s="629"/>
      <c r="AB11" s="629"/>
      <c r="AC11" s="635"/>
      <c r="AD11" s="632">
        <v>8077277</v>
      </c>
      <c r="AE11" s="624"/>
      <c r="AF11" s="624"/>
      <c r="AG11" s="624"/>
      <c r="AH11" s="624"/>
      <c r="AI11" s="624"/>
      <c r="AJ11" s="624"/>
      <c r="AK11" s="625"/>
      <c r="AL11" s="628">
        <v>11.7</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2073336</v>
      </c>
      <c r="BH11" s="624"/>
      <c r="BI11" s="624"/>
      <c r="BJ11" s="624"/>
      <c r="BK11" s="624"/>
      <c r="BL11" s="624"/>
      <c r="BM11" s="624"/>
      <c r="BN11" s="625"/>
      <c r="BO11" s="626">
        <v>3.7</v>
      </c>
      <c r="BP11" s="626"/>
      <c r="BQ11" s="626"/>
      <c r="BR11" s="626"/>
      <c r="BS11" s="627">
        <v>551170</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258575</v>
      </c>
      <c r="CS11" s="624"/>
      <c r="CT11" s="624"/>
      <c r="CU11" s="624"/>
      <c r="CV11" s="624"/>
      <c r="CW11" s="624"/>
      <c r="CX11" s="624"/>
      <c r="CY11" s="625"/>
      <c r="CZ11" s="626">
        <v>0.2</v>
      </c>
      <c r="DA11" s="626"/>
      <c r="DB11" s="626"/>
      <c r="DC11" s="626"/>
      <c r="DD11" s="632" t="s">
        <v>122</v>
      </c>
      <c r="DE11" s="624"/>
      <c r="DF11" s="624"/>
      <c r="DG11" s="624"/>
      <c r="DH11" s="624"/>
      <c r="DI11" s="624"/>
      <c r="DJ11" s="624"/>
      <c r="DK11" s="624"/>
      <c r="DL11" s="624"/>
      <c r="DM11" s="624"/>
      <c r="DN11" s="624"/>
      <c r="DO11" s="624"/>
      <c r="DP11" s="625"/>
      <c r="DQ11" s="632">
        <v>224563</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25256</v>
      </c>
      <c r="S12" s="624"/>
      <c r="T12" s="624"/>
      <c r="U12" s="624"/>
      <c r="V12" s="624"/>
      <c r="W12" s="624"/>
      <c r="X12" s="624"/>
      <c r="Y12" s="625"/>
      <c r="Z12" s="626">
        <v>0</v>
      </c>
      <c r="AA12" s="626"/>
      <c r="AB12" s="626"/>
      <c r="AC12" s="626"/>
      <c r="AD12" s="627">
        <v>25256</v>
      </c>
      <c r="AE12" s="627"/>
      <c r="AF12" s="627"/>
      <c r="AG12" s="627"/>
      <c r="AH12" s="627"/>
      <c r="AI12" s="627"/>
      <c r="AJ12" s="627"/>
      <c r="AK12" s="627"/>
      <c r="AL12" s="628">
        <v>0</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21661946</v>
      </c>
      <c r="BH12" s="624"/>
      <c r="BI12" s="624"/>
      <c r="BJ12" s="624"/>
      <c r="BK12" s="624"/>
      <c r="BL12" s="624"/>
      <c r="BM12" s="624"/>
      <c r="BN12" s="625"/>
      <c r="BO12" s="626">
        <v>39</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665783</v>
      </c>
      <c r="CS12" s="624"/>
      <c r="CT12" s="624"/>
      <c r="CU12" s="624"/>
      <c r="CV12" s="624"/>
      <c r="CW12" s="624"/>
      <c r="CX12" s="624"/>
      <c r="CY12" s="625"/>
      <c r="CZ12" s="626">
        <v>0.5</v>
      </c>
      <c r="DA12" s="626"/>
      <c r="DB12" s="626"/>
      <c r="DC12" s="626"/>
      <c r="DD12" s="632">
        <v>78731</v>
      </c>
      <c r="DE12" s="624"/>
      <c r="DF12" s="624"/>
      <c r="DG12" s="624"/>
      <c r="DH12" s="624"/>
      <c r="DI12" s="624"/>
      <c r="DJ12" s="624"/>
      <c r="DK12" s="624"/>
      <c r="DL12" s="624"/>
      <c r="DM12" s="624"/>
      <c r="DN12" s="624"/>
      <c r="DO12" s="624"/>
      <c r="DP12" s="625"/>
      <c r="DQ12" s="632">
        <v>606687</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21518817</v>
      </c>
      <c r="BH13" s="624"/>
      <c r="BI13" s="624"/>
      <c r="BJ13" s="624"/>
      <c r="BK13" s="624"/>
      <c r="BL13" s="624"/>
      <c r="BM13" s="624"/>
      <c r="BN13" s="625"/>
      <c r="BO13" s="626">
        <v>38.799999999999997</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12116981</v>
      </c>
      <c r="CS13" s="624"/>
      <c r="CT13" s="624"/>
      <c r="CU13" s="624"/>
      <c r="CV13" s="624"/>
      <c r="CW13" s="624"/>
      <c r="CX13" s="624"/>
      <c r="CY13" s="625"/>
      <c r="CZ13" s="626">
        <v>9.3000000000000007</v>
      </c>
      <c r="DA13" s="626"/>
      <c r="DB13" s="626"/>
      <c r="DC13" s="626"/>
      <c r="DD13" s="632">
        <v>7592833</v>
      </c>
      <c r="DE13" s="624"/>
      <c r="DF13" s="624"/>
      <c r="DG13" s="624"/>
      <c r="DH13" s="624"/>
      <c r="DI13" s="624"/>
      <c r="DJ13" s="624"/>
      <c r="DK13" s="624"/>
      <c r="DL13" s="624"/>
      <c r="DM13" s="624"/>
      <c r="DN13" s="624"/>
      <c r="DO13" s="624"/>
      <c r="DP13" s="625"/>
      <c r="DQ13" s="632">
        <v>6379652</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607139</v>
      </c>
      <c r="BH14" s="624"/>
      <c r="BI14" s="624"/>
      <c r="BJ14" s="624"/>
      <c r="BK14" s="624"/>
      <c r="BL14" s="624"/>
      <c r="BM14" s="624"/>
      <c r="BN14" s="625"/>
      <c r="BO14" s="626">
        <v>1.1000000000000001</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4087211</v>
      </c>
      <c r="CS14" s="624"/>
      <c r="CT14" s="624"/>
      <c r="CU14" s="624"/>
      <c r="CV14" s="624"/>
      <c r="CW14" s="624"/>
      <c r="CX14" s="624"/>
      <c r="CY14" s="625"/>
      <c r="CZ14" s="626">
        <v>3.1</v>
      </c>
      <c r="DA14" s="626"/>
      <c r="DB14" s="626"/>
      <c r="DC14" s="626"/>
      <c r="DD14" s="632">
        <v>28970</v>
      </c>
      <c r="DE14" s="624"/>
      <c r="DF14" s="624"/>
      <c r="DG14" s="624"/>
      <c r="DH14" s="624"/>
      <c r="DI14" s="624"/>
      <c r="DJ14" s="624"/>
      <c r="DK14" s="624"/>
      <c r="DL14" s="624"/>
      <c r="DM14" s="624"/>
      <c r="DN14" s="624"/>
      <c r="DO14" s="624"/>
      <c r="DP14" s="625"/>
      <c r="DQ14" s="632">
        <v>4044108</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131889</v>
      </c>
      <c r="S15" s="624"/>
      <c r="T15" s="624"/>
      <c r="U15" s="624"/>
      <c r="V15" s="624"/>
      <c r="W15" s="624"/>
      <c r="X15" s="624"/>
      <c r="Y15" s="625"/>
      <c r="Z15" s="626">
        <v>0.1</v>
      </c>
      <c r="AA15" s="626"/>
      <c r="AB15" s="626"/>
      <c r="AC15" s="626"/>
      <c r="AD15" s="627">
        <v>131889</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2069328</v>
      </c>
      <c r="BH15" s="624"/>
      <c r="BI15" s="624"/>
      <c r="BJ15" s="624"/>
      <c r="BK15" s="624"/>
      <c r="BL15" s="624"/>
      <c r="BM15" s="624"/>
      <c r="BN15" s="625"/>
      <c r="BO15" s="626">
        <v>3.7</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14213972</v>
      </c>
      <c r="CS15" s="624"/>
      <c r="CT15" s="624"/>
      <c r="CU15" s="624"/>
      <c r="CV15" s="624"/>
      <c r="CW15" s="624"/>
      <c r="CX15" s="624"/>
      <c r="CY15" s="625"/>
      <c r="CZ15" s="626">
        <v>10.9</v>
      </c>
      <c r="DA15" s="626"/>
      <c r="DB15" s="626"/>
      <c r="DC15" s="626"/>
      <c r="DD15" s="632">
        <v>3061389</v>
      </c>
      <c r="DE15" s="624"/>
      <c r="DF15" s="624"/>
      <c r="DG15" s="624"/>
      <c r="DH15" s="624"/>
      <c r="DI15" s="624"/>
      <c r="DJ15" s="624"/>
      <c r="DK15" s="624"/>
      <c r="DL15" s="624"/>
      <c r="DM15" s="624"/>
      <c r="DN15" s="624"/>
      <c r="DO15" s="624"/>
      <c r="DP15" s="625"/>
      <c r="DQ15" s="632">
        <v>10273939</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598325</v>
      </c>
      <c r="S16" s="624"/>
      <c r="T16" s="624"/>
      <c r="U16" s="624"/>
      <c r="V16" s="624"/>
      <c r="W16" s="624"/>
      <c r="X16" s="624"/>
      <c r="Y16" s="625"/>
      <c r="Z16" s="626">
        <v>0.4</v>
      </c>
      <c r="AA16" s="626"/>
      <c r="AB16" s="626"/>
      <c r="AC16" s="626"/>
      <c r="AD16" s="627">
        <v>598325</v>
      </c>
      <c r="AE16" s="627"/>
      <c r="AF16" s="627"/>
      <c r="AG16" s="627"/>
      <c r="AH16" s="627"/>
      <c r="AI16" s="627"/>
      <c r="AJ16" s="627"/>
      <c r="AK16" s="627"/>
      <c r="AL16" s="628">
        <v>0.9</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1981919</v>
      </c>
      <c r="S17" s="624"/>
      <c r="T17" s="624"/>
      <c r="U17" s="624"/>
      <c r="V17" s="624"/>
      <c r="W17" s="624"/>
      <c r="X17" s="624"/>
      <c r="Y17" s="625"/>
      <c r="Z17" s="626">
        <v>1.4</v>
      </c>
      <c r="AA17" s="626"/>
      <c r="AB17" s="626"/>
      <c r="AC17" s="626"/>
      <c r="AD17" s="627">
        <v>1981919</v>
      </c>
      <c r="AE17" s="627"/>
      <c r="AF17" s="627"/>
      <c r="AG17" s="627"/>
      <c r="AH17" s="627"/>
      <c r="AI17" s="627"/>
      <c r="AJ17" s="627"/>
      <c r="AK17" s="627"/>
      <c r="AL17" s="628">
        <v>2.9</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7560905</v>
      </c>
      <c r="CS17" s="624"/>
      <c r="CT17" s="624"/>
      <c r="CU17" s="624"/>
      <c r="CV17" s="624"/>
      <c r="CW17" s="624"/>
      <c r="CX17" s="624"/>
      <c r="CY17" s="625"/>
      <c r="CZ17" s="626">
        <v>5.8</v>
      </c>
      <c r="DA17" s="626"/>
      <c r="DB17" s="626"/>
      <c r="DC17" s="626"/>
      <c r="DD17" s="632" t="s">
        <v>122</v>
      </c>
      <c r="DE17" s="624"/>
      <c r="DF17" s="624"/>
      <c r="DG17" s="624"/>
      <c r="DH17" s="624"/>
      <c r="DI17" s="624"/>
      <c r="DJ17" s="624"/>
      <c r="DK17" s="624"/>
      <c r="DL17" s="624"/>
      <c r="DM17" s="624"/>
      <c r="DN17" s="624"/>
      <c r="DO17" s="624"/>
      <c r="DP17" s="625"/>
      <c r="DQ17" s="632">
        <v>7560897</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359477</v>
      </c>
      <c r="S18" s="624"/>
      <c r="T18" s="624"/>
      <c r="U18" s="624"/>
      <c r="V18" s="624"/>
      <c r="W18" s="624"/>
      <c r="X18" s="624"/>
      <c r="Y18" s="625"/>
      <c r="Z18" s="626">
        <v>0.3</v>
      </c>
      <c r="AA18" s="626"/>
      <c r="AB18" s="626"/>
      <c r="AC18" s="626"/>
      <c r="AD18" s="627">
        <v>359477</v>
      </c>
      <c r="AE18" s="627"/>
      <c r="AF18" s="627"/>
      <c r="AG18" s="627"/>
      <c r="AH18" s="627"/>
      <c r="AI18" s="627"/>
      <c r="AJ18" s="627"/>
      <c r="AK18" s="627"/>
      <c r="AL18" s="628">
        <v>0.5</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1616627</v>
      </c>
      <c r="S19" s="624"/>
      <c r="T19" s="624"/>
      <c r="U19" s="624"/>
      <c r="V19" s="624"/>
      <c r="W19" s="624"/>
      <c r="X19" s="624"/>
      <c r="Y19" s="625"/>
      <c r="Z19" s="626">
        <v>1.2</v>
      </c>
      <c r="AA19" s="626"/>
      <c r="AB19" s="626"/>
      <c r="AC19" s="626"/>
      <c r="AD19" s="627">
        <v>1616627</v>
      </c>
      <c r="AE19" s="627"/>
      <c r="AF19" s="627"/>
      <c r="AG19" s="627"/>
      <c r="AH19" s="627"/>
      <c r="AI19" s="627"/>
      <c r="AJ19" s="627"/>
      <c r="AK19" s="627"/>
      <c r="AL19" s="628">
        <v>2.2999999999999998</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4954938</v>
      </c>
      <c r="BH19" s="624"/>
      <c r="BI19" s="624"/>
      <c r="BJ19" s="624"/>
      <c r="BK19" s="624"/>
      <c r="BL19" s="624"/>
      <c r="BM19" s="624"/>
      <c r="BN19" s="625"/>
      <c r="BO19" s="626">
        <v>8.9</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5815</v>
      </c>
      <c r="S20" s="624"/>
      <c r="T20" s="624"/>
      <c r="U20" s="624"/>
      <c r="V20" s="624"/>
      <c r="W20" s="624"/>
      <c r="X20" s="624"/>
      <c r="Y20" s="625"/>
      <c r="Z20" s="626">
        <v>0</v>
      </c>
      <c r="AA20" s="626"/>
      <c r="AB20" s="626"/>
      <c r="AC20" s="626"/>
      <c r="AD20" s="627">
        <v>5815</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4954938</v>
      </c>
      <c r="BH20" s="624"/>
      <c r="BI20" s="624"/>
      <c r="BJ20" s="624"/>
      <c r="BK20" s="624"/>
      <c r="BL20" s="624"/>
      <c r="BM20" s="624"/>
      <c r="BN20" s="625"/>
      <c r="BO20" s="626">
        <v>8.9</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130386256</v>
      </c>
      <c r="CS20" s="624"/>
      <c r="CT20" s="624"/>
      <c r="CU20" s="624"/>
      <c r="CV20" s="624"/>
      <c r="CW20" s="624"/>
      <c r="CX20" s="624"/>
      <c r="CY20" s="625"/>
      <c r="CZ20" s="626">
        <v>100</v>
      </c>
      <c r="DA20" s="626"/>
      <c r="DB20" s="626"/>
      <c r="DC20" s="626"/>
      <c r="DD20" s="632">
        <v>16021515</v>
      </c>
      <c r="DE20" s="624"/>
      <c r="DF20" s="624"/>
      <c r="DG20" s="624"/>
      <c r="DH20" s="624"/>
      <c r="DI20" s="624"/>
      <c r="DJ20" s="624"/>
      <c r="DK20" s="624"/>
      <c r="DL20" s="624"/>
      <c r="DM20" s="624"/>
      <c r="DN20" s="624"/>
      <c r="DO20" s="624"/>
      <c r="DP20" s="625"/>
      <c r="DQ20" s="632">
        <v>85467505</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4201549</v>
      </c>
      <c r="S21" s="624"/>
      <c r="T21" s="624"/>
      <c r="U21" s="624"/>
      <c r="V21" s="624"/>
      <c r="W21" s="624"/>
      <c r="X21" s="624"/>
      <c r="Y21" s="625"/>
      <c r="Z21" s="626">
        <v>3</v>
      </c>
      <c r="AA21" s="626"/>
      <c r="AB21" s="626"/>
      <c r="AC21" s="626"/>
      <c r="AD21" s="627">
        <v>3917780</v>
      </c>
      <c r="AE21" s="627"/>
      <c r="AF21" s="627"/>
      <c r="AG21" s="627"/>
      <c r="AH21" s="627"/>
      <c r="AI21" s="627"/>
      <c r="AJ21" s="627"/>
      <c r="AK21" s="627"/>
      <c r="AL21" s="628">
        <v>5.7</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3917780</v>
      </c>
      <c r="S22" s="624"/>
      <c r="T22" s="624"/>
      <c r="U22" s="624"/>
      <c r="V22" s="624"/>
      <c r="W22" s="624"/>
      <c r="X22" s="624"/>
      <c r="Y22" s="625"/>
      <c r="Z22" s="626">
        <v>2.8</v>
      </c>
      <c r="AA22" s="626"/>
      <c r="AB22" s="626"/>
      <c r="AC22" s="626"/>
      <c r="AD22" s="627">
        <v>3917780</v>
      </c>
      <c r="AE22" s="627"/>
      <c r="AF22" s="627"/>
      <c r="AG22" s="627"/>
      <c r="AH22" s="627"/>
      <c r="AI22" s="627"/>
      <c r="AJ22" s="627"/>
      <c r="AK22" s="627"/>
      <c r="AL22" s="628">
        <v>5.7</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v>830449</v>
      </c>
      <c r="BH22" s="624"/>
      <c r="BI22" s="624"/>
      <c r="BJ22" s="624"/>
      <c r="BK22" s="624"/>
      <c r="BL22" s="624"/>
      <c r="BM22" s="624"/>
      <c r="BN22" s="625"/>
      <c r="BO22" s="626">
        <v>1.5</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283733</v>
      </c>
      <c r="S23" s="624"/>
      <c r="T23" s="624"/>
      <c r="U23" s="624"/>
      <c r="V23" s="624"/>
      <c r="W23" s="624"/>
      <c r="X23" s="624"/>
      <c r="Y23" s="625"/>
      <c r="Z23" s="626">
        <v>0.2</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4124489</v>
      </c>
      <c r="BH23" s="624"/>
      <c r="BI23" s="624"/>
      <c r="BJ23" s="624"/>
      <c r="BK23" s="624"/>
      <c r="BL23" s="624"/>
      <c r="BM23" s="624"/>
      <c r="BN23" s="625"/>
      <c r="BO23" s="626">
        <v>7.4</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v>36</v>
      </c>
      <c r="S24" s="624"/>
      <c r="T24" s="624"/>
      <c r="U24" s="624"/>
      <c r="V24" s="624"/>
      <c r="W24" s="624"/>
      <c r="X24" s="624"/>
      <c r="Y24" s="625"/>
      <c r="Z24" s="626">
        <v>0</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65199569</v>
      </c>
      <c r="CS24" s="613"/>
      <c r="CT24" s="613"/>
      <c r="CU24" s="613"/>
      <c r="CV24" s="613"/>
      <c r="CW24" s="613"/>
      <c r="CX24" s="613"/>
      <c r="CY24" s="614"/>
      <c r="CZ24" s="617">
        <v>50</v>
      </c>
      <c r="DA24" s="618"/>
      <c r="DB24" s="618"/>
      <c r="DC24" s="634"/>
      <c r="DD24" s="658">
        <v>39498855</v>
      </c>
      <c r="DE24" s="613"/>
      <c r="DF24" s="613"/>
      <c r="DG24" s="613"/>
      <c r="DH24" s="613"/>
      <c r="DI24" s="613"/>
      <c r="DJ24" s="613"/>
      <c r="DK24" s="614"/>
      <c r="DL24" s="658">
        <v>35392112</v>
      </c>
      <c r="DM24" s="613"/>
      <c r="DN24" s="613"/>
      <c r="DO24" s="613"/>
      <c r="DP24" s="613"/>
      <c r="DQ24" s="613"/>
      <c r="DR24" s="613"/>
      <c r="DS24" s="613"/>
      <c r="DT24" s="613"/>
      <c r="DU24" s="613"/>
      <c r="DV24" s="614"/>
      <c r="DW24" s="617">
        <v>51</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72394263</v>
      </c>
      <c r="S25" s="624"/>
      <c r="T25" s="624"/>
      <c r="U25" s="624"/>
      <c r="V25" s="624"/>
      <c r="W25" s="624"/>
      <c r="X25" s="624"/>
      <c r="Y25" s="625"/>
      <c r="Z25" s="626">
        <v>52.2</v>
      </c>
      <c r="AA25" s="626"/>
      <c r="AB25" s="626"/>
      <c r="AC25" s="626"/>
      <c r="AD25" s="627">
        <v>67986005</v>
      </c>
      <c r="AE25" s="627"/>
      <c r="AF25" s="627"/>
      <c r="AG25" s="627"/>
      <c r="AH25" s="627"/>
      <c r="AI25" s="627"/>
      <c r="AJ25" s="627"/>
      <c r="AK25" s="627"/>
      <c r="AL25" s="628">
        <v>98.5</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19295024</v>
      </c>
      <c r="CS25" s="655"/>
      <c r="CT25" s="655"/>
      <c r="CU25" s="655"/>
      <c r="CV25" s="655"/>
      <c r="CW25" s="655"/>
      <c r="CX25" s="655"/>
      <c r="CY25" s="656"/>
      <c r="CZ25" s="628">
        <v>14.8</v>
      </c>
      <c r="DA25" s="653"/>
      <c r="DB25" s="653"/>
      <c r="DC25" s="657"/>
      <c r="DD25" s="632">
        <v>18051339</v>
      </c>
      <c r="DE25" s="655"/>
      <c r="DF25" s="655"/>
      <c r="DG25" s="655"/>
      <c r="DH25" s="655"/>
      <c r="DI25" s="655"/>
      <c r="DJ25" s="655"/>
      <c r="DK25" s="656"/>
      <c r="DL25" s="632">
        <v>17969166</v>
      </c>
      <c r="DM25" s="655"/>
      <c r="DN25" s="655"/>
      <c r="DO25" s="655"/>
      <c r="DP25" s="655"/>
      <c r="DQ25" s="655"/>
      <c r="DR25" s="655"/>
      <c r="DS25" s="655"/>
      <c r="DT25" s="655"/>
      <c r="DU25" s="655"/>
      <c r="DV25" s="656"/>
      <c r="DW25" s="628">
        <v>25.9</v>
      </c>
      <c r="DX25" s="653"/>
      <c r="DY25" s="653"/>
      <c r="DZ25" s="653"/>
      <c r="EA25" s="653"/>
      <c r="EB25" s="653"/>
      <c r="EC25" s="654"/>
    </row>
    <row r="26" spans="2:133" ht="11.25" customHeight="1" x14ac:dyDescent="0.2">
      <c r="B26" s="620" t="s">
        <v>283</v>
      </c>
      <c r="C26" s="621"/>
      <c r="D26" s="621"/>
      <c r="E26" s="621"/>
      <c r="F26" s="621"/>
      <c r="G26" s="621"/>
      <c r="H26" s="621"/>
      <c r="I26" s="621"/>
      <c r="J26" s="621"/>
      <c r="K26" s="621"/>
      <c r="L26" s="621"/>
      <c r="M26" s="621"/>
      <c r="N26" s="621"/>
      <c r="O26" s="621"/>
      <c r="P26" s="621"/>
      <c r="Q26" s="622"/>
      <c r="R26" s="623">
        <v>29320</v>
      </c>
      <c r="S26" s="624"/>
      <c r="T26" s="624"/>
      <c r="U26" s="624"/>
      <c r="V26" s="624"/>
      <c r="W26" s="624"/>
      <c r="X26" s="624"/>
      <c r="Y26" s="625"/>
      <c r="Z26" s="626">
        <v>0</v>
      </c>
      <c r="AA26" s="626"/>
      <c r="AB26" s="626"/>
      <c r="AC26" s="626"/>
      <c r="AD26" s="627">
        <v>29320</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11852784</v>
      </c>
      <c r="CS26" s="624"/>
      <c r="CT26" s="624"/>
      <c r="CU26" s="624"/>
      <c r="CV26" s="624"/>
      <c r="CW26" s="624"/>
      <c r="CX26" s="624"/>
      <c r="CY26" s="625"/>
      <c r="CZ26" s="628">
        <v>9.1</v>
      </c>
      <c r="DA26" s="653"/>
      <c r="DB26" s="653"/>
      <c r="DC26" s="657"/>
      <c r="DD26" s="632">
        <v>10953402</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2">
      <c r="B27" s="620" t="s">
        <v>286</v>
      </c>
      <c r="C27" s="621"/>
      <c r="D27" s="621"/>
      <c r="E27" s="621"/>
      <c r="F27" s="621"/>
      <c r="G27" s="621"/>
      <c r="H27" s="621"/>
      <c r="I27" s="621"/>
      <c r="J27" s="621"/>
      <c r="K27" s="621"/>
      <c r="L27" s="621"/>
      <c r="M27" s="621"/>
      <c r="N27" s="621"/>
      <c r="O27" s="621"/>
      <c r="P27" s="621"/>
      <c r="Q27" s="622"/>
      <c r="R27" s="623">
        <v>441467</v>
      </c>
      <c r="S27" s="624"/>
      <c r="T27" s="624"/>
      <c r="U27" s="624"/>
      <c r="V27" s="624"/>
      <c r="W27" s="624"/>
      <c r="X27" s="624"/>
      <c r="Y27" s="625"/>
      <c r="Z27" s="626">
        <v>0.3</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55491986</v>
      </c>
      <c r="BH27" s="624"/>
      <c r="BI27" s="624"/>
      <c r="BJ27" s="624"/>
      <c r="BK27" s="624"/>
      <c r="BL27" s="624"/>
      <c r="BM27" s="624"/>
      <c r="BN27" s="625"/>
      <c r="BO27" s="626">
        <v>100</v>
      </c>
      <c r="BP27" s="626"/>
      <c r="BQ27" s="626"/>
      <c r="BR27" s="626"/>
      <c r="BS27" s="627">
        <v>551170</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38343640</v>
      </c>
      <c r="CS27" s="655"/>
      <c r="CT27" s="655"/>
      <c r="CU27" s="655"/>
      <c r="CV27" s="655"/>
      <c r="CW27" s="655"/>
      <c r="CX27" s="655"/>
      <c r="CY27" s="656"/>
      <c r="CZ27" s="628">
        <v>29.4</v>
      </c>
      <c r="DA27" s="653"/>
      <c r="DB27" s="653"/>
      <c r="DC27" s="657"/>
      <c r="DD27" s="632">
        <v>13886619</v>
      </c>
      <c r="DE27" s="655"/>
      <c r="DF27" s="655"/>
      <c r="DG27" s="655"/>
      <c r="DH27" s="655"/>
      <c r="DI27" s="655"/>
      <c r="DJ27" s="655"/>
      <c r="DK27" s="656"/>
      <c r="DL27" s="632">
        <v>9862049</v>
      </c>
      <c r="DM27" s="655"/>
      <c r="DN27" s="655"/>
      <c r="DO27" s="655"/>
      <c r="DP27" s="655"/>
      <c r="DQ27" s="655"/>
      <c r="DR27" s="655"/>
      <c r="DS27" s="655"/>
      <c r="DT27" s="655"/>
      <c r="DU27" s="655"/>
      <c r="DV27" s="656"/>
      <c r="DW27" s="628">
        <v>14.2</v>
      </c>
      <c r="DX27" s="653"/>
      <c r="DY27" s="653"/>
      <c r="DZ27" s="653"/>
      <c r="EA27" s="653"/>
      <c r="EB27" s="653"/>
      <c r="EC27" s="654"/>
    </row>
    <row r="28" spans="2:133" ht="11.25" customHeight="1" x14ac:dyDescent="0.2">
      <c r="B28" s="620" t="s">
        <v>289</v>
      </c>
      <c r="C28" s="621"/>
      <c r="D28" s="621"/>
      <c r="E28" s="621"/>
      <c r="F28" s="621"/>
      <c r="G28" s="621"/>
      <c r="H28" s="621"/>
      <c r="I28" s="621"/>
      <c r="J28" s="621"/>
      <c r="K28" s="621"/>
      <c r="L28" s="621"/>
      <c r="M28" s="621"/>
      <c r="N28" s="621"/>
      <c r="O28" s="621"/>
      <c r="P28" s="621"/>
      <c r="Q28" s="622"/>
      <c r="R28" s="623">
        <v>1064090</v>
      </c>
      <c r="S28" s="624"/>
      <c r="T28" s="624"/>
      <c r="U28" s="624"/>
      <c r="V28" s="624"/>
      <c r="W28" s="624"/>
      <c r="X28" s="624"/>
      <c r="Y28" s="625"/>
      <c r="Z28" s="626">
        <v>0.8</v>
      </c>
      <c r="AA28" s="626"/>
      <c r="AB28" s="626"/>
      <c r="AC28" s="626"/>
      <c r="AD28" s="627">
        <v>250211</v>
      </c>
      <c r="AE28" s="627"/>
      <c r="AF28" s="627"/>
      <c r="AG28" s="627"/>
      <c r="AH28" s="627"/>
      <c r="AI28" s="627"/>
      <c r="AJ28" s="627"/>
      <c r="AK28" s="627"/>
      <c r="AL28" s="628">
        <v>0.4</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7560905</v>
      </c>
      <c r="CS28" s="624"/>
      <c r="CT28" s="624"/>
      <c r="CU28" s="624"/>
      <c r="CV28" s="624"/>
      <c r="CW28" s="624"/>
      <c r="CX28" s="624"/>
      <c r="CY28" s="625"/>
      <c r="CZ28" s="628">
        <v>5.8</v>
      </c>
      <c r="DA28" s="653"/>
      <c r="DB28" s="653"/>
      <c r="DC28" s="657"/>
      <c r="DD28" s="632">
        <v>7560897</v>
      </c>
      <c r="DE28" s="624"/>
      <c r="DF28" s="624"/>
      <c r="DG28" s="624"/>
      <c r="DH28" s="624"/>
      <c r="DI28" s="624"/>
      <c r="DJ28" s="624"/>
      <c r="DK28" s="625"/>
      <c r="DL28" s="632">
        <v>7560897</v>
      </c>
      <c r="DM28" s="624"/>
      <c r="DN28" s="624"/>
      <c r="DO28" s="624"/>
      <c r="DP28" s="624"/>
      <c r="DQ28" s="624"/>
      <c r="DR28" s="624"/>
      <c r="DS28" s="624"/>
      <c r="DT28" s="624"/>
      <c r="DU28" s="624"/>
      <c r="DV28" s="625"/>
      <c r="DW28" s="628">
        <v>10.9</v>
      </c>
      <c r="DX28" s="653"/>
      <c r="DY28" s="653"/>
      <c r="DZ28" s="653"/>
      <c r="EA28" s="653"/>
      <c r="EB28" s="653"/>
      <c r="EC28" s="654"/>
    </row>
    <row r="29" spans="2:133" ht="11.25" customHeight="1" x14ac:dyDescent="0.2">
      <c r="B29" s="620" t="s">
        <v>291</v>
      </c>
      <c r="C29" s="621"/>
      <c r="D29" s="621"/>
      <c r="E29" s="621"/>
      <c r="F29" s="621"/>
      <c r="G29" s="621"/>
      <c r="H29" s="621"/>
      <c r="I29" s="621"/>
      <c r="J29" s="621"/>
      <c r="K29" s="621"/>
      <c r="L29" s="621"/>
      <c r="M29" s="621"/>
      <c r="N29" s="621"/>
      <c r="O29" s="621"/>
      <c r="P29" s="621"/>
      <c r="Q29" s="622"/>
      <c r="R29" s="623">
        <v>494381</v>
      </c>
      <c r="S29" s="624"/>
      <c r="T29" s="624"/>
      <c r="U29" s="624"/>
      <c r="V29" s="624"/>
      <c r="W29" s="624"/>
      <c r="X29" s="624"/>
      <c r="Y29" s="625"/>
      <c r="Z29" s="626">
        <v>0.4</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7560652</v>
      </c>
      <c r="CS29" s="655"/>
      <c r="CT29" s="655"/>
      <c r="CU29" s="655"/>
      <c r="CV29" s="655"/>
      <c r="CW29" s="655"/>
      <c r="CX29" s="655"/>
      <c r="CY29" s="656"/>
      <c r="CZ29" s="628">
        <v>5.8</v>
      </c>
      <c r="DA29" s="653"/>
      <c r="DB29" s="653"/>
      <c r="DC29" s="657"/>
      <c r="DD29" s="632">
        <v>7560644</v>
      </c>
      <c r="DE29" s="655"/>
      <c r="DF29" s="655"/>
      <c r="DG29" s="655"/>
      <c r="DH29" s="655"/>
      <c r="DI29" s="655"/>
      <c r="DJ29" s="655"/>
      <c r="DK29" s="656"/>
      <c r="DL29" s="632">
        <v>7560644</v>
      </c>
      <c r="DM29" s="655"/>
      <c r="DN29" s="655"/>
      <c r="DO29" s="655"/>
      <c r="DP29" s="655"/>
      <c r="DQ29" s="655"/>
      <c r="DR29" s="655"/>
      <c r="DS29" s="655"/>
      <c r="DT29" s="655"/>
      <c r="DU29" s="655"/>
      <c r="DV29" s="656"/>
      <c r="DW29" s="628">
        <v>10.9</v>
      </c>
      <c r="DX29" s="653"/>
      <c r="DY29" s="653"/>
      <c r="DZ29" s="653"/>
      <c r="EA29" s="653"/>
      <c r="EB29" s="653"/>
      <c r="EC29" s="654"/>
    </row>
    <row r="30" spans="2:133" ht="11.25" customHeight="1" x14ac:dyDescent="0.2">
      <c r="B30" s="620" t="s">
        <v>293</v>
      </c>
      <c r="C30" s="621"/>
      <c r="D30" s="621"/>
      <c r="E30" s="621"/>
      <c r="F30" s="621"/>
      <c r="G30" s="621"/>
      <c r="H30" s="621"/>
      <c r="I30" s="621"/>
      <c r="J30" s="621"/>
      <c r="K30" s="621"/>
      <c r="L30" s="621"/>
      <c r="M30" s="621"/>
      <c r="N30" s="621"/>
      <c r="O30" s="621"/>
      <c r="P30" s="621"/>
      <c r="Q30" s="622"/>
      <c r="R30" s="623">
        <v>28186808</v>
      </c>
      <c r="S30" s="624"/>
      <c r="T30" s="624"/>
      <c r="U30" s="624"/>
      <c r="V30" s="624"/>
      <c r="W30" s="624"/>
      <c r="X30" s="624"/>
      <c r="Y30" s="625"/>
      <c r="Z30" s="626">
        <v>20.3</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7418153</v>
      </c>
      <c r="CS30" s="624"/>
      <c r="CT30" s="624"/>
      <c r="CU30" s="624"/>
      <c r="CV30" s="624"/>
      <c r="CW30" s="624"/>
      <c r="CX30" s="624"/>
      <c r="CY30" s="625"/>
      <c r="CZ30" s="628">
        <v>5.7</v>
      </c>
      <c r="DA30" s="653"/>
      <c r="DB30" s="653"/>
      <c r="DC30" s="657"/>
      <c r="DD30" s="632">
        <v>7418145</v>
      </c>
      <c r="DE30" s="624"/>
      <c r="DF30" s="624"/>
      <c r="DG30" s="624"/>
      <c r="DH30" s="624"/>
      <c r="DI30" s="624"/>
      <c r="DJ30" s="624"/>
      <c r="DK30" s="625"/>
      <c r="DL30" s="632">
        <v>7418145</v>
      </c>
      <c r="DM30" s="624"/>
      <c r="DN30" s="624"/>
      <c r="DO30" s="624"/>
      <c r="DP30" s="624"/>
      <c r="DQ30" s="624"/>
      <c r="DR30" s="624"/>
      <c r="DS30" s="624"/>
      <c r="DT30" s="624"/>
      <c r="DU30" s="624"/>
      <c r="DV30" s="625"/>
      <c r="DW30" s="628">
        <v>10.7</v>
      </c>
      <c r="DX30" s="653"/>
      <c r="DY30" s="653"/>
      <c r="DZ30" s="653"/>
      <c r="EA30" s="653"/>
      <c r="EB30" s="653"/>
      <c r="EC30" s="654"/>
    </row>
    <row r="31" spans="2:133" ht="11.25" customHeight="1" x14ac:dyDescent="0.2">
      <c r="B31" s="636" t="s">
        <v>297</v>
      </c>
      <c r="C31" s="637"/>
      <c r="D31" s="637"/>
      <c r="E31" s="637"/>
      <c r="F31" s="637"/>
      <c r="G31" s="637"/>
      <c r="H31" s="637"/>
      <c r="I31" s="637"/>
      <c r="J31" s="637"/>
      <c r="K31" s="637"/>
      <c r="L31" s="637"/>
      <c r="M31" s="637"/>
      <c r="N31" s="637"/>
      <c r="O31" s="637"/>
      <c r="P31" s="637"/>
      <c r="Q31" s="638"/>
      <c r="R31" s="623">
        <v>447708</v>
      </c>
      <c r="S31" s="624"/>
      <c r="T31" s="624"/>
      <c r="U31" s="624"/>
      <c r="V31" s="624"/>
      <c r="W31" s="624"/>
      <c r="X31" s="624"/>
      <c r="Y31" s="625"/>
      <c r="Z31" s="626">
        <v>0.3</v>
      </c>
      <c r="AA31" s="626"/>
      <c r="AB31" s="626"/>
      <c r="AC31" s="626"/>
      <c r="AD31" s="627">
        <v>447708</v>
      </c>
      <c r="AE31" s="627"/>
      <c r="AF31" s="627"/>
      <c r="AG31" s="627"/>
      <c r="AH31" s="627"/>
      <c r="AI31" s="627"/>
      <c r="AJ31" s="627"/>
      <c r="AK31" s="627"/>
      <c r="AL31" s="628">
        <v>0.6</v>
      </c>
      <c r="AM31" s="629"/>
      <c r="AN31" s="629"/>
      <c r="AO31" s="630"/>
      <c r="AP31" s="669" t="s">
        <v>298</v>
      </c>
      <c r="AQ31" s="670"/>
      <c r="AR31" s="670"/>
      <c r="AS31" s="670"/>
      <c r="AT31" s="675" t="s">
        <v>299</v>
      </c>
      <c r="AU31" s="206"/>
      <c r="AV31" s="206"/>
      <c r="AW31" s="206"/>
      <c r="AX31" s="609" t="s">
        <v>177</v>
      </c>
      <c r="AY31" s="610"/>
      <c r="AZ31" s="610"/>
      <c r="BA31" s="610"/>
      <c r="BB31" s="610"/>
      <c r="BC31" s="610"/>
      <c r="BD31" s="610"/>
      <c r="BE31" s="610"/>
      <c r="BF31" s="611"/>
      <c r="BG31" s="679">
        <v>99.3</v>
      </c>
      <c r="BH31" s="667"/>
      <c r="BI31" s="667"/>
      <c r="BJ31" s="667"/>
      <c r="BK31" s="667"/>
      <c r="BL31" s="667"/>
      <c r="BM31" s="618">
        <v>98.5</v>
      </c>
      <c r="BN31" s="667"/>
      <c r="BO31" s="667"/>
      <c r="BP31" s="667"/>
      <c r="BQ31" s="668"/>
      <c r="BR31" s="679">
        <v>99</v>
      </c>
      <c r="BS31" s="667"/>
      <c r="BT31" s="667"/>
      <c r="BU31" s="667"/>
      <c r="BV31" s="667"/>
      <c r="BW31" s="667"/>
      <c r="BX31" s="618">
        <v>98.3</v>
      </c>
      <c r="BY31" s="667"/>
      <c r="BZ31" s="667"/>
      <c r="CA31" s="667"/>
      <c r="CB31" s="668"/>
      <c r="CD31" s="661"/>
      <c r="CE31" s="662"/>
      <c r="CF31" s="620" t="s">
        <v>300</v>
      </c>
      <c r="CG31" s="621"/>
      <c r="CH31" s="621"/>
      <c r="CI31" s="621"/>
      <c r="CJ31" s="621"/>
      <c r="CK31" s="621"/>
      <c r="CL31" s="621"/>
      <c r="CM31" s="621"/>
      <c r="CN31" s="621"/>
      <c r="CO31" s="621"/>
      <c r="CP31" s="621"/>
      <c r="CQ31" s="622"/>
      <c r="CR31" s="623">
        <v>142499</v>
      </c>
      <c r="CS31" s="655"/>
      <c r="CT31" s="655"/>
      <c r="CU31" s="655"/>
      <c r="CV31" s="655"/>
      <c r="CW31" s="655"/>
      <c r="CX31" s="655"/>
      <c r="CY31" s="656"/>
      <c r="CZ31" s="628">
        <v>0.1</v>
      </c>
      <c r="DA31" s="653"/>
      <c r="DB31" s="653"/>
      <c r="DC31" s="657"/>
      <c r="DD31" s="632">
        <v>142499</v>
      </c>
      <c r="DE31" s="655"/>
      <c r="DF31" s="655"/>
      <c r="DG31" s="655"/>
      <c r="DH31" s="655"/>
      <c r="DI31" s="655"/>
      <c r="DJ31" s="655"/>
      <c r="DK31" s="656"/>
      <c r="DL31" s="632">
        <v>142499</v>
      </c>
      <c r="DM31" s="655"/>
      <c r="DN31" s="655"/>
      <c r="DO31" s="655"/>
      <c r="DP31" s="655"/>
      <c r="DQ31" s="655"/>
      <c r="DR31" s="655"/>
      <c r="DS31" s="655"/>
      <c r="DT31" s="655"/>
      <c r="DU31" s="655"/>
      <c r="DV31" s="656"/>
      <c r="DW31" s="628">
        <v>0.2</v>
      </c>
      <c r="DX31" s="653"/>
      <c r="DY31" s="653"/>
      <c r="DZ31" s="653"/>
      <c r="EA31" s="653"/>
      <c r="EB31" s="653"/>
      <c r="EC31" s="654"/>
    </row>
    <row r="32" spans="2:133" ht="11.25" customHeight="1" x14ac:dyDescent="0.2">
      <c r="B32" s="620" t="s">
        <v>301</v>
      </c>
      <c r="C32" s="621"/>
      <c r="D32" s="621"/>
      <c r="E32" s="621"/>
      <c r="F32" s="621"/>
      <c r="G32" s="621"/>
      <c r="H32" s="621"/>
      <c r="I32" s="621"/>
      <c r="J32" s="621"/>
      <c r="K32" s="621"/>
      <c r="L32" s="621"/>
      <c r="M32" s="621"/>
      <c r="N32" s="621"/>
      <c r="O32" s="621"/>
      <c r="P32" s="621"/>
      <c r="Q32" s="622"/>
      <c r="R32" s="623">
        <v>8218065</v>
      </c>
      <c r="S32" s="624"/>
      <c r="T32" s="624"/>
      <c r="U32" s="624"/>
      <c r="V32" s="624"/>
      <c r="W32" s="624"/>
      <c r="X32" s="624"/>
      <c r="Y32" s="625"/>
      <c r="Z32" s="626">
        <v>5.9</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02" t="s">
        <v>302</v>
      </c>
      <c r="AX32" s="620" t="s">
        <v>303</v>
      </c>
      <c r="AY32" s="621"/>
      <c r="AZ32" s="621"/>
      <c r="BA32" s="621"/>
      <c r="BB32" s="621"/>
      <c r="BC32" s="621"/>
      <c r="BD32" s="621"/>
      <c r="BE32" s="621"/>
      <c r="BF32" s="622"/>
      <c r="BG32" s="680">
        <v>99.2</v>
      </c>
      <c r="BH32" s="655"/>
      <c r="BI32" s="655"/>
      <c r="BJ32" s="655"/>
      <c r="BK32" s="655"/>
      <c r="BL32" s="655"/>
      <c r="BM32" s="629">
        <v>97.9</v>
      </c>
      <c r="BN32" s="655"/>
      <c r="BO32" s="655"/>
      <c r="BP32" s="655"/>
      <c r="BQ32" s="678"/>
      <c r="BR32" s="680">
        <v>98.8</v>
      </c>
      <c r="BS32" s="655"/>
      <c r="BT32" s="655"/>
      <c r="BU32" s="655"/>
      <c r="BV32" s="655"/>
      <c r="BW32" s="655"/>
      <c r="BX32" s="629">
        <v>97.8</v>
      </c>
      <c r="BY32" s="655"/>
      <c r="BZ32" s="655"/>
      <c r="CA32" s="655"/>
      <c r="CB32" s="678"/>
      <c r="CD32" s="663"/>
      <c r="CE32" s="664"/>
      <c r="CF32" s="620" t="s">
        <v>304</v>
      </c>
      <c r="CG32" s="621"/>
      <c r="CH32" s="621"/>
      <c r="CI32" s="621"/>
      <c r="CJ32" s="621"/>
      <c r="CK32" s="621"/>
      <c r="CL32" s="621"/>
      <c r="CM32" s="621"/>
      <c r="CN32" s="621"/>
      <c r="CO32" s="621"/>
      <c r="CP32" s="621"/>
      <c r="CQ32" s="622"/>
      <c r="CR32" s="623">
        <v>253</v>
      </c>
      <c r="CS32" s="624"/>
      <c r="CT32" s="624"/>
      <c r="CU32" s="624"/>
      <c r="CV32" s="624"/>
      <c r="CW32" s="624"/>
      <c r="CX32" s="624"/>
      <c r="CY32" s="625"/>
      <c r="CZ32" s="628">
        <v>0</v>
      </c>
      <c r="DA32" s="653"/>
      <c r="DB32" s="653"/>
      <c r="DC32" s="657"/>
      <c r="DD32" s="632">
        <v>253</v>
      </c>
      <c r="DE32" s="624"/>
      <c r="DF32" s="624"/>
      <c r="DG32" s="624"/>
      <c r="DH32" s="624"/>
      <c r="DI32" s="624"/>
      <c r="DJ32" s="624"/>
      <c r="DK32" s="625"/>
      <c r="DL32" s="632">
        <v>253</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2">
      <c r="B33" s="620" t="s">
        <v>305</v>
      </c>
      <c r="C33" s="621"/>
      <c r="D33" s="621"/>
      <c r="E33" s="621"/>
      <c r="F33" s="621"/>
      <c r="G33" s="621"/>
      <c r="H33" s="621"/>
      <c r="I33" s="621"/>
      <c r="J33" s="621"/>
      <c r="K33" s="621"/>
      <c r="L33" s="621"/>
      <c r="M33" s="621"/>
      <c r="N33" s="621"/>
      <c r="O33" s="621"/>
      <c r="P33" s="621"/>
      <c r="Q33" s="622"/>
      <c r="R33" s="623">
        <v>177387</v>
      </c>
      <c r="S33" s="624"/>
      <c r="T33" s="624"/>
      <c r="U33" s="624"/>
      <c r="V33" s="624"/>
      <c r="W33" s="624"/>
      <c r="X33" s="624"/>
      <c r="Y33" s="625"/>
      <c r="Z33" s="626">
        <v>0.1</v>
      </c>
      <c r="AA33" s="626"/>
      <c r="AB33" s="626"/>
      <c r="AC33" s="626"/>
      <c r="AD33" s="627">
        <v>142617</v>
      </c>
      <c r="AE33" s="627"/>
      <c r="AF33" s="627"/>
      <c r="AG33" s="627"/>
      <c r="AH33" s="627"/>
      <c r="AI33" s="627"/>
      <c r="AJ33" s="627"/>
      <c r="AK33" s="627"/>
      <c r="AL33" s="628">
        <v>0.2</v>
      </c>
      <c r="AM33" s="629"/>
      <c r="AN33" s="629"/>
      <c r="AO33" s="630"/>
      <c r="AP33" s="673"/>
      <c r="AQ33" s="674"/>
      <c r="AR33" s="674"/>
      <c r="AS33" s="674"/>
      <c r="AT33" s="677"/>
      <c r="AU33" s="207"/>
      <c r="AV33" s="207"/>
      <c r="AW33" s="207"/>
      <c r="AX33" s="644" t="s">
        <v>306</v>
      </c>
      <c r="AY33" s="645"/>
      <c r="AZ33" s="645"/>
      <c r="BA33" s="645"/>
      <c r="BB33" s="645"/>
      <c r="BC33" s="645"/>
      <c r="BD33" s="645"/>
      <c r="BE33" s="645"/>
      <c r="BF33" s="646"/>
      <c r="BG33" s="681">
        <v>99.4</v>
      </c>
      <c r="BH33" s="682"/>
      <c r="BI33" s="682"/>
      <c r="BJ33" s="682"/>
      <c r="BK33" s="682"/>
      <c r="BL33" s="682"/>
      <c r="BM33" s="683">
        <v>98.8</v>
      </c>
      <c r="BN33" s="682"/>
      <c r="BO33" s="682"/>
      <c r="BP33" s="682"/>
      <c r="BQ33" s="684"/>
      <c r="BR33" s="681">
        <v>99</v>
      </c>
      <c r="BS33" s="682"/>
      <c r="BT33" s="682"/>
      <c r="BU33" s="682"/>
      <c r="BV33" s="682"/>
      <c r="BW33" s="682"/>
      <c r="BX33" s="683">
        <v>98.6</v>
      </c>
      <c r="BY33" s="682"/>
      <c r="BZ33" s="682"/>
      <c r="CA33" s="682"/>
      <c r="CB33" s="684"/>
      <c r="CD33" s="620" t="s">
        <v>307</v>
      </c>
      <c r="CE33" s="621"/>
      <c r="CF33" s="621"/>
      <c r="CG33" s="621"/>
      <c r="CH33" s="621"/>
      <c r="CI33" s="621"/>
      <c r="CJ33" s="621"/>
      <c r="CK33" s="621"/>
      <c r="CL33" s="621"/>
      <c r="CM33" s="621"/>
      <c r="CN33" s="621"/>
      <c r="CO33" s="621"/>
      <c r="CP33" s="621"/>
      <c r="CQ33" s="622"/>
      <c r="CR33" s="623">
        <v>49165172</v>
      </c>
      <c r="CS33" s="655"/>
      <c r="CT33" s="655"/>
      <c r="CU33" s="655"/>
      <c r="CV33" s="655"/>
      <c r="CW33" s="655"/>
      <c r="CX33" s="655"/>
      <c r="CY33" s="656"/>
      <c r="CZ33" s="628">
        <v>37.700000000000003</v>
      </c>
      <c r="DA33" s="653"/>
      <c r="DB33" s="653"/>
      <c r="DC33" s="657"/>
      <c r="DD33" s="632">
        <v>42403486</v>
      </c>
      <c r="DE33" s="655"/>
      <c r="DF33" s="655"/>
      <c r="DG33" s="655"/>
      <c r="DH33" s="655"/>
      <c r="DI33" s="655"/>
      <c r="DJ33" s="655"/>
      <c r="DK33" s="656"/>
      <c r="DL33" s="632">
        <v>30859023</v>
      </c>
      <c r="DM33" s="655"/>
      <c r="DN33" s="655"/>
      <c r="DO33" s="655"/>
      <c r="DP33" s="655"/>
      <c r="DQ33" s="655"/>
      <c r="DR33" s="655"/>
      <c r="DS33" s="655"/>
      <c r="DT33" s="655"/>
      <c r="DU33" s="655"/>
      <c r="DV33" s="656"/>
      <c r="DW33" s="628">
        <v>44.5</v>
      </c>
      <c r="DX33" s="653"/>
      <c r="DY33" s="653"/>
      <c r="DZ33" s="653"/>
      <c r="EA33" s="653"/>
      <c r="EB33" s="653"/>
      <c r="EC33" s="654"/>
    </row>
    <row r="34" spans="2:133" ht="11.25" customHeight="1" x14ac:dyDescent="0.2">
      <c r="B34" s="620" t="s">
        <v>308</v>
      </c>
      <c r="C34" s="621"/>
      <c r="D34" s="621"/>
      <c r="E34" s="621"/>
      <c r="F34" s="621"/>
      <c r="G34" s="621"/>
      <c r="H34" s="621"/>
      <c r="I34" s="621"/>
      <c r="J34" s="621"/>
      <c r="K34" s="621"/>
      <c r="L34" s="621"/>
      <c r="M34" s="621"/>
      <c r="N34" s="621"/>
      <c r="O34" s="621"/>
      <c r="P34" s="621"/>
      <c r="Q34" s="622"/>
      <c r="R34" s="623">
        <v>147315</v>
      </c>
      <c r="S34" s="624"/>
      <c r="T34" s="624"/>
      <c r="U34" s="624"/>
      <c r="V34" s="624"/>
      <c r="W34" s="624"/>
      <c r="X34" s="624"/>
      <c r="Y34" s="625"/>
      <c r="Z34" s="626">
        <v>0.1</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18778150</v>
      </c>
      <c r="CS34" s="624"/>
      <c r="CT34" s="624"/>
      <c r="CU34" s="624"/>
      <c r="CV34" s="624"/>
      <c r="CW34" s="624"/>
      <c r="CX34" s="624"/>
      <c r="CY34" s="625"/>
      <c r="CZ34" s="628">
        <v>14.4</v>
      </c>
      <c r="DA34" s="653"/>
      <c r="DB34" s="653"/>
      <c r="DC34" s="657"/>
      <c r="DD34" s="632">
        <v>15676285</v>
      </c>
      <c r="DE34" s="624"/>
      <c r="DF34" s="624"/>
      <c r="DG34" s="624"/>
      <c r="DH34" s="624"/>
      <c r="DI34" s="624"/>
      <c r="DJ34" s="624"/>
      <c r="DK34" s="625"/>
      <c r="DL34" s="632">
        <v>14149139</v>
      </c>
      <c r="DM34" s="624"/>
      <c r="DN34" s="624"/>
      <c r="DO34" s="624"/>
      <c r="DP34" s="624"/>
      <c r="DQ34" s="624"/>
      <c r="DR34" s="624"/>
      <c r="DS34" s="624"/>
      <c r="DT34" s="624"/>
      <c r="DU34" s="624"/>
      <c r="DV34" s="625"/>
      <c r="DW34" s="628">
        <v>20.399999999999999</v>
      </c>
      <c r="DX34" s="653"/>
      <c r="DY34" s="653"/>
      <c r="DZ34" s="653"/>
      <c r="EA34" s="653"/>
      <c r="EB34" s="653"/>
      <c r="EC34" s="654"/>
    </row>
    <row r="35" spans="2:133" ht="11.25" customHeight="1" x14ac:dyDescent="0.2">
      <c r="B35" s="620" t="s">
        <v>310</v>
      </c>
      <c r="C35" s="621"/>
      <c r="D35" s="621"/>
      <c r="E35" s="621"/>
      <c r="F35" s="621"/>
      <c r="G35" s="621"/>
      <c r="H35" s="621"/>
      <c r="I35" s="621"/>
      <c r="J35" s="621"/>
      <c r="K35" s="621"/>
      <c r="L35" s="621"/>
      <c r="M35" s="621"/>
      <c r="N35" s="621"/>
      <c r="O35" s="621"/>
      <c r="P35" s="621"/>
      <c r="Q35" s="622"/>
      <c r="R35" s="623">
        <v>8634764</v>
      </c>
      <c r="S35" s="624"/>
      <c r="T35" s="624"/>
      <c r="U35" s="624"/>
      <c r="V35" s="624"/>
      <c r="W35" s="624"/>
      <c r="X35" s="624"/>
      <c r="Y35" s="625"/>
      <c r="Z35" s="626">
        <v>6.2</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838415</v>
      </c>
      <c r="CS35" s="655"/>
      <c r="CT35" s="655"/>
      <c r="CU35" s="655"/>
      <c r="CV35" s="655"/>
      <c r="CW35" s="655"/>
      <c r="CX35" s="655"/>
      <c r="CY35" s="656"/>
      <c r="CZ35" s="628">
        <v>0.6</v>
      </c>
      <c r="DA35" s="653"/>
      <c r="DB35" s="653"/>
      <c r="DC35" s="657"/>
      <c r="DD35" s="632">
        <v>807041</v>
      </c>
      <c r="DE35" s="655"/>
      <c r="DF35" s="655"/>
      <c r="DG35" s="655"/>
      <c r="DH35" s="655"/>
      <c r="DI35" s="655"/>
      <c r="DJ35" s="655"/>
      <c r="DK35" s="656"/>
      <c r="DL35" s="632">
        <v>803140</v>
      </c>
      <c r="DM35" s="655"/>
      <c r="DN35" s="655"/>
      <c r="DO35" s="655"/>
      <c r="DP35" s="655"/>
      <c r="DQ35" s="655"/>
      <c r="DR35" s="655"/>
      <c r="DS35" s="655"/>
      <c r="DT35" s="655"/>
      <c r="DU35" s="655"/>
      <c r="DV35" s="656"/>
      <c r="DW35" s="628">
        <v>1.2</v>
      </c>
      <c r="DX35" s="653"/>
      <c r="DY35" s="653"/>
      <c r="DZ35" s="653"/>
      <c r="EA35" s="653"/>
      <c r="EB35" s="653"/>
      <c r="EC35" s="654"/>
    </row>
    <row r="36" spans="2:133" ht="11.25" customHeight="1" x14ac:dyDescent="0.2">
      <c r="B36" s="620" t="s">
        <v>314</v>
      </c>
      <c r="C36" s="621"/>
      <c r="D36" s="621"/>
      <c r="E36" s="621"/>
      <c r="F36" s="621"/>
      <c r="G36" s="621"/>
      <c r="H36" s="621"/>
      <c r="I36" s="621"/>
      <c r="J36" s="621"/>
      <c r="K36" s="621"/>
      <c r="L36" s="621"/>
      <c r="M36" s="621"/>
      <c r="N36" s="621"/>
      <c r="O36" s="621"/>
      <c r="P36" s="621"/>
      <c r="Q36" s="622"/>
      <c r="R36" s="623">
        <v>7705102</v>
      </c>
      <c r="S36" s="624"/>
      <c r="T36" s="624"/>
      <c r="U36" s="624"/>
      <c r="V36" s="624"/>
      <c r="W36" s="624"/>
      <c r="X36" s="624"/>
      <c r="Y36" s="625"/>
      <c r="Z36" s="626">
        <v>5.6</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13446907</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199933</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12290518</v>
      </c>
      <c r="CS36" s="624"/>
      <c r="CT36" s="624"/>
      <c r="CU36" s="624"/>
      <c r="CV36" s="624"/>
      <c r="CW36" s="624"/>
      <c r="CX36" s="624"/>
      <c r="CY36" s="625"/>
      <c r="CZ36" s="628">
        <v>9.4</v>
      </c>
      <c r="DA36" s="653"/>
      <c r="DB36" s="653"/>
      <c r="DC36" s="657"/>
      <c r="DD36" s="632">
        <v>10454960</v>
      </c>
      <c r="DE36" s="624"/>
      <c r="DF36" s="624"/>
      <c r="DG36" s="624"/>
      <c r="DH36" s="624"/>
      <c r="DI36" s="624"/>
      <c r="DJ36" s="624"/>
      <c r="DK36" s="625"/>
      <c r="DL36" s="632">
        <v>6942481</v>
      </c>
      <c r="DM36" s="624"/>
      <c r="DN36" s="624"/>
      <c r="DO36" s="624"/>
      <c r="DP36" s="624"/>
      <c r="DQ36" s="624"/>
      <c r="DR36" s="624"/>
      <c r="DS36" s="624"/>
      <c r="DT36" s="624"/>
      <c r="DU36" s="624"/>
      <c r="DV36" s="625"/>
      <c r="DW36" s="628">
        <v>10</v>
      </c>
      <c r="DX36" s="653"/>
      <c r="DY36" s="653"/>
      <c r="DZ36" s="653"/>
      <c r="EA36" s="653"/>
      <c r="EB36" s="653"/>
      <c r="EC36" s="654"/>
    </row>
    <row r="37" spans="2:133" ht="11.25" customHeight="1" x14ac:dyDescent="0.2">
      <c r="B37" s="620" t="s">
        <v>318</v>
      </c>
      <c r="C37" s="621"/>
      <c r="D37" s="621"/>
      <c r="E37" s="621"/>
      <c r="F37" s="621"/>
      <c r="G37" s="621"/>
      <c r="H37" s="621"/>
      <c r="I37" s="621"/>
      <c r="J37" s="621"/>
      <c r="K37" s="621"/>
      <c r="L37" s="621"/>
      <c r="M37" s="621"/>
      <c r="N37" s="621"/>
      <c r="O37" s="621"/>
      <c r="P37" s="621"/>
      <c r="Q37" s="622"/>
      <c r="R37" s="623">
        <v>2705862</v>
      </c>
      <c r="S37" s="624"/>
      <c r="T37" s="624"/>
      <c r="U37" s="624"/>
      <c r="V37" s="624"/>
      <c r="W37" s="624"/>
      <c r="X37" s="624"/>
      <c r="Y37" s="625"/>
      <c r="Z37" s="626">
        <v>2</v>
      </c>
      <c r="AA37" s="626"/>
      <c r="AB37" s="626"/>
      <c r="AC37" s="626"/>
      <c r="AD37" s="627">
        <v>182280</v>
      </c>
      <c r="AE37" s="627"/>
      <c r="AF37" s="627"/>
      <c r="AG37" s="627"/>
      <c r="AH37" s="627"/>
      <c r="AI37" s="627"/>
      <c r="AJ37" s="627"/>
      <c r="AK37" s="627"/>
      <c r="AL37" s="628">
        <v>0.3</v>
      </c>
      <c r="AM37" s="629"/>
      <c r="AN37" s="629"/>
      <c r="AO37" s="630"/>
      <c r="AQ37" s="686" t="s">
        <v>319</v>
      </c>
      <c r="AR37" s="687"/>
      <c r="AS37" s="687"/>
      <c r="AT37" s="687"/>
      <c r="AU37" s="687"/>
      <c r="AV37" s="687"/>
      <c r="AW37" s="687"/>
      <c r="AX37" s="687"/>
      <c r="AY37" s="688"/>
      <c r="AZ37" s="623">
        <v>1524292</v>
      </c>
      <c r="BA37" s="624"/>
      <c r="BB37" s="624"/>
      <c r="BC37" s="624"/>
      <c r="BD37" s="655"/>
      <c r="BE37" s="655"/>
      <c r="BF37" s="678"/>
      <c r="BG37" s="620" t="s">
        <v>320</v>
      </c>
      <c r="BH37" s="621"/>
      <c r="BI37" s="621"/>
      <c r="BJ37" s="621"/>
      <c r="BK37" s="621"/>
      <c r="BL37" s="621"/>
      <c r="BM37" s="621"/>
      <c r="BN37" s="621"/>
      <c r="BO37" s="621"/>
      <c r="BP37" s="621"/>
      <c r="BQ37" s="621"/>
      <c r="BR37" s="621"/>
      <c r="BS37" s="621"/>
      <c r="BT37" s="621"/>
      <c r="BU37" s="622"/>
      <c r="BV37" s="623">
        <v>130764</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3938503</v>
      </c>
      <c r="CS37" s="655"/>
      <c r="CT37" s="655"/>
      <c r="CU37" s="655"/>
      <c r="CV37" s="655"/>
      <c r="CW37" s="655"/>
      <c r="CX37" s="655"/>
      <c r="CY37" s="656"/>
      <c r="CZ37" s="628">
        <v>3</v>
      </c>
      <c r="DA37" s="653"/>
      <c r="DB37" s="653"/>
      <c r="DC37" s="657"/>
      <c r="DD37" s="632">
        <v>3938503</v>
      </c>
      <c r="DE37" s="655"/>
      <c r="DF37" s="655"/>
      <c r="DG37" s="655"/>
      <c r="DH37" s="655"/>
      <c r="DI37" s="655"/>
      <c r="DJ37" s="655"/>
      <c r="DK37" s="656"/>
      <c r="DL37" s="632">
        <v>3874321</v>
      </c>
      <c r="DM37" s="655"/>
      <c r="DN37" s="655"/>
      <c r="DO37" s="655"/>
      <c r="DP37" s="655"/>
      <c r="DQ37" s="655"/>
      <c r="DR37" s="655"/>
      <c r="DS37" s="655"/>
      <c r="DT37" s="655"/>
      <c r="DU37" s="655"/>
      <c r="DV37" s="656"/>
      <c r="DW37" s="628">
        <v>5.6</v>
      </c>
      <c r="DX37" s="653"/>
      <c r="DY37" s="653"/>
      <c r="DZ37" s="653"/>
      <c r="EA37" s="653"/>
      <c r="EB37" s="653"/>
      <c r="EC37" s="654"/>
    </row>
    <row r="38" spans="2:133" ht="11.25" customHeight="1" x14ac:dyDescent="0.2">
      <c r="B38" s="620" t="s">
        <v>322</v>
      </c>
      <c r="C38" s="621"/>
      <c r="D38" s="621"/>
      <c r="E38" s="621"/>
      <c r="F38" s="621"/>
      <c r="G38" s="621"/>
      <c r="H38" s="621"/>
      <c r="I38" s="621"/>
      <c r="J38" s="621"/>
      <c r="K38" s="621"/>
      <c r="L38" s="621"/>
      <c r="M38" s="621"/>
      <c r="N38" s="621"/>
      <c r="O38" s="621"/>
      <c r="P38" s="621"/>
      <c r="Q38" s="622"/>
      <c r="R38" s="623">
        <v>7963637</v>
      </c>
      <c r="S38" s="624"/>
      <c r="T38" s="624"/>
      <c r="U38" s="624"/>
      <c r="V38" s="624"/>
      <c r="W38" s="624"/>
      <c r="X38" s="624"/>
      <c r="Y38" s="625"/>
      <c r="Z38" s="626">
        <v>5.7</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418299</v>
      </c>
      <c r="BA38" s="624"/>
      <c r="BB38" s="624"/>
      <c r="BC38" s="624"/>
      <c r="BD38" s="655"/>
      <c r="BE38" s="655"/>
      <c r="BF38" s="678"/>
      <c r="BG38" s="620" t="s">
        <v>324</v>
      </c>
      <c r="BH38" s="621"/>
      <c r="BI38" s="621"/>
      <c r="BJ38" s="621"/>
      <c r="BK38" s="621"/>
      <c r="BL38" s="621"/>
      <c r="BM38" s="621"/>
      <c r="BN38" s="621"/>
      <c r="BO38" s="621"/>
      <c r="BP38" s="621"/>
      <c r="BQ38" s="621"/>
      <c r="BR38" s="621"/>
      <c r="BS38" s="621"/>
      <c r="BT38" s="621"/>
      <c r="BU38" s="622"/>
      <c r="BV38" s="623">
        <v>43100</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11499792</v>
      </c>
      <c r="CS38" s="624"/>
      <c r="CT38" s="624"/>
      <c r="CU38" s="624"/>
      <c r="CV38" s="624"/>
      <c r="CW38" s="624"/>
      <c r="CX38" s="624"/>
      <c r="CY38" s="625"/>
      <c r="CZ38" s="628">
        <v>8.8000000000000007</v>
      </c>
      <c r="DA38" s="653"/>
      <c r="DB38" s="653"/>
      <c r="DC38" s="657"/>
      <c r="DD38" s="632">
        <v>9746202</v>
      </c>
      <c r="DE38" s="624"/>
      <c r="DF38" s="624"/>
      <c r="DG38" s="624"/>
      <c r="DH38" s="624"/>
      <c r="DI38" s="624"/>
      <c r="DJ38" s="624"/>
      <c r="DK38" s="625"/>
      <c r="DL38" s="632">
        <v>8964263</v>
      </c>
      <c r="DM38" s="624"/>
      <c r="DN38" s="624"/>
      <c r="DO38" s="624"/>
      <c r="DP38" s="624"/>
      <c r="DQ38" s="624"/>
      <c r="DR38" s="624"/>
      <c r="DS38" s="624"/>
      <c r="DT38" s="624"/>
      <c r="DU38" s="624"/>
      <c r="DV38" s="625"/>
      <c r="DW38" s="628">
        <v>12.9</v>
      </c>
      <c r="DX38" s="653"/>
      <c r="DY38" s="653"/>
      <c r="DZ38" s="653"/>
      <c r="EA38" s="653"/>
      <c r="EB38" s="653"/>
      <c r="EC38" s="654"/>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4524</v>
      </c>
      <c r="BA39" s="624"/>
      <c r="BB39" s="624"/>
      <c r="BC39" s="624"/>
      <c r="BD39" s="655"/>
      <c r="BE39" s="655"/>
      <c r="BF39" s="678"/>
      <c r="BG39" s="620" t="s">
        <v>328</v>
      </c>
      <c r="BH39" s="621"/>
      <c r="BI39" s="621"/>
      <c r="BJ39" s="621"/>
      <c r="BK39" s="621"/>
      <c r="BL39" s="621"/>
      <c r="BM39" s="621"/>
      <c r="BN39" s="621"/>
      <c r="BO39" s="621"/>
      <c r="BP39" s="621"/>
      <c r="BQ39" s="621"/>
      <c r="BR39" s="621"/>
      <c r="BS39" s="621"/>
      <c r="BT39" s="621"/>
      <c r="BU39" s="622"/>
      <c r="BV39" s="623">
        <v>60877</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5758297</v>
      </c>
      <c r="CS39" s="655"/>
      <c r="CT39" s="655"/>
      <c r="CU39" s="655"/>
      <c r="CV39" s="655"/>
      <c r="CW39" s="655"/>
      <c r="CX39" s="655"/>
      <c r="CY39" s="656"/>
      <c r="CZ39" s="628">
        <v>4.4000000000000004</v>
      </c>
      <c r="DA39" s="653"/>
      <c r="DB39" s="653"/>
      <c r="DC39" s="657"/>
      <c r="DD39" s="632">
        <v>5718998</v>
      </c>
      <c r="DE39" s="655"/>
      <c r="DF39" s="655"/>
      <c r="DG39" s="655"/>
      <c r="DH39" s="655"/>
      <c r="DI39" s="655"/>
      <c r="DJ39" s="655"/>
      <c r="DK39" s="656"/>
      <c r="DL39" s="632" t="s">
        <v>122</v>
      </c>
      <c r="DM39" s="655"/>
      <c r="DN39" s="655"/>
      <c r="DO39" s="655"/>
      <c r="DP39" s="655"/>
      <c r="DQ39" s="655"/>
      <c r="DR39" s="655"/>
      <c r="DS39" s="655"/>
      <c r="DT39" s="655"/>
      <c r="DU39" s="655"/>
      <c r="DV39" s="656"/>
      <c r="DW39" s="628" t="s">
        <v>122</v>
      </c>
      <c r="DX39" s="653"/>
      <c r="DY39" s="653"/>
      <c r="DZ39" s="653"/>
      <c r="EA39" s="653"/>
      <c r="EB39" s="653"/>
      <c r="EC39" s="654"/>
    </row>
    <row r="40" spans="2:133" ht="11.25" customHeight="1" x14ac:dyDescent="0.2">
      <c r="B40" s="620" t="s">
        <v>330</v>
      </c>
      <c r="C40" s="621"/>
      <c r="D40" s="621"/>
      <c r="E40" s="621"/>
      <c r="F40" s="621"/>
      <c r="G40" s="621"/>
      <c r="H40" s="621"/>
      <c r="I40" s="621"/>
      <c r="J40" s="621"/>
      <c r="K40" s="621"/>
      <c r="L40" s="621"/>
      <c r="M40" s="621"/>
      <c r="N40" s="621"/>
      <c r="O40" s="621"/>
      <c r="P40" s="621"/>
      <c r="Q40" s="622"/>
      <c r="R40" s="623">
        <v>320537</v>
      </c>
      <c r="S40" s="624"/>
      <c r="T40" s="624"/>
      <c r="U40" s="624"/>
      <c r="V40" s="624"/>
      <c r="W40" s="624"/>
      <c r="X40" s="624"/>
      <c r="Y40" s="625"/>
      <c r="Z40" s="626">
        <v>0.2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5"/>
      <c r="BE40" s="655"/>
      <c r="BF40" s="678"/>
      <c r="BG40" s="671" t="s">
        <v>332</v>
      </c>
      <c r="BH40" s="672"/>
      <c r="BI40" s="672"/>
      <c r="BJ40" s="672"/>
      <c r="BK40" s="672"/>
      <c r="BL40" s="211"/>
      <c r="BM40" s="621" t="s">
        <v>333</v>
      </c>
      <c r="BN40" s="621"/>
      <c r="BO40" s="621"/>
      <c r="BP40" s="621"/>
      <c r="BQ40" s="621"/>
      <c r="BR40" s="621"/>
      <c r="BS40" s="621"/>
      <c r="BT40" s="621"/>
      <c r="BU40" s="622"/>
      <c r="BV40" s="623">
        <v>113</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t="s">
        <v>122</v>
      </c>
      <c r="CS40" s="624"/>
      <c r="CT40" s="624"/>
      <c r="CU40" s="624"/>
      <c r="CV40" s="624"/>
      <c r="CW40" s="624"/>
      <c r="CX40" s="624"/>
      <c r="CY40" s="625"/>
      <c r="CZ40" s="628" t="s">
        <v>122</v>
      </c>
      <c r="DA40" s="653"/>
      <c r="DB40" s="653"/>
      <c r="DC40" s="657"/>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2">
      <c r="B41" s="644" t="s">
        <v>335</v>
      </c>
      <c r="C41" s="645"/>
      <c r="D41" s="645"/>
      <c r="E41" s="645"/>
      <c r="F41" s="645"/>
      <c r="G41" s="645"/>
      <c r="H41" s="645"/>
      <c r="I41" s="645"/>
      <c r="J41" s="645"/>
      <c r="K41" s="645"/>
      <c r="L41" s="645"/>
      <c r="M41" s="645"/>
      <c r="N41" s="645"/>
      <c r="O41" s="645"/>
      <c r="P41" s="645"/>
      <c r="Q41" s="646"/>
      <c r="R41" s="695">
        <v>138610169</v>
      </c>
      <c r="S41" s="696"/>
      <c r="T41" s="696"/>
      <c r="U41" s="696"/>
      <c r="V41" s="696"/>
      <c r="W41" s="696"/>
      <c r="X41" s="696"/>
      <c r="Y41" s="700"/>
      <c r="Z41" s="701">
        <v>100</v>
      </c>
      <c r="AA41" s="701"/>
      <c r="AB41" s="701"/>
      <c r="AC41" s="701"/>
      <c r="AD41" s="702">
        <v>69038141</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2247377</v>
      </c>
      <c r="BA41" s="624"/>
      <c r="BB41" s="624"/>
      <c r="BC41" s="624"/>
      <c r="BD41" s="655"/>
      <c r="BE41" s="655"/>
      <c r="BF41" s="678"/>
      <c r="BG41" s="671"/>
      <c r="BH41" s="672"/>
      <c r="BI41" s="672"/>
      <c r="BJ41" s="672"/>
      <c r="BK41" s="672"/>
      <c r="BL41" s="211"/>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5"/>
      <c r="CT41" s="655"/>
      <c r="CU41" s="655"/>
      <c r="CV41" s="655"/>
      <c r="CW41" s="655"/>
      <c r="CX41" s="655"/>
      <c r="CY41" s="656"/>
      <c r="CZ41" s="628" t="s">
        <v>122</v>
      </c>
      <c r="DA41" s="653"/>
      <c r="DB41" s="653"/>
      <c r="DC41" s="657"/>
      <c r="DD41" s="632" t="s">
        <v>122</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9252415</v>
      </c>
      <c r="BA42" s="696"/>
      <c r="BB42" s="696"/>
      <c r="BC42" s="696"/>
      <c r="BD42" s="682"/>
      <c r="BE42" s="682"/>
      <c r="BF42" s="684"/>
      <c r="BG42" s="673"/>
      <c r="BH42" s="674"/>
      <c r="BI42" s="674"/>
      <c r="BJ42" s="674"/>
      <c r="BK42" s="674"/>
      <c r="BL42" s="212"/>
      <c r="BM42" s="645" t="s">
        <v>340</v>
      </c>
      <c r="BN42" s="645"/>
      <c r="BO42" s="645"/>
      <c r="BP42" s="645"/>
      <c r="BQ42" s="645"/>
      <c r="BR42" s="645"/>
      <c r="BS42" s="645"/>
      <c r="BT42" s="645"/>
      <c r="BU42" s="646"/>
      <c r="BV42" s="695">
        <v>332</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16021515</v>
      </c>
      <c r="CS42" s="655"/>
      <c r="CT42" s="655"/>
      <c r="CU42" s="655"/>
      <c r="CV42" s="655"/>
      <c r="CW42" s="655"/>
      <c r="CX42" s="655"/>
      <c r="CY42" s="656"/>
      <c r="CZ42" s="628">
        <v>12.3</v>
      </c>
      <c r="DA42" s="653"/>
      <c r="DB42" s="653"/>
      <c r="DC42" s="657"/>
      <c r="DD42" s="632">
        <v>3565164</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195659</v>
      </c>
      <c r="CS43" s="655"/>
      <c r="CT43" s="655"/>
      <c r="CU43" s="655"/>
      <c r="CV43" s="655"/>
      <c r="CW43" s="655"/>
      <c r="CX43" s="655"/>
      <c r="CY43" s="656"/>
      <c r="CZ43" s="628">
        <v>0.2</v>
      </c>
      <c r="DA43" s="653"/>
      <c r="DB43" s="653"/>
      <c r="DC43" s="657"/>
      <c r="DD43" s="632">
        <v>174959</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16021515</v>
      </c>
      <c r="CS44" s="624"/>
      <c r="CT44" s="624"/>
      <c r="CU44" s="624"/>
      <c r="CV44" s="624"/>
      <c r="CW44" s="624"/>
      <c r="CX44" s="624"/>
      <c r="CY44" s="625"/>
      <c r="CZ44" s="628">
        <v>12.3</v>
      </c>
      <c r="DA44" s="629"/>
      <c r="DB44" s="629"/>
      <c r="DC44" s="635"/>
      <c r="DD44" s="632">
        <v>3565164</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6018396</v>
      </c>
      <c r="CS45" s="655"/>
      <c r="CT45" s="655"/>
      <c r="CU45" s="655"/>
      <c r="CV45" s="655"/>
      <c r="CW45" s="655"/>
      <c r="CX45" s="655"/>
      <c r="CY45" s="656"/>
      <c r="CZ45" s="628">
        <v>4.5999999999999996</v>
      </c>
      <c r="DA45" s="653"/>
      <c r="DB45" s="653"/>
      <c r="DC45" s="657"/>
      <c r="DD45" s="632">
        <v>62260</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1"/>
      <c r="CE46" s="662"/>
      <c r="CF46" s="620" t="s">
        <v>348</v>
      </c>
      <c r="CG46" s="621"/>
      <c r="CH46" s="621"/>
      <c r="CI46" s="621"/>
      <c r="CJ46" s="621"/>
      <c r="CK46" s="621"/>
      <c r="CL46" s="621"/>
      <c r="CM46" s="621"/>
      <c r="CN46" s="621"/>
      <c r="CO46" s="621"/>
      <c r="CP46" s="621"/>
      <c r="CQ46" s="622"/>
      <c r="CR46" s="623">
        <v>9994644</v>
      </c>
      <c r="CS46" s="624"/>
      <c r="CT46" s="624"/>
      <c r="CU46" s="624"/>
      <c r="CV46" s="624"/>
      <c r="CW46" s="624"/>
      <c r="CX46" s="624"/>
      <c r="CY46" s="625"/>
      <c r="CZ46" s="628">
        <v>7.7</v>
      </c>
      <c r="DA46" s="629"/>
      <c r="DB46" s="629"/>
      <c r="DC46" s="635"/>
      <c r="DD46" s="632">
        <v>3502029</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1"/>
      <c r="CE47" s="662"/>
      <c r="CF47" s="620" t="s">
        <v>349</v>
      </c>
      <c r="CG47" s="621"/>
      <c r="CH47" s="621"/>
      <c r="CI47" s="621"/>
      <c r="CJ47" s="621"/>
      <c r="CK47" s="621"/>
      <c r="CL47" s="621"/>
      <c r="CM47" s="621"/>
      <c r="CN47" s="621"/>
      <c r="CO47" s="621"/>
      <c r="CP47" s="621"/>
      <c r="CQ47" s="622"/>
      <c r="CR47" s="623" t="s">
        <v>122</v>
      </c>
      <c r="CS47" s="655"/>
      <c r="CT47" s="655"/>
      <c r="CU47" s="655"/>
      <c r="CV47" s="655"/>
      <c r="CW47" s="655"/>
      <c r="CX47" s="655"/>
      <c r="CY47" s="656"/>
      <c r="CZ47" s="628" t="s">
        <v>122</v>
      </c>
      <c r="DA47" s="653"/>
      <c r="DB47" s="653"/>
      <c r="DC47" s="657"/>
      <c r="DD47" s="632" t="s">
        <v>122</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130386256</v>
      </c>
      <c r="CS49" s="682"/>
      <c r="CT49" s="682"/>
      <c r="CU49" s="682"/>
      <c r="CV49" s="682"/>
      <c r="CW49" s="682"/>
      <c r="CX49" s="682"/>
      <c r="CY49" s="711"/>
      <c r="CZ49" s="703">
        <v>100</v>
      </c>
      <c r="DA49" s="712"/>
      <c r="DB49" s="712"/>
      <c r="DC49" s="713"/>
      <c r="DD49" s="714">
        <v>85467505</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JylLMLwtQDo56muuYKY0VdLEG2j0uitXqw2KU2lFr4v592bDOPSbCWtUfCrbZ3XHNfFg5DNlEOjXLoYxqoo9Tg==" saltValue="4zEA1bw5HONQKaiPeYbIu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topLeftCell="AB1" zoomScale="70" zoomScaleNormal="25" zoomScaleSheetLayoutView="70" workbookViewId="0">
      <selection activeCell="DB102" sqref="DB102:DF102"/>
    </sheetView>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136941</v>
      </c>
      <c r="R7" s="753"/>
      <c r="S7" s="753"/>
      <c r="T7" s="753"/>
      <c r="U7" s="753"/>
      <c r="V7" s="753">
        <v>129132</v>
      </c>
      <c r="W7" s="753"/>
      <c r="X7" s="753"/>
      <c r="Y7" s="753"/>
      <c r="Z7" s="753"/>
      <c r="AA7" s="753">
        <v>7808</v>
      </c>
      <c r="AB7" s="753"/>
      <c r="AC7" s="753"/>
      <c r="AD7" s="753"/>
      <c r="AE7" s="754"/>
      <c r="AF7" s="755">
        <v>7035</v>
      </c>
      <c r="AG7" s="756"/>
      <c r="AH7" s="756"/>
      <c r="AI7" s="756"/>
      <c r="AJ7" s="757"/>
      <c r="AK7" s="758">
        <v>8635</v>
      </c>
      <c r="AL7" s="759"/>
      <c r="AM7" s="759"/>
      <c r="AN7" s="759"/>
      <c r="AO7" s="759"/>
      <c r="AP7" s="759">
        <v>58575</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t="s">
        <v>550</v>
      </c>
      <c r="BS7" s="746" t="s">
        <v>551</v>
      </c>
      <c r="BT7" s="747"/>
      <c r="BU7" s="747"/>
      <c r="BV7" s="747"/>
      <c r="BW7" s="747"/>
      <c r="BX7" s="747"/>
      <c r="BY7" s="747"/>
      <c r="BZ7" s="747"/>
      <c r="CA7" s="747"/>
      <c r="CB7" s="747"/>
      <c r="CC7" s="747"/>
      <c r="CD7" s="747"/>
      <c r="CE7" s="747"/>
      <c r="CF7" s="747"/>
      <c r="CG7" s="762"/>
      <c r="CH7" s="743">
        <v>0</v>
      </c>
      <c r="CI7" s="744"/>
      <c r="CJ7" s="744"/>
      <c r="CK7" s="744"/>
      <c r="CL7" s="745"/>
      <c r="CM7" s="743">
        <v>43</v>
      </c>
      <c r="CN7" s="744"/>
      <c r="CO7" s="744"/>
      <c r="CP7" s="744"/>
      <c r="CQ7" s="745"/>
      <c r="CR7" s="743">
        <v>5</v>
      </c>
      <c r="CS7" s="744"/>
      <c r="CT7" s="744"/>
      <c r="CU7" s="744"/>
      <c r="CV7" s="745"/>
      <c r="CW7" s="743">
        <v>0</v>
      </c>
      <c r="CX7" s="744"/>
      <c r="CY7" s="744"/>
      <c r="CZ7" s="744"/>
      <c r="DA7" s="745"/>
      <c r="DB7" s="743">
        <v>0</v>
      </c>
      <c r="DC7" s="744"/>
      <c r="DD7" s="744"/>
      <c r="DE7" s="744"/>
      <c r="DF7" s="745"/>
      <c r="DG7" s="743">
        <v>0</v>
      </c>
      <c r="DH7" s="744"/>
      <c r="DI7" s="744"/>
      <c r="DJ7" s="744"/>
      <c r="DK7" s="745"/>
      <c r="DL7" s="743">
        <v>0</v>
      </c>
      <c r="DM7" s="744"/>
      <c r="DN7" s="744"/>
      <c r="DO7" s="744"/>
      <c r="DP7" s="745"/>
      <c r="DQ7" s="743">
        <v>0</v>
      </c>
      <c r="DR7" s="744"/>
      <c r="DS7" s="744"/>
      <c r="DT7" s="744"/>
      <c r="DU7" s="745"/>
      <c r="DV7" s="746"/>
      <c r="DW7" s="747"/>
      <c r="DX7" s="747"/>
      <c r="DY7" s="747"/>
      <c r="DZ7" s="748"/>
      <c r="EA7" s="222"/>
    </row>
    <row r="8" spans="1:131" s="223" customFormat="1" ht="26.25" customHeight="1" x14ac:dyDescent="0.2">
      <c r="A8" s="226">
        <v>2</v>
      </c>
      <c r="B8" s="780" t="s">
        <v>375</v>
      </c>
      <c r="C8" s="781"/>
      <c r="D8" s="781"/>
      <c r="E8" s="781"/>
      <c r="F8" s="781"/>
      <c r="G8" s="781"/>
      <c r="H8" s="781"/>
      <c r="I8" s="781"/>
      <c r="J8" s="781"/>
      <c r="K8" s="781"/>
      <c r="L8" s="781"/>
      <c r="M8" s="781"/>
      <c r="N8" s="781"/>
      <c r="O8" s="781"/>
      <c r="P8" s="782"/>
      <c r="Q8" s="783">
        <v>984</v>
      </c>
      <c r="R8" s="784"/>
      <c r="S8" s="784"/>
      <c r="T8" s="784"/>
      <c r="U8" s="784"/>
      <c r="V8" s="784">
        <v>317</v>
      </c>
      <c r="W8" s="784"/>
      <c r="X8" s="784"/>
      <c r="Y8" s="784"/>
      <c r="Z8" s="784"/>
      <c r="AA8" s="784">
        <v>667</v>
      </c>
      <c r="AB8" s="784"/>
      <c r="AC8" s="784"/>
      <c r="AD8" s="784"/>
      <c r="AE8" s="785"/>
      <c r="AF8" s="786">
        <v>3</v>
      </c>
      <c r="AG8" s="787"/>
      <c r="AH8" s="787"/>
      <c r="AI8" s="787"/>
      <c r="AJ8" s="788"/>
      <c r="AK8" s="769">
        <v>234</v>
      </c>
      <c r="AL8" s="770"/>
      <c r="AM8" s="770"/>
      <c r="AN8" s="770"/>
      <c r="AO8" s="770"/>
      <c r="AP8" s="770">
        <v>207</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t="s">
        <v>552</v>
      </c>
      <c r="BS8" s="773" t="s">
        <v>553</v>
      </c>
      <c r="BT8" s="774"/>
      <c r="BU8" s="774"/>
      <c r="BV8" s="774"/>
      <c r="BW8" s="774"/>
      <c r="BX8" s="774"/>
      <c r="BY8" s="774"/>
      <c r="BZ8" s="774"/>
      <c r="CA8" s="774"/>
      <c r="CB8" s="774"/>
      <c r="CC8" s="774"/>
      <c r="CD8" s="774"/>
      <c r="CE8" s="774"/>
      <c r="CF8" s="774"/>
      <c r="CG8" s="775"/>
      <c r="CH8" s="776">
        <v>23</v>
      </c>
      <c r="CI8" s="777"/>
      <c r="CJ8" s="777"/>
      <c r="CK8" s="777"/>
      <c r="CL8" s="778"/>
      <c r="CM8" s="776">
        <v>801</v>
      </c>
      <c r="CN8" s="777"/>
      <c r="CO8" s="777"/>
      <c r="CP8" s="777"/>
      <c r="CQ8" s="778"/>
      <c r="CR8" s="776">
        <v>50</v>
      </c>
      <c r="CS8" s="777"/>
      <c r="CT8" s="777"/>
      <c r="CU8" s="777"/>
      <c r="CV8" s="778"/>
      <c r="CW8" s="776">
        <v>0</v>
      </c>
      <c r="CX8" s="777"/>
      <c r="CY8" s="777"/>
      <c r="CZ8" s="777"/>
      <c r="DA8" s="778"/>
      <c r="DB8" s="776">
        <v>0</v>
      </c>
      <c r="DC8" s="777"/>
      <c r="DD8" s="777"/>
      <c r="DE8" s="777"/>
      <c r="DF8" s="778"/>
      <c r="DG8" s="776">
        <v>0</v>
      </c>
      <c r="DH8" s="777"/>
      <c r="DI8" s="777"/>
      <c r="DJ8" s="777"/>
      <c r="DK8" s="778"/>
      <c r="DL8" s="776">
        <v>0</v>
      </c>
      <c r="DM8" s="777"/>
      <c r="DN8" s="777"/>
      <c r="DO8" s="777"/>
      <c r="DP8" s="778"/>
      <c r="DQ8" s="776">
        <v>0</v>
      </c>
      <c r="DR8" s="777"/>
      <c r="DS8" s="777"/>
      <c r="DT8" s="777"/>
      <c r="DU8" s="778"/>
      <c r="DV8" s="773"/>
      <c r="DW8" s="774"/>
      <c r="DX8" s="774"/>
      <c r="DY8" s="774"/>
      <c r="DZ8" s="779"/>
      <c r="EA8" s="222"/>
    </row>
    <row r="9" spans="1:131" s="223" customFormat="1" ht="26.25" customHeight="1" x14ac:dyDescent="0.2">
      <c r="A9" s="226">
        <v>3</v>
      </c>
      <c r="B9" s="780" t="s">
        <v>376</v>
      </c>
      <c r="C9" s="781"/>
      <c r="D9" s="781"/>
      <c r="E9" s="781"/>
      <c r="F9" s="781"/>
      <c r="G9" s="781"/>
      <c r="H9" s="781"/>
      <c r="I9" s="781"/>
      <c r="J9" s="781"/>
      <c r="K9" s="781"/>
      <c r="L9" s="781"/>
      <c r="M9" s="781"/>
      <c r="N9" s="781"/>
      <c r="O9" s="781"/>
      <c r="P9" s="782"/>
      <c r="Q9" s="783">
        <v>1881</v>
      </c>
      <c r="R9" s="784"/>
      <c r="S9" s="784"/>
      <c r="T9" s="784"/>
      <c r="U9" s="784"/>
      <c r="V9" s="784">
        <v>1571</v>
      </c>
      <c r="W9" s="784"/>
      <c r="X9" s="784"/>
      <c r="Y9" s="784"/>
      <c r="Z9" s="784"/>
      <c r="AA9" s="784">
        <v>310</v>
      </c>
      <c r="AB9" s="784"/>
      <c r="AC9" s="784"/>
      <c r="AD9" s="784"/>
      <c r="AE9" s="785"/>
      <c r="AF9" s="786">
        <v>176</v>
      </c>
      <c r="AG9" s="787"/>
      <c r="AH9" s="787"/>
      <c r="AI9" s="787"/>
      <c r="AJ9" s="788"/>
      <c r="AK9" s="769">
        <v>55</v>
      </c>
      <c r="AL9" s="770"/>
      <c r="AM9" s="770"/>
      <c r="AN9" s="770"/>
      <c r="AO9" s="770"/>
      <c r="AP9" s="770">
        <v>3405</v>
      </c>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t="s">
        <v>552</v>
      </c>
      <c r="BS9" s="773" t="s">
        <v>554</v>
      </c>
      <c r="BT9" s="774"/>
      <c r="BU9" s="774"/>
      <c r="BV9" s="774"/>
      <c r="BW9" s="774"/>
      <c r="BX9" s="774"/>
      <c r="BY9" s="774"/>
      <c r="BZ9" s="774"/>
      <c r="CA9" s="774"/>
      <c r="CB9" s="774"/>
      <c r="CC9" s="774"/>
      <c r="CD9" s="774"/>
      <c r="CE9" s="774"/>
      <c r="CF9" s="774"/>
      <c r="CG9" s="775"/>
      <c r="CH9" s="776">
        <v>49</v>
      </c>
      <c r="CI9" s="777"/>
      <c r="CJ9" s="777"/>
      <c r="CK9" s="777"/>
      <c r="CL9" s="778"/>
      <c r="CM9" s="776">
        <v>177</v>
      </c>
      <c r="CN9" s="777"/>
      <c r="CO9" s="777"/>
      <c r="CP9" s="777"/>
      <c r="CQ9" s="778"/>
      <c r="CR9" s="776">
        <v>50</v>
      </c>
      <c r="CS9" s="777"/>
      <c r="CT9" s="777"/>
      <c r="CU9" s="777"/>
      <c r="CV9" s="778"/>
      <c r="CW9" s="776">
        <v>0</v>
      </c>
      <c r="CX9" s="777"/>
      <c r="CY9" s="777"/>
      <c r="CZ9" s="777"/>
      <c r="DA9" s="778"/>
      <c r="DB9" s="776">
        <v>0</v>
      </c>
      <c r="DC9" s="777"/>
      <c r="DD9" s="777"/>
      <c r="DE9" s="777"/>
      <c r="DF9" s="778"/>
      <c r="DG9" s="776">
        <v>0</v>
      </c>
      <c r="DH9" s="777"/>
      <c r="DI9" s="777"/>
      <c r="DJ9" s="777"/>
      <c r="DK9" s="778"/>
      <c r="DL9" s="776">
        <v>0</v>
      </c>
      <c r="DM9" s="777"/>
      <c r="DN9" s="777"/>
      <c r="DO9" s="777"/>
      <c r="DP9" s="778"/>
      <c r="DQ9" s="776">
        <v>0</v>
      </c>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t="s">
        <v>552</v>
      </c>
      <c r="BS10" s="773" t="s">
        <v>555</v>
      </c>
      <c r="BT10" s="774"/>
      <c r="BU10" s="774"/>
      <c r="BV10" s="774"/>
      <c r="BW10" s="774"/>
      <c r="BX10" s="774"/>
      <c r="BY10" s="774"/>
      <c r="BZ10" s="774"/>
      <c r="CA10" s="774"/>
      <c r="CB10" s="774"/>
      <c r="CC10" s="774"/>
      <c r="CD10" s="774"/>
      <c r="CE10" s="774"/>
      <c r="CF10" s="774"/>
      <c r="CG10" s="775"/>
      <c r="CH10" s="776">
        <v>44</v>
      </c>
      <c r="CI10" s="777"/>
      <c r="CJ10" s="777"/>
      <c r="CK10" s="777"/>
      <c r="CL10" s="778"/>
      <c r="CM10" s="776">
        <v>557</v>
      </c>
      <c r="CN10" s="777"/>
      <c r="CO10" s="777"/>
      <c r="CP10" s="777"/>
      <c r="CQ10" s="778"/>
      <c r="CR10" s="776">
        <v>200</v>
      </c>
      <c r="CS10" s="777"/>
      <c r="CT10" s="777"/>
      <c r="CU10" s="777"/>
      <c r="CV10" s="778"/>
      <c r="CW10" s="776">
        <v>0</v>
      </c>
      <c r="CX10" s="777"/>
      <c r="CY10" s="777"/>
      <c r="CZ10" s="777"/>
      <c r="DA10" s="778"/>
      <c r="DB10" s="776">
        <v>0</v>
      </c>
      <c r="DC10" s="777"/>
      <c r="DD10" s="777"/>
      <c r="DE10" s="777"/>
      <c r="DF10" s="778"/>
      <c r="DG10" s="776">
        <v>0</v>
      </c>
      <c r="DH10" s="777"/>
      <c r="DI10" s="777"/>
      <c r="DJ10" s="777"/>
      <c r="DK10" s="778"/>
      <c r="DL10" s="776">
        <v>0</v>
      </c>
      <c r="DM10" s="777"/>
      <c r="DN10" s="777"/>
      <c r="DO10" s="777"/>
      <c r="DP10" s="778"/>
      <c r="DQ10" s="776">
        <v>0</v>
      </c>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t="s">
        <v>552</v>
      </c>
      <c r="BS11" s="773" t="s">
        <v>556</v>
      </c>
      <c r="BT11" s="774"/>
      <c r="BU11" s="774"/>
      <c r="BV11" s="774"/>
      <c r="BW11" s="774"/>
      <c r="BX11" s="774"/>
      <c r="BY11" s="774"/>
      <c r="BZ11" s="774"/>
      <c r="CA11" s="774"/>
      <c r="CB11" s="774"/>
      <c r="CC11" s="774"/>
      <c r="CD11" s="774"/>
      <c r="CE11" s="774"/>
      <c r="CF11" s="774"/>
      <c r="CG11" s="775"/>
      <c r="CH11" s="776">
        <v>6</v>
      </c>
      <c r="CI11" s="777"/>
      <c r="CJ11" s="777"/>
      <c r="CK11" s="777"/>
      <c r="CL11" s="778"/>
      <c r="CM11" s="776">
        <v>1397</v>
      </c>
      <c r="CN11" s="777"/>
      <c r="CO11" s="777"/>
      <c r="CP11" s="777"/>
      <c r="CQ11" s="778"/>
      <c r="CR11" s="776">
        <v>1292</v>
      </c>
      <c r="CS11" s="777"/>
      <c r="CT11" s="777"/>
      <c r="CU11" s="777"/>
      <c r="CV11" s="778"/>
      <c r="CW11" s="776">
        <v>0</v>
      </c>
      <c r="CX11" s="777"/>
      <c r="CY11" s="777"/>
      <c r="CZ11" s="777"/>
      <c r="DA11" s="778"/>
      <c r="DB11" s="776">
        <v>0</v>
      </c>
      <c r="DC11" s="777"/>
      <c r="DD11" s="777"/>
      <c r="DE11" s="777"/>
      <c r="DF11" s="778"/>
      <c r="DG11" s="776">
        <v>0</v>
      </c>
      <c r="DH11" s="777"/>
      <c r="DI11" s="777"/>
      <c r="DJ11" s="777"/>
      <c r="DK11" s="778"/>
      <c r="DL11" s="776">
        <v>0</v>
      </c>
      <c r="DM11" s="777"/>
      <c r="DN11" s="777"/>
      <c r="DO11" s="777"/>
      <c r="DP11" s="778"/>
      <c r="DQ11" s="776">
        <v>0</v>
      </c>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t="s">
        <v>552</v>
      </c>
      <c r="BS12" s="773" t="s">
        <v>557</v>
      </c>
      <c r="BT12" s="774"/>
      <c r="BU12" s="774"/>
      <c r="BV12" s="774"/>
      <c r="BW12" s="774"/>
      <c r="BX12" s="774"/>
      <c r="BY12" s="774"/>
      <c r="BZ12" s="774"/>
      <c r="CA12" s="774"/>
      <c r="CB12" s="774"/>
      <c r="CC12" s="774"/>
      <c r="CD12" s="774"/>
      <c r="CE12" s="774"/>
      <c r="CF12" s="774"/>
      <c r="CG12" s="775"/>
      <c r="CH12" s="776">
        <v>28.638172000000001</v>
      </c>
      <c r="CI12" s="777"/>
      <c r="CJ12" s="777"/>
      <c r="CK12" s="777"/>
      <c r="CL12" s="778"/>
      <c r="CM12" s="776">
        <v>114.32766700000001</v>
      </c>
      <c r="CN12" s="777"/>
      <c r="CO12" s="777"/>
      <c r="CP12" s="777"/>
      <c r="CQ12" s="778"/>
      <c r="CR12" s="776">
        <v>5.0999999999999996</v>
      </c>
      <c r="CS12" s="777"/>
      <c r="CT12" s="777"/>
      <c r="CU12" s="777"/>
      <c r="CV12" s="778"/>
      <c r="CW12" s="776">
        <v>0</v>
      </c>
      <c r="CX12" s="777"/>
      <c r="CY12" s="777"/>
      <c r="CZ12" s="777"/>
      <c r="DA12" s="778"/>
      <c r="DB12" s="776">
        <v>0</v>
      </c>
      <c r="DC12" s="777"/>
      <c r="DD12" s="777"/>
      <c r="DE12" s="777"/>
      <c r="DF12" s="778"/>
      <c r="DG12" s="776">
        <v>0</v>
      </c>
      <c r="DH12" s="777"/>
      <c r="DI12" s="777"/>
      <c r="DJ12" s="777"/>
      <c r="DK12" s="778"/>
      <c r="DL12" s="776">
        <v>0</v>
      </c>
      <c r="DM12" s="777"/>
      <c r="DN12" s="777"/>
      <c r="DO12" s="777"/>
      <c r="DP12" s="778"/>
      <c r="DQ12" s="776">
        <v>0</v>
      </c>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377</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378</v>
      </c>
      <c r="B23" s="789" t="s">
        <v>379</v>
      </c>
      <c r="C23" s="790"/>
      <c r="D23" s="790"/>
      <c r="E23" s="790"/>
      <c r="F23" s="790"/>
      <c r="G23" s="790"/>
      <c r="H23" s="790"/>
      <c r="I23" s="790"/>
      <c r="J23" s="790"/>
      <c r="K23" s="790"/>
      <c r="L23" s="790"/>
      <c r="M23" s="790"/>
      <c r="N23" s="790"/>
      <c r="O23" s="790"/>
      <c r="P23" s="791"/>
      <c r="Q23" s="792">
        <v>139517</v>
      </c>
      <c r="R23" s="793"/>
      <c r="S23" s="793"/>
      <c r="T23" s="793"/>
      <c r="U23" s="793"/>
      <c r="V23" s="793">
        <v>130732</v>
      </c>
      <c r="W23" s="793"/>
      <c r="X23" s="793"/>
      <c r="Y23" s="793"/>
      <c r="Z23" s="793"/>
      <c r="AA23" s="793">
        <v>8785</v>
      </c>
      <c r="AB23" s="793"/>
      <c r="AC23" s="793"/>
      <c r="AD23" s="793"/>
      <c r="AE23" s="794"/>
      <c r="AF23" s="795">
        <v>7213</v>
      </c>
      <c r="AG23" s="793"/>
      <c r="AH23" s="793"/>
      <c r="AI23" s="793"/>
      <c r="AJ23" s="796"/>
      <c r="AK23" s="797"/>
      <c r="AL23" s="798"/>
      <c r="AM23" s="798"/>
      <c r="AN23" s="798"/>
      <c r="AO23" s="798"/>
      <c r="AP23" s="793">
        <v>62187</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380</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381</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382</v>
      </c>
      <c r="R26" s="734"/>
      <c r="S26" s="734"/>
      <c r="T26" s="734"/>
      <c r="U26" s="735"/>
      <c r="V26" s="733" t="s">
        <v>383</v>
      </c>
      <c r="W26" s="734"/>
      <c r="X26" s="734"/>
      <c r="Y26" s="734"/>
      <c r="Z26" s="735"/>
      <c r="AA26" s="733" t="s">
        <v>384</v>
      </c>
      <c r="AB26" s="734"/>
      <c r="AC26" s="734"/>
      <c r="AD26" s="734"/>
      <c r="AE26" s="734"/>
      <c r="AF26" s="814" t="s">
        <v>385</v>
      </c>
      <c r="AG26" s="815"/>
      <c r="AH26" s="815"/>
      <c r="AI26" s="815"/>
      <c r="AJ26" s="816"/>
      <c r="AK26" s="734" t="s">
        <v>386</v>
      </c>
      <c r="AL26" s="734"/>
      <c r="AM26" s="734"/>
      <c r="AN26" s="734"/>
      <c r="AO26" s="735"/>
      <c r="AP26" s="733" t="s">
        <v>387</v>
      </c>
      <c r="AQ26" s="734"/>
      <c r="AR26" s="734"/>
      <c r="AS26" s="734"/>
      <c r="AT26" s="735"/>
      <c r="AU26" s="733" t="s">
        <v>388</v>
      </c>
      <c r="AV26" s="734"/>
      <c r="AW26" s="734"/>
      <c r="AX26" s="734"/>
      <c r="AY26" s="735"/>
      <c r="AZ26" s="733" t="s">
        <v>389</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390</v>
      </c>
      <c r="C28" s="750"/>
      <c r="D28" s="750"/>
      <c r="E28" s="750"/>
      <c r="F28" s="750"/>
      <c r="G28" s="750"/>
      <c r="H28" s="750"/>
      <c r="I28" s="750"/>
      <c r="J28" s="750"/>
      <c r="K28" s="750"/>
      <c r="L28" s="750"/>
      <c r="M28" s="750"/>
      <c r="N28" s="750"/>
      <c r="O28" s="750"/>
      <c r="P28" s="751"/>
      <c r="Q28" s="822">
        <v>56</v>
      </c>
      <c r="R28" s="823"/>
      <c r="S28" s="823"/>
      <c r="T28" s="823"/>
      <c r="U28" s="823"/>
      <c r="V28" s="823">
        <v>17</v>
      </c>
      <c r="W28" s="823"/>
      <c r="X28" s="823"/>
      <c r="Y28" s="823"/>
      <c r="Z28" s="823"/>
      <c r="AA28" s="823">
        <v>39</v>
      </c>
      <c r="AB28" s="823"/>
      <c r="AC28" s="823"/>
      <c r="AD28" s="823"/>
      <c r="AE28" s="824"/>
      <c r="AF28" s="825">
        <v>39</v>
      </c>
      <c r="AG28" s="823"/>
      <c r="AH28" s="823"/>
      <c r="AI28" s="823"/>
      <c r="AJ28" s="826"/>
      <c r="AK28" s="827">
        <v>0</v>
      </c>
      <c r="AL28" s="828"/>
      <c r="AM28" s="828"/>
      <c r="AN28" s="828"/>
      <c r="AO28" s="828"/>
      <c r="AP28" s="828">
        <v>0</v>
      </c>
      <c r="AQ28" s="828"/>
      <c r="AR28" s="828"/>
      <c r="AS28" s="828"/>
      <c r="AT28" s="828"/>
      <c r="AU28" s="828">
        <v>0</v>
      </c>
      <c r="AV28" s="828"/>
      <c r="AW28" s="828"/>
      <c r="AX28" s="828"/>
      <c r="AY28" s="828"/>
      <c r="AZ28" s="829"/>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391</v>
      </c>
      <c r="C29" s="781"/>
      <c r="D29" s="781"/>
      <c r="E29" s="781"/>
      <c r="F29" s="781"/>
      <c r="G29" s="781"/>
      <c r="H29" s="781"/>
      <c r="I29" s="781"/>
      <c r="J29" s="781"/>
      <c r="K29" s="781"/>
      <c r="L29" s="781"/>
      <c r="M29" s="781"/>
      <c r="N29" s="781"/>
      <c r="O29" s="781"/>
      <c r="P29" s="782"/>
      <c r="Q29" s="783">
        <v>30800</v>
      </c>
      <c r="R29" s="784"/>
      <c r="S29" s="784"/>
      <c r="T29" s="784"/>
      <c r="U29" s="784"/>
      <c r="V29" s="784">
        <v>30600</v>
      </c>
      <c r="W29" s="784"/>
      <c r="X29" s="784"/>
      <c r="Y29" s="784"/>
      <c r="Z29" s="784"/>
      <c r="AA29" s="784">
        <v>200</v>
      </c>
      <c r="AB29" s="784"/>
      <c r="AC29" s="784"/>
      <c r="AD29" s="784"/>
      <c r="AE29" s="785"/>
      <c r="AF29" s="786">
        <v>200</v>
      </c>
      <c r="AG29" s="787"/>
      <c r="AH29" s="787"/>
      <c r="AI29" s="787"/>
      <c r="AJ29" s="788"/>
      <c r="AK29" s="834">
        <v>2676</v>
      </c>
      <c r="AL29" s="830"/>
      <c r="AM29" s="830"/>
      <c r="AN29" s="830"/>
      <c r="AO29" s="830"/>
      <c r="AP29" s="830">
        <v>0</v>
      </c>
      <c r="AQ29" s="830"/>
      <c r="AR29" s="830"/>
      <c r="AS29" s="830"/>
      <c r="AT29" s="830"/>
      <c r="AU29" s="830">
        <v>2676</v>
      </c>
      <c r="AV29" s="830"/>
      <c r="AW29" s="830"/>
      <c r="AX29" s="830"/>
      <c r="AY29" s="830"/>
      <c r="AZ29" s="831"/>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392</v>
      </c>
      <c r="C30" s="781"/>
      <c r="D30" s="781"/>
      <c r="E30" s="781"/>
      <c r="F30" s="781"/>
      <c r="G30" s="781"/>
      <c r="H30" s="781"/>
      <c r="I30" s="781"/>
      <c r="J30" s="781"/>
      <c r="K30" s="781"/>
      <c r="L30" s="781"/>
      <c r="M30" s="781"/>
      <c r="N30" s="781"/>
      <c r="O30" s="781"/>
      <c r="P30" s="782"/>
      <c r="Q30" s="783">
        <v>29588</v>
      </c>
      <c r="R30" s="784"/>
      <c r="S30" s="784"/>
      <c r="T30" s="784"/>
      <c r="U30" s="784"/>
      <c r="V30" s="784">
        <v>28597</v>
      </c>
      <c r="W30" s="784"/>
      <c r="X30" s="784"/>
      <c r="Y30" s="784"/>
      <c r="Z30" s="784"/>
      <c r="AA30" s="784">
        <v>991</v>
      </c>
      <c r="AB30" s="784"/>
      <c r="AC30" s="784"/>
      <c r="AD30" s="784"/>
      <c r="AE30" s="785"/>
      <c r="AF30" s="786">
        <v>991</v>
      </c>
      <c r="AG30" s="787"/>
      <c r="AH30" s="787"/>
      <c r="AI30" s="787"/>
      <c r="AJ30" s="788"/>
      <c r="AK30" s="834">
        <v>4770</v>
      </c>
      <c r="AL30" s="830"/>
      <c r="AM30" s="830"/>
      <c r="AN30" s="830"/>
      <c r="AO30" s="830"/>
      <c r="AP30" s="830">
        <v>0</v>
      </c>
      <c r="AQ30" s="830"/>
      <c r="AR30" s="830"/>
      <c r="AS30" s="830"/>
      <c r="AT30" s="830"/>
      <c r="AU30" s="830">
        <v>4770</v>
      </c>
      <c r="AV30" s="830"/>
      <c r="AW30" s="830"/>
      <c r="AX30" s="830"/>
      <c r="AY30" s="830"/>
      <c r="AZ30" s="831"/>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393</v>
      </c>
      <c r="C31" s="781"/>
      <c r="D31" s="781"/>
      <c r="E31" s="781"/>
      <c r="F31" s="781"/>
      <c r="G31" s="781"/>
      <c r="H31" s="781"/>
      <c r="I31" s="781"/>
      <c r="J31" s="781"/>
      <c r="K31" s="781"/>
      <c r="L31" s="781"/>
      <c r="M31" s="781"/>
      <c r="N31" s="781"/>
      <c r="O31" s="781"/>
      <c r="P31" s="782"/>
      <c r="Q31" s="783">
        <v>6093</v>
      </c>
      <c r="R31" s="784"/>
      <c r="S31" s="784"/>
      <c r="T31" s="784"/>
      <c r="U31" s="784"/>
      <c r="V31" s="784">
        <v>6070</v>
      </c>
      <c r="W31" s="784"/>
      <c r="X31" s="784"/>
      <c r="Y31" s="784"/>
      <c r="Z31" s="784"/>
      <c r="AA31" s="784">
        <v>23</v>
      </c>
      <c r="AB31" s="784"/>
      <c r="AC31" s="784"/>
      <c r="AD31" s="784"/>
      <c r="AE31" s="785"/>
      <c r="AF31" s="786">
        <v>23</v>
      </c>
      <c r="AG31" s="787"/>
      <c r="AH31" s="787"/>
      <c r="AI31" s="787"/>
      <c r="AJ31" s="788"/>
      <c r="AK31" s="834">
        <v>851</v>
      </c>
      <c r="AL31" s="830"/>
      <c r="AM31" s="830"/>
      <c r="AN31" s="830"/>
      <c r="AO31" s="830"/>
      <c r="AP31" s="830">
        <v>0</v>
      </c>
      <c r="AQ31" s="830"/>
      <c r="AR31" s="830"/>
      <c r="AS31" s="830"/>
      <c r="AT31" s="830"/>
      <c r="AU31" s="830">
        <v>851</v>
      </c>
      <c r="AV31" s="830"/>
      <c r="AW31" s="830"/>
      <c r="AX31" s="830"/>
      <c r="AY31" s="830"/>
      <c r="AZ31" s="831"/>
      <c r="BA31" s="831"/>
      <c r="BB31" s="831"/>
      <c r="BC31" s="831"/>
      <c r="BD31" s="831"/>
      <c r="BE31" s="832"/>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394</v>
      </c>
      <c r="C32" s="781"/>
      <c r="D32" s="781"/>
      <c r="E32" s="781"/>
      <c r="F32" s="781"/>
      <c r="G32" s="781"/>
      <c r="H32" s="781"/>
      <c r="I32" s="781"/>
      <c r="J32" s="781"/>
      <c r="K32" s="781"/>
      <c r="L32" s="781"/>
      <c r="M32" s="781"/>
      <c r="N32" s="781"/>
      <c r="O32" s="781"/>
      <c r="P32" s="782"/>
      <c r="Q32" s="783">
        <v>6116</v>
      </c>
      <c r="R32" s="784"/>
      <c r="S32" s="784"/>
      <c r="T32" s="784"/>
      <c r="U32" s="784"/>
      <c r="V32" s="784">
        <v>5866</v>
      </c>
      <c r="W32" s="784"/>
      <c r="X32" s="784"/>
      <c r="Y32" s="784"/>
      <c r="Z32" s="784"/>
      <c r="AA32" s="784">
        <v>249</v>
      </c>
      <c r="AB32" s="784"/>
      <c r="AC32" s="784"/>
      <c r="AD32" s="784"/>
      <c r="AE32" s="785"/>
      <c r="AF32" s="786">
        <v>4262</v>
      </c>
      <c r="AG32" s="787"/>
      <c r="AH32" s="787"/>
      <c r="AI32" s="787"/>
      <c r="AJ32" s="788"/>
      <c r="AK32" s="834">
        <v>64</v>
      </c>
      <c r="AL32" s="830"/>
      <c r="AM32" s="830"/>
      <c r="AN32" s="830"/>
      <c r="AO32" s="830"/>
      <c r="AP32" s="830">
        <v>10314</v>
      </c>
      <c r="AQ32" s="830"/>
      <c r="AR32" s="830"/>
      <c r="AS32" s="830"/>
      <c r="AT32" s="830"/>
      <c r="AU32" s="830">
        <v>5</v>
      </c>
      <c r="AV32" s="830"/>
      <c r="AW32" s="830"/>
      <c r="AX32" s="830"/>
      <c r="AY32" s="830"/>
      <c r="AZ32" s="831"/>
      <c r="BA32" s="831"/>
      <c r="BB32" s="831"/>
      <c r="BC32" s="831"/>
      <c r="BD32" s="831"/>
      <c r="BE32" s="832" t="s">
        <v>395</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t="s">
        <v>396</v>
      </c>
      <c r="C33" s="781"/>
      <c r="D33" s="781"/>
      <c r="E33" s="781"/>
      <c r="F33" s="781"/>
      <c r="G33" s="781"/>
      <c r="H33" s="781"/>
      <c r="I33" s="781"/>
      <c r="J33" s="781"/>
      <c r="K33" s="781"/>
      <c r="L33" s="781"/>
      <c r="M33" s="781"/>
      <c r="N33" s="781"/>
      <c r="O33" s="781"/>
      <c r="P33" s="782"/>
      <c r="Q33" s="783">
        <v>5764</v>
      </c>
      <c r="R33" s="784"/>
      <c r="S33" s="784"/>
      <c r="T33" s="784"/>
      <c r="U33" s="784"/>
      <c r="V33" s="784">
        <v>5676</v>
      </c>
      <c r="W33" s="784"/>
      <c r="X33" s="784"/>
      <c r="Y33" s="784"/>
      <c r="Z33" s="784"/>
      <c r="AA33" s="784">
        <v>88</v>
      </c>
      <c r="AB33" s="784"/>
      <c r="AC33" s="784"/>
      <c r="AD33" s="784"/>
      <c r="AE33" s="785"/>
      <c r="AF33" s="786">
        <v>2641</v>
      </c>
      <c r="AG33" s="787"/>
      <c r="AH33" s="787"/>
      <c r="AI33" s="787"/>
      <c r="AJ33" s="788"/>
      <c r="AK33" s="834">
        <v>1480</v>
      </c>
      <c r="AL33" s="830"/>
      <c r="AM33" s="830"/>
      <c r="AN33" s="830"/>
      <c r="AO33" s="830"/>
      <c r="AP33" s="830">
        <v>20765</v>
      </c>
      <c r="AQ33" s="830"/>
      <c r="AR33" s="830"/>
      <c r="AS33" s="830"/>
      <c r="AT33" s="830"/>
      <c r="AU33" s="830">
        <v>1524</v>
      </c>
      <c r="AV33" s="830"/>
      <c r="AW33" s="830"/>
      <c r="AX33" s="830"/>
      <c r="AY33" s="830"/>
      <c r="AZ33" s="831"/>
      <c r="BA33" s="831"/>
      <c r="BB33" s="831"/>
      <c r="BC33" s="831"/>
      <c r="BD33" s="831"/>
      <c r="BE33" s="832" t="s">
        <v>395</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t="s">
        <v>397</v>
      </c>
      <c r="C34" s="781"/>
      <c r="D34" s="781"/>
      <c r="E34" s="781"/>
      <c r="F34" s="781"/>
      <c r="G34" s="781"/>
      <c r="H34" s="781"/>
      <c r="I34" s="781"/>
      <c r="J34" s="781"/>
      <c r="K34" s="781"/>
      <c r="L34" s="781"/>
      <c r="M34" s="781"/>
      <c r="N34" s="781"/>
      <c r="O34" s="781"/>
      <c r="P34" s="782"/>
      <c r="Q34" s="783">
        <v>1853</v>
      </c>
      <c r="R34" s="784"/>
      <c r="S34" s="784"/>
      <c r="T34" s="784"/>
      <c r="U34" s="784"/>
      <c r="V34" s="784">
        <v>1912</v>
      </c>
      <c r="W34" s="784"/>
      <c r="X34" s="784"/>
      <c r="Y34" s="784"/>
      <c r="Z34" s="784"/>
      <c r="AA34" s="784">
        <v>-59</v>
      </c>
      <c r="AB34" s="784"/>
      <c r="AC34" s="784"/>
      <c r="AD34" s="784"/>
      <c r="AE34" s="785"/>
      <c r="AF34" s="786">
        <v>668</v>
      </c>
      <c r="AG34" s="787"/>
      <c r="AH34" s="787"/>
      <c r="AI34" s="787"/>
      <c r="AJ34" s="788"/>
      <c r="AK34" s="834">
        <v>397</v>
      </c>
      <c r="AL34" s="830"/>
      <c r="AM34" s="830"/>
      <c r="AN34" s="830"/>
      <c r="AO34" s="830"/>
      <c r="AP34" s="830">
        <v>58</v>
      </c>
      <c r="AQ34" s="830"/>
      <c r="AR34" s="830"/>
      <c r="AS34" s="830"/>
      <c r="AT34" s="830"/>
      <c r="AU34" s="830">
        <v>418</v>
      </c>
      <c r="AV34" s="830"/>
      <c r="AW34" s="830"/>
      <c r="AX34" s="830"/>
      <c r="AY34" s="830"/>
      <c r="AZ34" s="831"/>
      <c r="BA34" s="831"/>
      <c r="BB34" s="831"/>
      <c r="BC34" s="831"/>
      <c r="BD34" s="831"/>
      <c r="BE34" s="832" t="s">
        <v>395</v>
      </c>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398</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378</v>
      </c>
      <c r="B63" s="789" t="s">
        <v>399</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8823</v>
      </c>
      <c r="AG63" s="844"/>
      <c r="AH63" s="844"/>
      <c r="AI63" s="844"/>
      <c r="AJ63" s="845"/>
      <c r="AK63" s="846"/>
      <c r="AL63" s="841"/>
      <c r="AM63" s="841"/>
      <c r="AN63" s="841"/>
      <c r="AO63" s="841"/>
      <c r="AP63" s="844">
        <v>31137</v>
      </c>
      <c r="AQ63" s="844"/>
      <c r="AR63" s="844"/>
      <c r="AS63" s="844"/>
      <c r="AT63" s="844"/>
      <c r="AU63" s="844">
        <v>10244</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400</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401</v>
      </c>
      <c r="B66" s="728"/>
      <c r="C66" s="728"/>
      <c r="D66" s="728"/>
      <c r="E66" s="728"/>
      <c r="F66" s="728"/>
      <c r="G66" s="728"/>
      <c r="H66" s="728"/>
      <c r="I66" s="728"/>
      <c r="J66" s="728"/>
      <c r="K66" s="728"/>
      <c r="L66" s="728"/>
      <c r="M66" s="728"/>
      <c r="N66" s="728"/>
      <c r="O66" s="728"/>
      <c r="P66" s="729"/>
      <c r="Q66" s="733" t="s">
        <v>382</v>
      </c>
      <c r="R66" s="734"/>
      <c r="S66" s="734"/>
      <c r="T66" s="734"/>
      <c r="U66" s="735"/>
      <c r="V66" s="733" t="s">
        <v>383</v>
      </c>
      <c r="W66" s="734"/>
      <c r="X66" s="734"/>
      <c r="Y66" s="734"/>
      <c r="Z66" s="735"/>
      <c r="AA66" s="733" t="s">
        <v>384</v>
      </c>
      <c r="AB66" s="734"/>
      <c r="AC66" s="734"/>
      <c r="AD66" s="734"/>
      <c r="AE66" s="735"/>
      <c r="AF66" s="854" t="s">
        <v>385</v>
      </c>
      <c r="AG66" s="815"/>
      <c r="AH66" s="815"/>
      <c r="AI66" s="815"/>
      <c r="AJ66" s="855"/>
      <c r="AK66" s="733" t="s">
        <v>386</v>
      </c>
      <c r="AL66" s="728"/>
      <c r="AM66" s="728"/>
      <c r="AN66" s="728"/>
      <c r="AO66" s="729"/>
      <c r="AP66" s="733" t="s">
        <v>387</v>
      </c>
      <c r="AQ66" s="734"/>
      <c r="AR66" s="734"/>
      <c r="AS66" s="734"/>
      <c r="AT66" s="735"/>
      <c r="AU66" s="733" t="s">
        <v>402</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558</v>
      </c>
      <c r="C68" s="870"/>
      <c r="D68" s="870"/>
      <c r="E68" s="870"/>
      <c r="F68" s="870"/>
      <c r="G68" s="870"/>
      <c r="H68" s="870"/>
      <c r="I68" s="870"/>
      <c r="J68" s="870"/>
      <c r="K68" s="870"/>
      <c r="L68" s="870"/>
      <c r="M68" s="870"/>
      <c r="N68" s="870"/>
      <c r="O68" s="870"/>
      <c r="P68" s="871"/>
      <c r="Q68" s="872">
        <v>10226</v>
      </c>
      <c r="R68" s="866"/>
      <c r="S68" s="866"/>
      <c r="T68" s="866"/>
      <c r="U68" s="866"/>
      <c r="V68" s="866">
        <v>9976</v>
      </c>
      <c r="W68" s="866"/>
      <c r="X68" s="866"/>
      <c r="Y68" s="866"/>
      <c r="Z68" s="866"/>
      <c r="AA68" s="866">
        <v>250</v>
      </c>
      <c r="AB68" s="866"/>
      <c r="AC68" s="866"/>
      <c r="AD68" s="866"/>
      <c r="AE68" s="866"/>
      <c r="AF68" s="866">
        <v>250</v>
      </c>
      <c r="AG68" s="866"/>
      <c r="AH68" s="866"/>
      <c r="AI68" s="866"/>
      <c r="AJ68" s="866"/>
      <c r="AK68" s="866">
        <v>0</v>
      </c>
      <c r="AL68" s="866"/>
      <c r="AM68" s="866"/>
      <c r="AN68" s="866"/>
      <c r="AO68" s="866"/>
      <c r="AP68" s="866">
        <v>2609</v>
      </c>
      <c r="AQ68" s="866"/>
      <c r="AR68" s="866"/>
      <c r="AS68" s="866"/>
      <c r="AT68" s="866"/>
      <c r="AU68" s="866">
        <v>996</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c r="C69" s="874"/>
      <c r="D69" s="874"/>
      <c r="E69" s="874"/>
      <c r="F69" s="874"/>
      <c r="G69" s="874"/>
      <c r="H69" s="874"/>
      <c r="I69" s="874"/>
      <c r="J69" s="874"/>
      <c r="K69" s="874"/>
      <c r="L69" s="874"/>
      <c r="M69" s="874"/>
      <c r="N69" s="874"/>
      <c r="O69" s="874"/>
      <c r="P69" s="875"/>
      <c r="Q69" s="876"/>
      <c r="R69" s="830"/>
      <c r="S69" s="830"/>
      <c r="T69" s="830"/>
      <c r="U69" s="830"/>
      <c r="V69" s="830"/>
      <c r="W69" s="830"/>
      <c r="X69" s="830"/>
      <c r="Y69" s="830"/>
      <c r="Z69" s="830"/>
      <c r="AA69" s="830"/>
      <c r="AB69" s="830"/>
      <c r="AC69" s="830"/>
      <c r="AD69" s="830"/>
      <c r="AE69" s="830"/>
      <c r="AF69" s="830"/>
      <c r="AG69" s="830"/>
      <c r="AH69" s="830"/>
      <c r="AI69" s="830"/>
      <c r="AJ69" s="830"/>
      <c r="AK69" s="830"/>
      <c r="AL69" s="830"/>
      <c r="AM69" s="830"/>
      <c r="AN69" s="830"/>
      <c r="AO69" s="830"/>
      <c r="AP69" s="830"/>
      <c r="AQ69" s="830"/>
      <c r="AR69" s="830"/>
      <c r="AS69" s="830"/>
      <c r="AT69" s="830"/>
      <c r="AU69" s="830"/>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c r="C70" s="874"/>
      <c r="D70" s="874"/>
      <c r="E70" s="874"/>
      <c r="F70" s="874"/>
      <c r="G70" s="874"/>
      <c r="H70" s="874"/>
      <c r="I70" s="874"/>
      <c r="J70" s="874"/>
      <c r="K70" s="874"/>
      <c r="L70" s="874"/>
      <c r="M70" s="874"/>
      <c r="N70" s="874"/>
      <c r="O70" s="874"/>
      <c r="P70" s="875"/>
      <c r="Q70" s="876"/>
      <c r="R70" s="830"/>
      <c r="S70" s="830"/>
      <c r="T70" s="830"/>
      <c r="U70" s="830"/>
      <c r="V70" s="830"/>
      <c r="W70" s="830"/>
      <c r="X70" s="830"/>
      <c r="Y70" s="830"/>
      <c r="Z70" s="830"/>
      <c r="AA70" s="830"/>
      <c r="AB70" s="830"/>
      <c r="AC70" s="830"/>
      <c r="AD70" s="830"/>
      <c r="AE70" s="830"/>
      <c r="AF70" s="830"/>
      <c r="AG70" s="830"/>
      <c r="AH70" s="830"/>
      <c r="AI70" s="830"/>
      <c r="AJ70" s="830"/>
      <c r="AK70" s="830"/>
      <c r="AL70" s="830"/>
      <c r="AM70" s="830"/>
      <c r="AN70" s="830"/>
      <c r="AO70" s="830"/>
      <c r="AP70" s="830"/>
      <c r="AQ70" s="830"/>
      <c r="AR70" s="830"/>
      <c r="AS70" s="830"/>
      <c r="AT70" s="830"/>
      <c r="AU70" s="830"/>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c r="C71" s="874"/>
      <c r="D71" s="874"/>
      <c r="E71" s="874"/>
      <c r="F71" s="874"/>
      <c r="G71" s="874"/>
      <c r="H71" s="874"/>
      <c r="I71" s="874"/>
      <c r="J71" s="874"/>
      <c r="K71" s="874"/>
      <c r="L71" s="874"/>
      <c r="M71" s="874"/>
      <c r="N71" s="874"/>
      <c r="O71" s="874"/>
      <c r="P71" s="875"/>
      <c r="Q71" s="876"/>
      <c r="R71" s="830"/>
      <c r="S71" s="830"/>
      <c r="T71" s="830"/>
      <c r="U71" s="830"/>
      <c r="V71" s="830"/>
      <c r="W71" s="830"/>
      <c r="X71" s="830"/>
      <c r="Y71" s="830"/>
      <c r="Z71" s="830"/>
      <c r="AA71" s="830"/>
      <c r="AB71" s="830"/>
      <c r="AC71" s="830"/>
      <c r="AD71" s="830"/>
      <c r="AE71" s="830"/>
      <c r="AF71" s="830"/>
      <c r="AG71" s="830"/>
      <c r="AH71" s="830"/>
      <c r="AI71" s="830"/>
      <c r="AJ71" s="830"/>
      <c r="AK71" s="830"/>
      <c r="AL71" s="830"/>
      <c r="AM71" s="830"/>
      <c r="AN71" s="830"/>
      <c r="AO71" s="830"/>
      <c r="AP71" s="830"/>
      <c r="AQ71" s="830"/>
      <c r="AR71" s="830"/>
      <c r="AS71" s="830"/>
      <c r="AT71" s="830"/>
      <c r="AU71" s="830"/>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c r="C72" s="874"/>
      <c r="D72" s="874"/>
      <c r="E72" s="874"/>
      <c r="F72" s="874"/>
      <c r="G72" s="874"/>
      <c r="H72" s="874"/>
      <c r="I72" s="874"/>
      <c r="J72" s="874"/>
      <c r="K72" s="874"/>
      <c r="L72" s="874"/>
      <c r="M72" s="874"/>
      <c r="N72" s="874"/>
      <c r="O72" s="874"/>
      <c r="P72" s="875"/>
      <c r="Q72" s="876"/>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c r="AU72" s="830"/>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c r="C73" s="874"/>
      <c r="D73" s="874"/>
      <c r="E73" s="874"/>
      <c r="F73" s="874"/>
      <c r="G73" s="874"/>
      <c r="H73" s="874"/>
      <c r="I73" s="874"/>
      <c r="J73" s="874"/>
      <c r="K73" s="874"/>
      <c r="L73" s="874"/>
      <c r="M73" s="874"/>
      <c r="N73" s="874"/>
      <c r="O73" s="874"/>
      <c r="P73" s="875"/>
      <c r="Q73" s="876"/>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378</v>
      </c>
      <c r="B88" s="789" t="s">
        <v>403</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250</v>
      </c>
      <c r="AG88" s="844"/>
      <c r="AH88" s="844"/>
      <c r="AI88" s="844"/>
      <c r="AJ88" s="844"/>
      <c r="AK88" s="841"/>
      <c r="AL88" s="841"/>
      <c r="AM88" s="841"/>
      <c r="AN88" s="841"/>
      <c r="AO88" s="841"/>
      <c r="AP88" s="844">
        <v>2609</v>
      </c>
      <c r="AQ88" s="844"/>
      <c r="AR88" s="844"/>
      <c r="AS88" s="844"/>
      <c r="AT88" s="844"/>
      <c r="AU88" s="844">
        <v>996</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378</v>
      </c>
      <c r="BR102" s="789" t="s">
        <v>404</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f>SUM(CR7:CV88)</f>
        <v>1602.1</v>
      </c>
      <c r="CS102" s="852"/>
      <c r="CT102" s="852"/>
      <c r="CU102" s="852"/>
      <c r="CV102" s="891"/>
      <c r="CW102" s="890">
        <f t="shared" ref="CW102" si="0">SUM(CW7:DA88)</f>
        <v>0</v>
      </c>
      <c r="CX102" s="852"/>
      <c r="CY102" s="852"/>
      <c r="CZ102" s="852"/>
      <c r="DA102" s="891"/>
      <c r="DB102" s="890">
        <f t="shared" ref="DB102" si="1">SUM(DB7:DF88)</f>
        <v>0</v>
      </c>
      <c r="DC102" s="852"/>
      <c r="DD102" s="852"/>
      <c r="DE102" s="852"/>
      <c r="DF102" s="891"/>
      <c r="DG102" s="890">
        <f t="shared" ref="DG102" si="2">SUM(DG7:DK88)</f>
        <v>0</v>
      </c>
      <c r="DH102" s="852"/>
      <c r="DI102" s="852"/>
      <c r="DJ102" s="852"/>
      <c r="DK102" s="891"/>
      <c r="DL102" s="890">
        <f t="shared" ref="DL102" si="3">SUM(DL7:DP88)</f>
        <v>0</v>
      </c>
      <c r="DM102" s="852"/>
      <c r="DN102" s="852"/>
      <c r="DO102" s="852"/>
      <c r="DP102" s="891"/>
      <c r="DQ102" s="890">
        <f t="shared" ref="DQ102" si="4">SUM(DQ7:DU88)</f>
        <v>0</v>
      </c>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405</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406</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407</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408</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409</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410</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411</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412</v>
      </c>
      <c r="AB109" s="893"/>
      <c r="AC109" s="893"/>
      <c r="AD109" s="893"/>
      <c r="AE109" s="894"/>
      <c r="AF109" s="892" t="s">
        <v>413</v>
      </c>
      <c r="AG109" s="893"/>
      <c r="AH109" s="893"/>
      <c r="AI109" s="893"/>
      <c r="AJ109" s="894"/>
      <c r="AK109" s="892" t="s">
        <v>294</v>
      </c>
      <c r="AL109" s="893"/>
      <c r="AM109" s="893"/>
      <c r="AN109" s="893"/>
      <c r="AO109" s="894"/>
      <c r="AP109" s="892" t="s">
        <v>414</v>
      </c>
      <c r="AQ109" s="893"/>
      <c r="AR109" s="893"/>
      <c r="AS109" s="893"/>
      <c r="AT109" s="895"/>
      <c r="AU109" s="912" t="s">
        <v>411</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412</v>
      </c>
      <c r="BR109" s="893"/>
      <c r="BS109" s="893"/>
      <c r="BT109" s="893"/>
      <c r="BU109" s="894"/>
      <c r="BV109" s="892" t="s">
        <v>413</v>
      </c>
      <c r="BW109" s="893"/>
      <c r="BX109" s="893"/>
      <c r="BY109" s="893"/>
      <c r="BZ109" s="894"/>
      <c r="CA109" s="892" t="s">
        <v>294</v>
      </c>
      <c r="CB109" s="893"/>
      <c r="CC109" s="893"/>
      <c r="CD109" s="893"/>
      <c r="CE109" s="894"/>
      <c r="CF109" s="913" t="s">
        <v>414</v>
      </c>
      <c r="CG109" s="913"/>
      <c r="CH109" s="913"/>
      <c r="CI109" s="913"/>
      <c r="CJ109" s="913"/>
      <c r="CK109" s="892" t="s">
        <v>415</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412</v>
      </c>
      <c r="DH109" s="893"/>
      <c r="DI109" s="893"/>
      <c r="DJ109" s="893"/>
      <c r="DK109" s="894"/>
      <c r="DL109" s="892" t="s">
        <v>413</v>
      </c>
      <c r="DM109" s="893"/>
      <c r="DN109" s="893"/>
      <c r="DO109" s="893"/>
      <c r="DP109" s="894"/>
      <c r="DQ109" s="892" t="s">
        <v>294</v>
      </c>
      <c r="DR109" s="893"/>
      <c r="DS109" s="893"/>
      <c r="DT109" s="893"/>
      <c r="DU109" s="894"/>
      <c r="DV109" s="892" t="s">
        <v>414</v>
      </c>
      <c r="DW109" s="893"/>
      <c r="DX109" s="893"/>
      <c r="DY109" s="893"/>
      <c r="DZ109" s="895"/>
    </row>
    <row r="110" spans="1:131" s="218" customFormat="1" ht="26.25" customHeight="1" x14ac:dyDescent="0.2">
      <c r="A110" s="896" t="s">
        <v>416</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7759509</v>
      </c>
      <c r="AB110" s="900"/>
      <c r="AC110" s="900"/>
      <c r="AD110" s="900"/>
      <c r="AE110" s="901"/>
      <c r="AF110" s="902">
        <v>7733152</v>
      </c>
      <c r="AG110" s="900"/>
      <c r="AH110" s="900"/>
      <c r="AI110" s="900"/>
      <c r="AJ110" s="901"/>
      <c r="AK110" s="902">
        <v>7560652</v>
      </c>
      <c r="AL110" s="900"/>
      <c r="AM110" s="900"/>
      <c r="AN110" s="900"/>
      <c r="AO110" s="901"/>
      <c r="AP110" s="903">
        <v>12.3</v>
      </c>
      <c r="AQ110" s="904"/>
      <c r="AR110" s="904"/>
      <c r="AS110" s="904"/>
      <c r="AT110" s="905"/>
      <c r="AU110" s="906" t="s">
        <v>69</v>
      </c>
      <c r="AV110" s="907"/>
      <c r="AW110" s="907"/>
      <c r="AX110" s="907"/>
      <c r="AY110" s="907"/>
      <c r="AZ110" s="929" t="s">
        <v>417</v>
      </c>
      <c r="BA110" s="897"/>
      <c r="BB110" s="897"/>
      <c r="BC110" s="897"/>
      <c r="BD110" s="897"/>
      <c r="BE110" s="897"/>
      <c r="BF110" s="897"/>
      <c r="BG110" s="897"/>
      <c r="BH110" s="897"/>
      <c r="BI110" s="897"/>
      <c r="BJ110" s="897"/>
      <c r="BK110" s="897"/>
      <c r="BL110" s="897"/>
      <c r="BM110" s="897"/>
      <c r="BN110" s="897"/>
      <c r="BO110" s="897"/>
      <c r="BP110" s="898"/>
      <c r="BQ110" s="930">
        <v>62882238</v>
      </c>
      <c r="BR110" s="931"/>
      <c r="BS110" s="931"/>
      <c r="BT110" s="931"/>
      <c r="BU110" s="931"/>
      <c r="BV110" s="931">
        <v>61641263</v>
      </c>
      <c r="BW110" s="931"/>
      <c r="BX110" s="931"/>
      <c r="BY110" s="931"/>
      <c r="BZ110" s="931"/>
      <c r="CA110" s="931">
        <v>62186746</v>
      </c>
      <c r="CB110" s="931"/>
      <c r="CC110" s="931"/>
      <c r="CD110" s="931"/>
      <c r="CE110" s="931"/>
      <c r="CF110" s="944">
        <v>101.1</v>
      </c>
      <c r="CG110" s="945"/>
      <c r="CH110" s="945"/>
      <c r="CI110" s="945"/>
      <c r="CJ110" s="945"/>
      <c r="CK110" s="946" t="s">
        <v>418</v>
      </c>
      <c r="CL110" s="947"/>
      <c r="CM110" s="929" t="s">
        <v>419</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v>1173669</v>
      </c>
      <c r="DH110" s="931"/>
      <c r="DI110" s="931"/>
      <c r="DJ110" s="931"/>
      <c r="DK110" s="931"/>
      <c r="DL110" s="931">
        <v>2075439</v>
      </c>
      <c r="DM110" s="931"/>
      <c r="DN110" s="931"/>
      <c r="DO110" s="931"/>
      <c r="DP110" s="931"/>
      <c r="DQ110" s="931">
        <v>1868153</v>
      </c>
      <c r="DR110" s="931"/>
      <c r="DS110" s="931"/>
      <c r="DT110" s="931"/>
      <c r="DU110" s="931"/>
      <c r="DV110" s="932">
        <v>3</v>
      </c>
      <c r="DW110" s="932"/>
      <c r="DX110" s="932"/>
      <c r="DY110" s="932"/>
      <c r="DZ110" s="933"/>
    </row>
    <row r="111" spans="1:131" s="218" customFormat="1" ht="26.25" customHeight="1" x14ac:dyDescent="0.2">
      <c r="A111" s="934" t="s">
        <v>420</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421</v>
      </c>
      <c r="BA111" s="923"/>
      <c r="BB111" s="923"/>
      <c r="BC111" s="923"/>
      <c r="BD111" s="923"/>
      <c r="BE111" s="923"/>
      <c r="BF111" s="923"/>
      <c r="BG111" s="923"/>
      <c r="BH111" s="923"/>
      <c r="BI111" s="923"/>
      <c r="BJ111" s="923"/>
      <c r="BK111" s="923"/>
      <c r="BL111" s="923"/>
      <c r="BM111" s="923"/>
      <c r="BN111" s="923"/>
      <c r="BO111" s="923"/>
      <c r="BP111" s="924"/>
      <c r="BQ111" s="925">
        <v>6001573</v>
      </c>
      <c r="BR111" s="926"/>
      <c r="BS111" s="926"/>
      <c r="BT111" s="926"/>
      <c r="BU111" s="926"/>
      <c r="BV111" s="926">
        <v>6665144</v>
      </c>
      <c r="BW111" s="926"/>
      <c r="BX111" s="926"/>
      <c r="BY111" s="926"/>
      <c r="BZ111" s="926"/>
      <c r="CA111" s="926">
        <v>6537823</v>
      </c>
      <c r="CB111" s="926"/>
      <c r="CC111" s="926"/>
      <c r="CD111" s="926"/>
      <c r="CE111" s="926"/>
      <c r="CF111" s="920">
        <v>10.6</v>
      </c>
      <c r="CG111" s="921"/>
      <c r="CH111" s="921"/>
      <c r="CI111" s="921"/>
      <c r="CJ111" s="921"/>
      <c r="CK111" s="948"/>
      <c r="CL111" s="949"/>
      <c r="CM111" s="922" t="s">
        <v>422</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v>2468418</v>
      </c>
      <c r="DH111" s="926"/>
      <c r="DI111" s="926"/>
      <c r="DJ111" s="926"/>
      <c r="DK111" s="926"/>
      <c r="DL111" s="926">
        <v>2280264</v>
      </c>
      <c r="DM111" s="926"/>
      <c r="DN111" s="926"/>
      <c r="DO111" s="926"/>
      <c r="DP111" s="926"/>
      <c r="DQ111" s="926">
        <v>2089086</v>
      </c>
      <c r="DR111" s="926"/>
      <c r="DS111" s="926"/>
      <c r="DT111" s="926"/>
      <c r="DU111" s="926"/>
      <c r="DV111" s="927">
        <v>3.4</v>
      </c>
      <c r="DW111" s="927"/>
      <c r="DX111" s="927"/>
      <c r="DY111" s="927"/>
      <c r="DZ111" s="928"/>
    </row>
    <row r="112" spans="1:131" s="218" customFormat="1" ht="26.25" customHeight="1" x14ac:dyDescent="0.2">
      <c r="A112" s="952" t="s">
        <v>423</v>
      </c>
      <c r="B112" s="953"/>
      <c r="C112" s="923" t="s">
        <v>424</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425</v>
      </c>
      <c r="BA112" s="923"/>
      <c r="BB112" s="923"/>
      <c r="BC112" s="923"/>
      <c r="BD112" s="923"/>
      <c r="BE112" s="923"/>
      <c r="BF112" s="923"/>
      <c r="BG112" s="923"/>
      <c r="BH112" s="923"/>
      <c r="BI112" s="923"/>
      <c r="BJ112" s="923"/>
      <c r="BK112" s="923"/>
      <c r="BL112" s="923"/>
      <c r="BM112" s="923"/>
      <c r="BN112" s="923"/>
      <c r="BO112" s="923"/>
      <c r="BP112" s="924"/>
      <c r="BQ112" s="925">
        <v>1257774</v>
      </c>
      <c r="BR112" s="926"/>
      <c r="BS112" s="926"/>
      <c r="BT112" s="926"/>
      <c r="BU112" s="926"/>
      <c r="BV112" s="926">
        <v>1147285</v>
      </c>
      <c r="BW112" s="926"/>
      <c r="BX112" s="926"/>
      <c r="BY112" s="926"/>
      <c r="BZ112" s="926"/>
      <c r="CA112" s="926">
        <v>996699</v>
      </c>
      <c r="CB112" s="926"/>
      <c r="CC112" s="926"/>
      <c r="CD112" s="926"/>
      <c r="CE112" s="926"/>
      <c r="CF112" s="920">
        <v>1.6</v>
      </c>
      <c r="CG112" s="921"/>
      <c r="CH112" s="921"/>
      <c r="CI112" s="921"/>
      <c r="CJ112" s="921"/>
      <c r="CK112" s="948"/>
      <c r="CL112" s="949"/>
      <c r="CM112" s="922" t="s">
        <v>426</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427</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1155237</v>
      </c>
      <c r="AB113" s="938"/>
      <c r="AC113" s="938"/>
      <c r="AD113" s="938"/>
      <c r="AE113" s="939"/>
      <c r="AF113" s="940">
        <v>1163318</v>
      </c>
      <c r="AG113" s="938"/>
      <c r="AH113" s="938"/>
      <c r="AI113" s="938"/>
      <c r="AJ113" s="939"/>
      <c r="AK113" s="940">
        <v>931194</v>
      </c>
      <c r="AL113" s="938"/>
      <c r="AM113" s="938"/>
      <c r="AN113" s="938"/>
      <c r="AO113" s="939"/>
      <c r="AP113" s="941">
        <v>1.5</v>
      </c>
      <c r="AQ113" s="942"/>
      <c r="AR113" s="942"/>
      <c r="AS113" s="942"/>
      <c r="AT113" s="943"/>
      <c r="AU113" s="908"/>
      <c r="AV113" s="909"/>
      <c r="AW113" s="909"/>
      <c r="AX113" s="909"/>
      <c r="AY113" s="909"/>
      <c r="AZ113" s="922" t="s">
        <v>428</v>
      </c>
      <c r="BA113" s="923"/>
      <c r="BB113" s="923"/>
      <c r="BC113" s="923"/>
      <c r="BD113" s="923"/>
      <c r="BE113" s="923"/>
      <c r="BF113" s="923"/>
      <c r="BG113" s="923"/>
      <c r="BH113" s="923"/>
      <c r="BI113" s="923"/>
      <c r="BJ113" s="923"/>
      <c r="BK113" s="923"/>
      <c r="BL113" s="923"/>
      <c r="BM113" s="923"/>
      <c r="BN113" s="923"/>
      <c r="BO113" s="923"/>
      <c r="BP113" s="924"/>
      <c r="BQ113" s="925">
        <v>627219</v>
      </c>
      <c r="BR113" s="926"/>
      <c r="BS113" s="926"/>
      <c r="BT113" s="926"/>
      <c r="BU113" s="926"/>
      <c r="BV113" s="926">
        <v>1031408</v>
      </c>
      <c r="BW113" s="926"/>
      <c r="BX113" s="926"/>
      <c r="BY113" s="926"/>
      <c r="BZ113" s="926"/>
      <c r="CA113" s="926">
        <v>995881</v>
      </c>
      <c r="CB113" s="926"/>
      <c r="CC113" s="926"/>
      <c r="CD113" s="926"/>
      <c r="CE113" s="926"/>
      <c r="CF113" s="920">
        <v>1.6</v>
      </c>
      <c r="CG113" s="921"/>
      <c r="CH113" s="921"/>
      <c r="CI113" s="921"/>
      <c r="CJ113" s="921"/>
      <c r="CK113" s="948"/>
      <c r="CL113" s="949"/>
      <c r="CM113" s="922" t="s">
        <v>429</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430</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182009</v>
      </c>
      <c r="AB114" s="959"/>
      <c r="AC114" s="959"/>
      <c r="AD114" s="959"/>
      <c r="AE114" s="960"/>
      <c r="AF114" s="961">
        <v>203608</v>
      </c>
      <c r="AG114" s="959"/>
      <c r="AH114" s="959"/>
      <c r="AI114" s="959"/>
      <c r="AJ114" s="960"/>
      <c r="AK114" s="961">
        <v>150843</v>
      </c>
      <c r="AL114" s="959"/>
      <c r="AM114" s="959"/>
      <c r="AN114" s="959"/>
      <c r="AO114" s="960"/>
      <c r="AP114" s="962">
        <v>0.2</v>
      </c>
      <c r="AQ114" s="963"/>
      <c r="AR114" s="963"/>
      <c r="AS114" s="963"/>
      <c r="AT114" s="964"/>
      <c r="AU114" s="908"/>
      <c r="AV114" s="909"/>
      <c r="AW114" s="909"/>
      <c r="AX114" s="909"/>
      <c r="AY114" s="909"/>
      <c r="AZ114" s="922" t="s">
        <v>431</v>
      </c>
      <c r="BA114" s="923"/>
      <c r="BB114" s="923"/>
      <c r="BC114" s="923"/>
      <c r="BD114" s="923"/>
      <c r="BE114" s="923"/>
      <c r="BF114" s="923"/>
      <c r="BG114" s="923"/>
      <c r="BH114" s="923"/>
      <c r="BI114" s="923"/>
      <c r="BJ114" s="923"/>
      <c r="BK114" s="923"/>
      <c r="BL114" s="923"/>
      <c r="BM114" s="923"/>
      <c r="BN114" s="923"/>
      <c r="BO114" s="923"/>
      <c r="BP114" s="924"/>
      <c r="BQ114" s="925">
        <v>7098823</v>
      </c>
      <c r="BR114" s="926"/>
      <c r="BS114" s="926"/>
      <c r="BT114" s="926"/>
      <c r="BU114" s="926"/>
      <c r="BV114" s="926">
        <v>7276695</v>
      </c>
      <c r="BW114" s="926"/>
      <c r="BX114" s="926"/>
      <c r="BY114" s="926"/>
      <c r="BZ114" s="926"/>
      <c r="CA114" s="926">
        <v>7486795</v>
      </c>
      <c r="CB114" s="926"/>
      <c r="CC114" s="926"/>
      <c r="CD114" s="926"/>
      <c r="CE114" s="926"/>
      <c r="CF114" s="920">
        <v>12.2</v>
      </c>
      <c r="CG114" s="921"/>
      <c r="CH114" s="921"/>
      <c r="CI114" s="921"/>
      <c r="CJ114" s="921"/>
      <c r="CK114" s="948"/>
      <c r="CL114" s="949"/>
      <c r="CM114" s="922" t="s">
        <v>432</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433</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403731</v>
      </c>
      <c r="AB115" s="938"/>
      <c r="AC115" s="938"/>
      <c r="AD115" s="938"/>
      <c r="AE115" s="939"/>
      <c r="AF115" s="940">
        <v>403682</v>
      </c>
      <c r="AG115" s="938"/>
      <c r="AH115" s="938"/>
      <c r="AI115" s="938"/>
      <c r="AJ115" s="939"/>
      <c r="AK115" s="940">
        <v>449153</v>
      </c>
      <c r="AL115" s="938"/>
      <c r="AM115" s="938"/>
      <c r="AN115" s="938"/>
      <c r="AO115" s="939"/>
      <c r="AP115" s="941">
        <v>0.7</v>
      </c>
      <c r="AQ115" s="942"/>
      <c r="AR115" s="942"/>
      <c r="AS115" s="942"/>
      <c r="AT115" s="943"/>
      <c r="AU115" s="908"/>
      <c r="AV115" s="909"/>
      <c r="AW115" s="909"/>
      <c r="AX115" s="909"/>
      <c r="AY115" s="909"/>
      <c r="AZ115" s="922" t="s">
        <v>434</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435</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v>2359486</v>
      </c>
      <c r="DH115" s="959"/>
      <c r="DI115" s="959"/>
      <c r="DJ115" s="959"/>
      <c r="DK115" s="960"/>
      <c r="DL115" s="961">
        <v>2309441</v>
      </c>
      <c r="DM115" s="959"/>
      <c r="DN115" s="959"/>
      <c r="DO115" s="959"/>
      <c r="DP115" s="960"/>
      <c r="DQ115" s="961">
        <v>2580584</v>
      </c>
      <c r="DR115" s="959"/>
      <c r="DS115" s="959"/>
      <c r="DT115" s="959"/>
      <c r="DU115" s="960"/>
      <c r="DV115" s="962">
        <v>4.2</v>
      </c>
      <c r="DW115" s="963"/>
      <c r="DX115" s="963"/>
      <c r="DY115" s="963"/>
      <c r="DZ115" s="964"/>
    </row>
    <row r="116" spans="1:130" s="218" customFormat="1" ht="26.25" customHeight="1" x14ac:dyDescent="0.2">
      <c r="A116" s="956"/>
      <c r="B116" s="957"/>
      <c r="C116" s="965" t="s">
        <v>436</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295</v>
      </c>
      <c r="AB116" s="959"/>
      <c r="AC116" s="959"/>
      <c r="AD116" s="959"/>
      <c r="AE116" s="960"/>
      <c r="AF116" s="961">
        <v>175</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437</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438</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439</v>
      </c>
      <c r="Z117" s="894"/>
      <c r="AA117" s="978">
        <v>9500781</v>
      </c>
      <c r="AB117" s="979"/>
      <c r="AC117" s="979"/>
      <c r="AD117" s="979"/>
      <c r="AE117" s="980"/>
      <c r="AF117" s="981">
        <v>9503935</v>
      </c>
      <c r="AG117" s="979"/>
      <c r="AH117" s="979"/>
      <c r="AI117" s="979"/>
      <c r="AJ117" s="980"/>
      <c r="AK117" s="981">
        <v>9091842</v>
      </c>
      <c r="AL117" s="979"/>
      <c r="AM117" s="979"/>
      <c r="AN117" s="979"/>
      <c r="AO117" s="980"/>
      <c r="AP117" s="982"/>
      <c r="AQ117" s="983"/>
      <c r="AR117" s="983"/>
      <c r="AS117" s="983"/>
      <c r="AT117" s="984"/>
      <c r="AU117" s="908"/>
      <c r="AV117" s="909"/>
      <c r="AW117" s="909"/>
      <c r="AX117" s="909"/>
      <c r="AY117" s="909"/>
      <c r="AZ117" s="974" t="s">
        <v>440</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441</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415</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412</v>
      </c>
      <c r="AB118" s="893"/>
      <c r="AC118" s="893"/>
      <c r="AD118" s="893"/>
      <c r="AE118" s="894"/>
      <c r="AF118" s="892" t="s">
        <v>413</v>
      </c>
      <c r="AG118" s="893"/>
      <c r="AH118" s="893"/>
      <c r="AI118" s="893"/>
      <c r="AJ118" s="894"/>
      <c r="AK118" s="892" t="s">
        <v>294</v>
      </c>
      <c r="AL118" s="893"/>
      <c r="AM118" s="893"/>
      <c r="AN118" s="893"/>
      <c r="AO118" s="894"/>
      <c r="AP118" s="970" t="s">
        <v>414</v>
      </c>
      <c r="AQ118" s="971"/>
      <c r="AR118" s="971"/>
      <c r="AS118" s="971"/>
      <c r="AT118" s="972"/>
      <c r="AU118" s="908"/>
      <c r="AV118" s="909"/>
      <c r="AW118" s="909"/>
      <c r="AX118" s="909"/>
      <c r="AY118" s="909"/>
      <c r="AZ118" s="973" t="s">
        <v>442</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443</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418</v>
      </c>
      <c r="B119" s="947"/>
      <c r="C119" s="929" t="s">
        <v>419</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v>174189</v>
      </c>
      <c r="AB119" s="900"/>
      <c r="AC119" s="900"/>
      <c r="AD119" s="900"/>
      <c r="AE119" s="901"/>
      <c r="AF119" s="902">
        <v>174332</v>
      </c>
      <c r="AG119" s="900"/>
      <c r="AH119" s="900"/>
      <c r="AI119" s="900"/>
      <c r="AJ119" s="901"/>
      <c r="AK119" s="902">
        <v>219990</v>
      </c>
      <c r="AL119" s="900"/>
      <c r="AM119" s="900"/>
      <c r="AN119" s="900"/>
      <c r="AO119" s="901"/>
      <c r="AP119" s="903">
        <v>0.4</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444</v>
      </c>
      <c r="BP119" s="1005"/>
      <c r="BQ119" s="999">
        <v>77867627</v>
      </c>
      <c r="BR119" s="1000"/>
      <c r="BS119" s="1000"/>
      <c r="BT119" s="1000"/>
      <c r="BU119" s="1000"/>
      <c r="BV119" s="1000">
        <v>77761795</v>
      </c>
      <c r="BW119" s="1000"/>
      <c r="BX119" s="1000"/>
      <c r="BY119" s="1000"/>
      <c r="BZ119" s="1000"/>
      <c r="CA119" s="1000">
        <v>78203944</v>
      </c>
      <c r="CB119" s="1000"/>
      <c r="CC119" s="1000"/>
      <c r="CD119" s="1000"/>
      <c r="CE119" s="1000"/>
      <c r="CF119" s="1001"/>
      <c r="CG119" s="1002"/>
      <c r="CH119" s="1002"/>
      <c r="CI119" s="1002"/>
      <c r="CJ119" s="1003"/>
      <c r="CK119" s="950"/>
      <c r="CL119" s="951"/>
      <c r="CM119" s="973" t="s">
        <v>445</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422</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v>229507</v>
      </c>
      <c r="AB120" s="959"/>
      <c r="AC120" s="959"/>
      <c r="AD120" s="959"/>
      <c r="AE120" s="960"/>
      <c r="AF120" s="961">
        <v>229321</v>
      </c>
      <c r="AG120" s="959"/>
      <c r="AH120" s="959"/>
      <c r="AI120" s="959"/>
      <c r="AJ120" s="960"/>
      <c r="AK120" s="961">
        <v>229132</v>
      </c>
      <c r="AL120" s="959"/>
      <c r="AM120" s="959"/>
      <c r="AN120" s="959"/>
      <c r="AO120" s="960"/>
      <c r="AP120" s="962">
        <v>0.4</v>
      </c>
      <c r="AQ120" s="963"/>
      <c r="AR120" s="963"/>
      <c r="AS120" s="963"/>
      <c r="AT120" s="964"/>
      <c r="AU120" s="991" t="s">
        <v>446</v>
      </c>
      <c r="AV120" s="992"/>
      <c r="AW120" s="992"/>
      <c r="AX120" s="992"/>
      <c r="AY120" s="993"/>
      <c r="AZ120" s="929" t="s">
        <v>447</v>
      </c>
      <c r="BA120" s="897"/>
      <c r="BB120" s="897"/>
      <c r="BC120" s="897"/>
      <c r="BD120" s="897"/>
      <c r="BE120" s="897"/>
      <c r="BF120" s="897"/>
      <c r="BG120" s="897"/>
      <c r="BH120" s="897"/>
      <c r="BI120" s="897"/>
      <c r="BJ120" s="897"/>
      <c r="BK120" s="897"/>
      <c r="BL120" s="897"/>
      <c r="BM120" s="897"/>
      <c r="BN120" s="897"/>
      <c r="BO120" s="897"/>
      <c r="BP120" s="898"/>
      <c r="BQ120" s="930">
        <v>16436373</v>
      </c>
      <c r="BR120" s="931"/>
      <c r="BS120" s="931"/>
      <c r="BT120" s="931"/>
      <c r="BU120" s="931"/>
      <c r="BV120" s="931">
        <v>16611480</v>
      </c>
      <c r="BW120" s="931"/>
      <c r="BX120" s="931"/>
      <c r="BY120" s="931"/>
      <c r="BZ120" s="931"/>
      <c r="CA120" s="931">
        <v>14003263</v>
      </c>
      <c r="CB120" s="931"/>
      <c r="CC120" s="931"/>
      <c r="CD120" s="931"/>
      <c r="CE120" s="931"/>
      <c r="CF120" s="944">
        <v>22.8</v>
      </c>
      <c r="CG120" s="945"/>
      <c r="CH120" s="945"/>
      <c r="CI120" s="945"/>
      <c r="CJ120" s="945"/>
      <c r="CK120" s="1006" t="s">
        <v>448</v>
      </c>
      <c r="CL120" s="1007"/>
      <c r="CM120" s="1007"/>
      <c r="CN120" s="1007"/>
      <c r="CO120" s="1008"/>
      <c r="CP120" s="1014" t="s">
        <v>396</v>
      </c>
      <c r="CQ120" s="1015"/>
      <c r="CR120" s="1015"/>
      <c r="CS120" s="1015"/>
      <c r="CT120" s="1015"/>
      <c r="CU120" s="1015"/>
      <c r="CV120" s="1015"/>
      <c r="CW120" s="1015"/>
      <c r="CX120" s="1015"/>
      <c r="CY120" s="1015"/>
      <c r="CZ120" s="1015"/>
      <c r="DA120" s="1015"/>
      <c r="DB120" s="1015"/>
      <c r="DC120" s="1015"/>
      <c r="DD120" s="1015"/>
      <c r="DE120" s="1015"/>
      <c r="DF120" s="1016"/>
      <c r="DG120" s="930">
        <v>1257774</v>
      </c>
      <c r="DH120" s="931"/>
      <c r="DI120" s="931"/>
      <c r="DJ120" s="931"/>
      <c r="DK120" s="931"/>
      <c r="DL120" s="931">
        <v>1147285</v>
      </c>
      <c r="DM120" s="931"/>
      <c r="DN120" s="931"/>
      <c r="DO120" s="931"/>
      <c r="DP120" s="931"/>
      <c r="DQ120" s="931">
        <v>996699</v>
      </c>
      <c r="DR120" s="931"/>
      <c r="DS120" s="931"/>
      <c r="DT120" s="931"/>
      <c r="DU120" s="931"/>
      <c r="DV120" s="932">
        <v>1.6</v>
      </c>
      <c r="DW120" s="932"/>
      <c r="DX120" s="932"/>
      <c r="DY120" s="932"/>
      <c r="DZ120" s="933"/>
    </row>
    <row r="121" spans="1:130" s="218" customFormat="1" ht="26.25" customHeight="1" x14ac:dyDescent="0.2">
      <c r="A121" s="1057"/>
      <c r="B121" s="949"/>
      <c r="C121" s="974" t="s">
        <v>449</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450</v>
      </c>
      <c r="BA121" s="923"/>
      <c r="BB121" s="923"/>
      <c r="BC121" s="923"/>
      <c r="BD121" s="923"/>
      <c r="BE121" s="923"/>
      <c r="BF121" s="923"/>
      <c r="BG121" s="923"/>
      <c r="BH121" s="923"/>
      <c r="BI121" s="923"/>
      <c r="BJ121" s="923"/>
      <c r="BK121" s="923"/>
      <c r="BL121" s="923"/>
      <c r="BM121" s="923"/>
      <c r="BN121" s="923"/>
      <c r="BO121" s="923"/>
      <c r="BP121" s="924"/>
      <c r="BQ121" s="925">
        <v>8228577</v>
      </c>
      <c r="BR121" s="926"/>
      <c r="BS121" s="926"/>
      <c r="BT121" s="926"/>
      <c r="BU121" s="926"/>
      <c r="BV121" s="926">
        <v>8437419</v>
      </c>
      <c r="BW121" s="926"/>
      <c r="BX121" s="926"/>
      <c r="BY121" s="926"/>
      <c r="BZ121" s="926"/>
      <c r="CA121" s="926">
        <v>8863944</v>
      </c>
      <c r="CB121" s="926"/>
      <c r="CC121" s="926"/>
      <c r="CD121" s="926"/>
      <c r="CE121" s="926"/>
      <c r="CF121" s="920">
        <v>14.4</v>
      </c>
      <c r="CG121" s="921"/>
      <c r="CH121" s="921"/>
      <c r="CI121" s="921"/>
      <c r="CJ121" s="921"/>
      <c r="CK121" s="1009"/>
      <c r="CL121" s="1010"/>
      <c r="CM121" s="1010"/>
      <c r="CN121" s="1010"/>
      <c r="CO121" s="1011"/>
      <c r="CP121" s="1019" t="s">
        <v>394</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x14ac:dyDescent="0.2">
      <c r="A122" s="1057"/>
      <c r="B122" s="949"/>
      <c r="C122" s="922" t="s">
        <v>432</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451</v>
      </c>
      <c r="BA122" s="965"/>
      <c r="BB122" s="965"/>
      <c r="BC122" s="965"/>
      <c r="BD122" s="965"/>
      <c r="BE122" s="965"/>
      <c r="BF122" s="965"/>
      <c r="BG122" s="965"/>
      <c r="BH122" s="965"/>
      <c r="BI122" s="965"/>
      <c r="BJ122" s="965"/>
      <c r="BK122" s="965"/>
      <c r="BL122" s="965"/>
      <c r="BM122" s="965"/>
      <c r="BN122" s="965"/>
      <c r="BO122" s="965"/>
      <c r="BP122" s="966"/>
      <c r="BQ122" s="999">
        <v>54051428</v>
      </c>
      <c r="BR122" s="1000"/>
      <c r="BS122" s="1000"/>
      <c r="BT122" s="1000"/>
      <c r="BU122" s="1000"/>
      <c r="BV122" s="1000">
        <v>52202219</v>
      </c>
      <c r="BW122" s="1000"/>
      <c r="BX122" s="1000"/>
      <c r="BY122" s="1000"/>
      <c r="BZ122" s="1000"/>
      <c r="CA122" s="1000">
        <v>49701083</v>
      </c>
      <c r="CB122" s="1000"/>
      <c r="CC122" s="1000"/>
      <c r="CD122" s="1000"/>
      <c r="CE122" s="1000"/>
      <c r="CF122" s="1017">
        <v>80.8</v>
      </c>
      <c r="CG122" s="1018"/>
      <c r="CH122" s="1018"/>
      <c r="CI122" s="1018"/>
      <c r="CJ122" s="1018"/>
      <c r="CK122" s="1009"/>
      <c r="CL122" s="1010"/>
      <c r="CM122" s="1010"/>
      <c r="CN122" s="1010"/>
      <c r="CO122" s="1011"/>
      <c r="CP122" s="1019" t="s">
        <v>397</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2">
      <c r="A123" s="1057"/>
      <c r="B123" s="949"/>
      <c r="C123" s="922" t="s">
        <v>438</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452</v>
      </c>
      <c r="BP123" s="1005"/>
      <c r="BQ123" s="1063">
        <v>78716378</v>
      </c>
      <c r="BR123" s="1064"/>
      <c r="BS123" s="1064"/>
      <c r="BT123" s="1064"/>
      <c r="BU123" s="1064"/>
      <c r="BV123" s="1064">
        <v>77251118</v>
      </c>
      <c r="BW123" s="1064"/>
      <c r="BX123" s="1064"/>
      <c r="BY123" s="1064"/>
      <c r="BZ123" s="1064"/>
      <c r="CA123" s="1064">
        <v>72568290</v>
      </c>
      <c r="CB123" s="1064"/>
      <c r="CC123" s="1064"/>
      <c r="CD123" s="1064"/>
      <c r="CE123" s="1064"/>
      <c r="CF123" s="1001"/>
      <c r="CG123" s="1002"/>
      <c r="CH123" s="1002"/>
      <c r="CI123" s="1002"/>
      <c r="CJ123" s="1003"/>
      <c r="CK123" s="1009"/>
      <c r="CL123" s="1010"/>
      <c r="CM123" s="1010"/>
      <c r="CN123" s="1010"/>
      <c r="CO123" s="1011"/>
      <c r="CP123" s="1019"/>
      <c r="CQ123" s="1020"/>
      <c r="CR123" s="1020"/>
      <c r="CS123" s="1020"/>
      <c r="CT123" s="1020"/>
      <c r="CU123" s="1020"/>
      <c r="CV123" s="1020"/>
      <c r="CW123" s="1020"/>
      <c r="CX123" s="1020"/>
      <c r="CY123" s="1020"/>
      <c r="CZ123" s="1020"/>
      <c r="DA123" s="1020"/>
      <c r="DB123" s="1020"/>
      <c r="DC123" s="1020"/>
      <c r="DD123" s="1020"/>
      <c r="DE123" s="1020"/>
      <c r="DF123" s="1021"/>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218" customFormat="1" ht="26.25" customHeight="1" thickBot="1" x14ac:dyDescent="0.25">
      <c r="A124" s="1057"/>
      <c r="B124" s="949"/>
      <c r="C124" s="922" t="s">
        <v>441</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453</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v>0.8</v>
      </c>
      <c r="BW124" s="1027"/>
      <c r="BX124" s="1027"/>
      <c r="BY124" s="1027"/>
      <c r="BZ124" s="1027"/>
      <c r="CA124" s="1027">
        <v>9.1</v>
      </c>
      <c r="CB124" s="1027"/>
      <c r="CC124" s="1027"/>
      <c r="CD124" s="1027"/>
      <c r="CE124" s="1027"/>
      <c r="CF124" s="1028"/>
      <c r="CG124" s="1029"/>
      <c r="CH124" s="1029"/>
      <c r="CI124" s="1029"/>
      <c r="CJ124" s="1030"/>
      <c r="CK124" s="1012"/>
      <c r="CL124" s="1012"/>
      <c r="CM124" s="1012"/>
      <c r="CN124" s="1012"/>
      <c r="CO124" s="1013"/>
      <c r="CP124" s="1019" t="s">
        <v>454</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443</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455</v>
      </c>
      <c r="CL125" s="1007"/>
      <c r="CM125" s="1007"/>
      <c r="CN125" s="1007"/>
      <c r="CO125" s="1008"/>
      <c r="CP125" s="929" t="s">
        <v>456</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445</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457</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8"/>
      <c r="B127" s="951"/>
      <c r="C127" s="973" t="s">
        <v>458</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35</v>
      </c>
      <c r="AB127" s="959"/>
      <c r="AC127" s="959"/>
      <c r="AD127" s="959"/>
      <c r="AE127" s="960"/>
      <c r="AF127" s="961">
        <v>29</v>
      </c>
      <c r="AG127" s="959"/>
      <c r="AH127" s="959"/>
      <c r="AI127" s="959"/>
      <c r="AJ127" s="960"/>
      <c r="AK127" s="961">
        <v>31</v>
      </c>
      <c r="AL127" s="959"/>
      <c r="AM127" s="959"/>
      <c r="AN127" s="959"/>
      <c r="AO127" s="960"/>
      <c r="AP127" s="962">
        <v>0</v>
      </c>
      <c r="AQ127" s="963"/>
      <c r="AR127" s="963"/>
      <c r="AS127" s="963"/>
      <c r="AT127" s="964"/>
      <c r="AU127" s="220"/>
      <c r="AV127" s="220"/>
      <c r="AW127" s="220"/>
      <c r="AX127" s="1031" t="s">
        <v>459</v>
      </c>
      <c r="AY127" s="1032"/>
      <c r="AZ127" s="1032"/>
      <c r="BA127" s="1032"/>
      <c r="BB127" s="1032"/>
      <c r="BC127" s="1032"/>
      <c r="BD127" s="1032"/>
      <c r="BE127" s="1033"/>
      <c r="BF127" s="1034" t="s">
        <v>460</v>
      </c>
      <c r="BG127" s="1032"/>
      <c r="BH127" s="1032"/>
      <c r="BI127" s="1032"/>
      <c r="BJ127" s="1032"/>
      <c r="BK127" s="1032"/>
      <c r="BL127" s="1033"/>
      <c r="BM127" s="1034" t="s">
        <v>461</v>
      </c>
      <c r="BN127" s="1032"/>
      <c r="BO127" s="1032"/>
      <c r="BP127" s="1032"/>
      <c r="BQ127" s="1032"/>
      <c r="BR127" s="1032"/>
      <c r="BS127" s="1033"/>
      <c r="BT127" s="1034" t="s">
        <v>462</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463</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464</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465</v>
      </c>
      <c r="X128" s="1043"/>
      <c r="Y128" s="1043"/>
      <c r="Z128" s="1044"/>
      <c r="AA128" s="1045">
        <v>1608247</v>
      </c>
      <c r="AB128" s="1046"/>
      <c r="AC128" s="1046"/>
      <c r="AD128" s="1046"/>
      <c r="AE128" s="1047"/>
      <c r="AF128" s="1048">
        <v>1929812</v>
      </c>
      <c r="AG128" s="1046"/>
      <c r="AH128" s="1046"/>
      <c r="AI128" s="1046"/>
      <c r="AJ128" s="1047"/>
      <c r="AK128" s="1048">
        <v>1791343</v>
      </c>
      <c r="AL128" s="1046"/>
      <c r="AM128" s="1046"/>
      <c r="AN128" s="1046"/>
      <c r="AO128" s="1047"/>
      <c r="AP128" s="1049"/>
      <c r="AQ128" s="1050"/>
      <c r="AR128" s="1050"/>
      <c r="AS128" s="1050"/>
      <c r="AT128" s="1051"/>
      <c r="AU128" s="220"/>
      <c r="AV128" s="220"/>
      <c r="AW128" s="220"/>
      <c r="AX128" s="896" t="s">
        <v>466</v>
      </c>
      <c r="AY128" s="897"/>
      <c r="AZ128" s="897"/>
      <c r="BA128" s="897"/>
      <c r="BB128" s="897"/>
      <c r="BC128" s="897"/>
      <c r="BD128" s="897"/>
      <c r="BE128" s="898"/>
      <c r="BF128" s="1052" t="s">
        <v>122</v>
      </c>
      <c r="BG128" s="1053"/>
      <c r="BH128" s="1053"/>
      <c r="BI128" s="1053"/>
      <c r="BJ128" s="1053"/>
      <c r="BK128" s="1053"/>
      <c r="BL128" s="1054"/>
      <c r="BM128" s="1052">
        <v>11.25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467</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103</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468</v>
      </c>
      <c r="X129" s="1071"/>
      <c r="Y129" s="1071"/>
      <c r="Z129" s="1072"/>
      <c r="AA129" s="958">
        <v>62801138</v>
      </c>
      <c r="AB129" s="959"/>
      <c r="AC129" s="959"/>
      <c r="AD129" s="959"/>
      <c r="AE129" s="960"/>
      <c r="AF129" s="961">
        <v>64131215</v>
      </c>
      <c r="AG129" s="959"/>
      <c r="AH129" s="959"/>
      <c r="AI129" s="959"/>
      <c r="AJ129" s="960"/>
      <c r="AK129" s="961">
        <v>65875752</v>
      </c>
      <c r="AL129" s="959"/>
      <c r="AM129" s="959"/>
      <c r="AN129" s="959"/>
      <c r="AO129" s="960"/>
      <c r="AP129" s="1073"/>
      <c r="AQ129" s="1074"/>
      <c r="AR129" s="1074"/>
      <c r="AS129" s="1074"/>
      <c r="AT129" s="1075"/>
      <c r="AU129" s="221"/>
      <c r="AV129" s="221"/>
      <c r="AW129" s="221"/>
      <c r="AX129" s="1065" t="s">
        <v>469</v>
      </c>
      <c r="AY129" s="923"/>
      <c r="AZ129" s="923"/>
      <c r="BA129" s="923"/>
      <c r="BB129" s="923"/>
      <c r="BC129" s="923"/>
      <c r="BD129" s="923"/>
      <c r="BE129" s="924"/>
      <c r="BF129" s="1066" t="s">
        <v>122</v>
      </c>
      <c r="BG129" s="1067"/>
      <c r="BH129" s="1067"/>
      <c r="BI129" s="1067"/>
      <c r="BJ129" s="1067"/>
      <c r="BK129" s="1067"/>
      <c r="BL129" s="1068"/>
      <c r="BM129" s="1066">
        <v>16.25</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470</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471</v>
      </c>
      <c r="X130" s="1071"/>
      <c r="Y130" s="1071"/>
      <c r="Z130" s="1072"/>
      <c r="AA130" s="958">
        <v>4694959</v>
      </c>
      <c r="AB130" s="959"/>
      <c r="AC130" s="959"/>
      <c r="AD130" s="959"/>
      <c r="AE130" s="960"/>
      <c r="AF130" s="961">
        <v>4609173</v>
      </c>
      <c r="AG130" s="959"/>
      <c r="AH130" s="959"/>
      <c r="AI130" s="959"/>
      <c r="AJ130" s="960"/>
      <c r="AK130" s="961">
        <v>4386526</v>
      </c>
      <c r="AL130" s="959"/>
      <c r="AM130" s="959"/>
      <c r="AN130" s="959"/>
      <c r="AO130" s="960"/>
      <c r="AP130" s="1073"/>
      <c r="AQ130" s="1074"/>
      <c r="AR130" s="1074"/>
      <c r="AS130" s="1074"/>
      <c r="AT130" s="1075"/>
      <c r="AU130" s="221"/>
      <c r="AV130" s="221"/>
      <c r="AW130" s="221"/>
      <c r="AX130" s="1065" t="s">
        <v>472</v>
      </c>
      <c r="AY130" s="923"/>
      <c r="AZ130" s="923"/>
      <c r="BA130" s="923"/>
      <c r="BB130" s="923"/>
      <c r="BC130" s="923"/>
      <c r="BD130" s="923"/>
      <c r="BE130" s="924"/>
      <c r="BF130" s="1101">
        <v>5</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473</v>
      </c>
      <c r="X131" s="1108"/>
      <c r="Y131" s="1108"/>
      <c r="Z131" s="1109"/>
      <c r="AA131" s="1004">
        <v>58106179</v>
      </c>
      <c r="AB131" s="986"/>
      <c r="AC131" s="986"/>
      <c r="AD131" s="986"/>
      <c r="AE131" s="987"/>
      <c r="AF131" s="985">
        <v>59522042</v>
      </c>
      <c r="AG131" s="986"/>
      <c r="AH131" s="986"/>
      <c r="AI131" s="986"/>
      <c r="AJ131" s="987"/>
      <c r="AK131" s="985">
        <v>61489226</v>
      </c>
      <c r="AL131" s="986"/>
      <c r="AM131" s="986"/>
      <c r="AN131" s="986"/>
      <c r="AO131" s="987"/>
      <c r="AP131" s="1110"/>
      <c r="AQ131" s="1111"/>
      <c r="AR131" s="1111"/>
      <c r="AS131" s="1111"/>
      <c r="AT131" s="1112"/>
      <c r="AU131" s="221"/>
      <c r="AV131" s="221"/>
      <c r="AW131" s="221"/>
      <c r="AX131" s="1083" t="s">
        <v>474</v>
      </c>
      <c r="AY131" s="726"/>
      <c r="AZ131" s="726"/>
      <c r="BA131" s="726"/>
      <c r="BB131" s="726"/>
      <c r="BC131" s="726"/>
      <c r="BD131" s="726"/>
      <c r="BE131" s="1036"/>
      <c r="BF131" s="1084">
        <v>9.1</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475</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476</v>
      </c>
      <c r="W132" s="1094"/>
      <c r="X132" s="1094"/>
      <c r="Y132" s="1094"/>
      <c r="Z132" s="1095"/>
      <c r="AA132" s="1096">
        <v>5.5029866780000001</v>
      </c>
      <c r="AB132" s="1097"/>
      <c r="AC132" s="1097"/>
      <c r="AD132" s="1097"/>
      <c r="AE132" s="1098"/>
      <c r="AF132" s="1099">
        <v>4.9812639770000002</v>
      </c>
      <c r="AG132" s="1097"/>
      <c r="AH132" s="1097"/>
      <c r="AI132" s="1097"/>
      <c r="AJ132" s="1098"/>
      <c r="AK132" s="1099">
        <v>4.7389969340000002</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477</v>
      </c>
      <c r="W133" s="1077"/>
      <c r="X133" s="1077"/>
      <c r="Y133" s="1077"/>
      <c r="Z133" s="1078"/>
      <c r="AA133" s="1079">
        <v>4.7</v>
      </c>
      <c r="AB133" s="1080"/>
      <c r="AC133" s="1080"/>
      <c r="AD133" s="1080"/>
      <c r="AE133" s="1081"/>
      <c r="AF133" s="1079">
        <v>5.0999999999999996</v>
      </c>
      <c r="AG133" s="1080"/>
      <c r="AH133" s="1080"/>
      <c r="AI133" s="1080"/>
      <c r="AJ133" s="1081"/>
      <c r="AK133" s="1079">
        <v>5</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sLGxNw/zs2qjMYfC1hw5Hl/9ofOBcxFdd+WrkahJhz7497iI1BsTtsbE0LGOf3eBjaYNemNIS4ll/0tJZ5v7mw==" saltValue="UvZa6HoBPMIW35lgt8jXt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D1" zoomScale="85" zoomScaleNormal="85" zoomScaleSheetLayoutView="85" workbookViewId="0">
      <selection activeCell="BN13" sqref="BN13:BU13"/>
    </sheetView>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478</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EJP1b5OstOVEc4KQuL15RLSXPcbhTfSKdtUcXkzIbvt7tZAjqCJZZSbvsBrB7zfB0GPwSfYui7yGuWu/33t2Xg==" saltValue="PpsQmBiU9cq5BdaDS4y4W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Y61" zoomScaleNormal="100" zoomScaleSheetLayoutView="55" workbookViewId="0">
      <selection activeCell="BN13" sqref="BN13:BU13"/>
    </sheetView>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wsUd+R2k8Nzs8yAGbfQZU/HCqhdU3baNFkPrRvQSMi5LFU+9PAu+DvM0/jpPLBbWzRO6j+h4Gdp5kR0+7EgT1g==" saltValue="uNYbhRqC6dU5oQB6LDm6lA=="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7" workbookViewId="0">
      <selection activeCell="BN13" sqref="BN13:BU13"/>
    </sheetView>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479</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480</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481</v>
      </c>
      <c r="AP7" s="260"/>
      <c r="AQ7" s="261" t="s">
        <v>482</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483</v>
      </c>
      <c r="AQ8" s="267" t="s">
        <v>484</v>
      </c>
      <c r="AR8" s="268" t="s">
        <v>485</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486</v>
      </c>
      <c r="AL9" s="1117"/>
      <c r="AM9" s="1117"/>
      <c r="AN9" s="1118"/>
      <c r="AO9" s="269">
        <v>19295024</v>
      </c>
      <c r="AP9" s="269">
        <v>56333</v>
      </c>
      <c r="AQ9" s="270">
        <v>70143</v>
      </c>
      <c r="AR9" s="271">
        <v>-19.7</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487</v>
      </c>
      <c r="AL10" s="1117"/>
      <c r="AM10" s="1117"/>
      <c r="AN10" s="1118"/>
      <c r="AO10" s="272">
        <v>3278702</v>
      </c>
      <c r="AP10" s="272">
        <v>9572</v>
      </c>
      <c r="AQ10" s="273">
        <v>2309</v>
      </c>
      <c r="AR10" s="274">
        <v>314.60000000000002</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488</v>
      </c>
      <c r="AL11" s="1117"/>
      <c r="AM11" s="1117"/>
      <c r="AN11" s="1118"/>
      <c r="AO11" s="272">
        <v>148294</v>
      </c>
      <c r="AP11" s="272">
        <v>433</v>
      </c>
      <c r="AQ11" s="273">
        <v>1878</v>
      </c>
      <c r="AR11" s="274">
        <v>-76.900000000000006</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489</v>
      </c>
      <c r="AL12" s="1117"/>
      <c r="AM12" s="1117"/>
      <c r="AN12" s="1118"/>
      <c r="AO12" s="272" t="s">
        <v>490</v>
      </c>
      <c r="AP12" s="272" t="s">
        <v>490</v>
      </c>
      <c r="AQ12" s="273">
        <v>30</v>
      </c>
      <c r="AR12" s="274" t="s">
        <v>490</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491</v>
      </c>
      <c r="AL13" s="1117"/>
      <c r="AM13" s="1117"/>
      <c r="AN13" s="1118"/>
      <c r="AO13" s="272">
        <v>23326</v>
      </c>
      <c r="AP13" s="272">
        <v>68</v>
      </c>
      <c r="AQ13" s="273">
        <v>1863</v>
      </c>
      <c r="AR13" s="274">
        <v>-96.3</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492</v>
      </c>
      <c r="AL14" s="1117"/>
      <c r="AM14" s="1117"/>
      <c r="AN14" s="1118"/>
      <c r="AO14" s="272">
        <v>195659</v>
      </c>
      <c r="AP14" s="272">
        <v>571</v>
      </c>
      <c r="AQ14" s="273">
        <v>1453</v>
      </c>
      <c r="AR14" s="274">
        <v>-60.7</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493</v>
      </c>
      <c r="AL15" s="1120"/>
      <c r="AM15" s="1120"/>
      <c r="AN15" s="1121"/>
      <c r="AO15" s="272">
        <v>-1035987</v>
      </c>
      <c r="AP15" s="272">
        <v>-3025</v>
      </c>
      <c r="AQ15" s="273">
        <v>-3932</v>
      </c>
      <c r="AR15" s="274">
        <v>-23.1</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21905018</v>
      </c>
      <c r="AP16" s="272">
        <v>63953</v>
      </c>
      <c r="AQ16" s="273">
        <v>73743</v>
      </c>
      <c r="AR16" s="274">
        <v>-13.3</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494</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495</v>
      </c>
      <c r="AP20" s="281" t="s">
        <v>496</v>
      </c>
      <c r="AQ20" s="282" t="s">
        <v>497</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498</v>
      </c>
      <c r="AL21" s="1123"/>
      <c r="AM21" s="1123"/>
      <c r="AN21" s="1124"/>
      <c r="AO21" s="285">
        <v>5.38</v>
      </c>
      <c r="AP21" s="286">
        <v>6.58</v>
      </c>
      <c r="AQ21" s="287">
        <v>-1.2</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499</v>
      </c>
      <c r="AL22" s="1123"/>
      <c r="AM22" s="1123"/>
      <c r="AN22" s="1124"/>
      <c r="AO22" s="290">
        <v>101.5</v>
      </c>
      <c r="AP22" s="291">
        <v>99.4</v>
      </c>
      <c r="AQ22" s="292">
        <v>2.1</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500</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501</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502</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481</v>
      </c>
      <c r="AP30" s="260"/>
      <c r="AQ30" s="261" t="s">
        <v>482</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483</v>
      </c>
      <c r="AQ31" s="267" t="s">
        <v>484</v>
      </c>
      <c r="AR31" s="268" t="s">
        <v>485</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503</v>
      </c>
      <c r="AL32" s="1131"/>
      <c r="AM32" s="1131"/>
      <c r="AN32" s="1132"/>
      <c r="AO32" s="300">
        <v>7560652</v>
      </c>
      <c r="AP32" s="300">
        <v>22074</v>
      </c>
      <c r="AQ32" s="301">
        <v>30085</v>
      </c>
      <c r="AR32" s="302">
        <v>-26.6</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504</v>
      </c>
      <c r="AL33" s="1131"/>
      <c r="AM33" s="1131"/>
      <c r="AN33" s="1132"/>
      <c r="AO33" s="300" t="s">
        <v>490</v>
      </c>
      <c r="AP33" s="300" t="s">
        <v>490</v>
      </c>
      <c r="AQ33" s="301" t="s">
        <v>490</v>
      </c>
      <c r="AR33" s="302" t="s">
        <v>490</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505</v>
      </c>
      <c r="AL34" s="1131"/>
      <c r="AM34" s="1131"/>
      <c r="AN34" s="1132"/>
      <c r="AO34" s="300" t="s">
        <v>490</v>
      </c>
      <c r="AP34" s="300" t="s">
        <v>490</v>
      </c>
      <c r="AQ34" s="301">
        <v>20</v>
      </c>
      <c r="AR34" s="302" t="s">
        <v>490</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506</v>
      </c>
      <c r="AL35" s="1131"/>
      <c r="AM35" s="1131"/>
      <c r="AN35" s="1132"/>
      <c r="AO35" s="300">
        <v>931194</v>
      </c>
      <c r="AP35" s="300">
        <v>2719</v>
      </c>
      <c r="AQ35" s="301">
        <v>7684</v>
      </c>
      <c r="AR35" s="302">
        <v>-64.599999999999994</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507</v>
      </c>
      <c r="AL36" s="1131"/>
      <c r="AM36" s="1131"/>
      <c r="AN36" s="1132"/>
      <c r="AO36" s="300">
        <v>150843</v>
      </c>
      <c r="AP36" s="300">
        <v>440</v>
      </c>
      <c r="AQ36" s="301">
        <v>531</v>
      </c>
      <c r="AR36" s="302">
        <v>-17.100000000000001</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508</v>
      </c>
      <c r="AL37" s="1131"/>
      <c r="AM37" s="1131"/>
      <c r="AN37" s="1132"/>
      <c r="AO37" s="300">
        <v>449153</v>
      </c>
      <c r="AP37" s="300">
        <v>1311</v>
      </c>
      <c r="AQ37" s="301">
        <v>977</v>
      </c>
      <c r="AR37" s="302">
        <v>34.200000000000003</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509</v>
      </c>
      <c r="AL38" s="1134"/>
      <c r="AM38" s="1134"/>
      <c r="AN38" s="1135"/>
      <c r="AO38" s="303" t="s">
        <v>490</v>
      </c>
      <c r="AP38" s="303" t="s">
        <v>490</v>
      </c>
      <c r="AQ38" s="304">
        <v>0</v>
      </c>
      <c r="AR38" s="292" t="s">
        <v>490</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510</v>
      </c>
      <c r="AL39" s="1134"/>
      <c r="AM39" s="1134"/>
      <c r="AN39" s="1135"/>
      <c r="AO39" s="300">
        <v>-1791343</v>
      </c>
      <c r="AP39" s="300">
        <v>-5230</v>
      </c>
      <c r="AQ39" s="301">
        <v>-7625</v>
      </c>
      <c r="AR39" s="302">
        <v>-31.4</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511</v>
      </c>
      <c r="AL40" s="1131"/>
      <c r="AM40" s="1131"/>
      <c r="AN40" s="1132"/>
      <c r="AO40" s="300">
        <v>-4386526</v>
      </c>
      <c r="AP40" s="300">
        <v>-12807</v>
      </c>
      <c r="AQ40" s="301">
        <v>-22878</v>
      </c>
      <c r="AR40" s="302">
        <v>-44</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2913973</v>
      </c>
      <c r="AP41" s="300">
        <v>8507</v>
      </c>
      <c r="AQ41" s="301">
        <v>8794</v>
      </c>
      <c r="AR41" s="302">
        <v>-3.3</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512</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513</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481</v>
      </c>
      <c r="AN49" s="1127" t="s">
        <v>514</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515</v>
      </c>
      <c r="AO50" s="317" t="s">
        <v>516</v>
      </c>
      <c r="AP50" s="318" t="s">
        <v>517</v>
      </c>
      <c r="AQ50" s="319" t="s">
        <v>518</v>
      </c>
      <c r="AR50" s="320" t="s">
        <v>519</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520</v>
      </c>
      <c r="AL51" s="313"/>
      <c r="AM51" s="321">
        <v>10985175</v>
      </c>
      <c r="AN51" s="322">
        <v>31914</v>
      </c>
      <c r="AO51" s="323">
        <v>-41.9</v>
      </c>
      <c r="AP51" s="324">
        <v>43261</v>
      </c>
      <c r="AQ51" s="325">
        <v>-6</v>
      </c>
      <c r="AR51" s="326">
        <v>-35.9</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521</v>
      </c>
      <c r="AM52" s="329">
        <v>6236820</v>
      </c>
      <c r="AN52" s="330">
        <v>18119</v>
      </c>
      <c r="AO52" s="331">
        <v>-50.9</v>
      </c>
      <c r="AP52" s="332">
        <v>24721</v>
      </c>
      <c r="AQ52" s="333">
        <v>-1.7</v>
      </c>
      <c r="AR52" s="334">
        <v>-49.2</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522</v>
      </c>
      <c r="AL53" s="313"/>
      <c r="AM53" s="321">
        <v>9263992</v>
      </c>
      <c r="AN53" s="322">
        <v>26959</v>
      </c>
      <c r="AO53" s="323">
        <v>-15.5</v>
      </c>
      <c r="AP53" s="324">
        <v>40626</v>
      </c>
      <c r="AQ53" s="325">
        <v>-6.1</v>
      </c>
      <c r="AR53" s="326">
        <v>-9.4</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521</v>
      </c>
      <c r="AM54" s="329">
        <v>6991971</v>
      </c>
      <c r="AN54" s="330">
        <v>20347</v>
      </c>
      <c r="AO54" s="331">
        <v>12.3</v>
      </c>
      <c r="AP54" s="332">
        <v>24279</v>
      </c>
      <c r="AQ54" s="333">
        <v>-1.8</v>
      </c>
      <c r="AR54" s="334">
        <v>14.1</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523</v>
      </c>
      <c r="AL55" s="313"/>
      <c r="AM55" s="321">
        <v>8279709</v>
      </c>
      <c r="AN55" s="322">
        <v>24064</v>
      </c>
      <c r="AO55" s="323">
        <v>-10.7</v>
      </c>
      <c r="AP55" s="324">
        <v>46133</v>
      </c>
      <c r="AQ55" s="325">
        <v>13.6</v>
      </c>
      <c r="AR55" s="326">
        <v>-24.3</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521</v>
      </c>
      <c r="AM56" s="329">
        <v>6787052</v>
      </c>
      <c r="AN56" s="330">
        <v>19726</v>
      </c>
      <c r="AO56" s="331">
        <v>-3.1</v>
      </c>
      <c r="AP56" s="332">
        <v>27280</v>
      </c>
      <c r="AQ56" s="333">
        <v>12.4</v>
      </c>
      <c r="AR56" s="334">
        <v>-15.5</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524</v>
      </c>
      <c r="AL57" s="313"/>
      <c r="AM57" s="321">
        <v>12263454</v>
      </c>
      <c r="AN57" s="322">
        <v>35698</v>
      </c>
      <c r="AO57" s="323">
        <v>48.3</v>
      </c>
      <c r="AP57" s="324">
        <v>49174</v>
      </c>
      <c r="AQ57" s="325">
        <v>6.6</v>
      </c>
      <c r="AR57" s="326">
        <v>41.7</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521</v>
      </c>
      <c r="AM58" s="329">
        <v>8863843</v>
      </c>
      <c r="AN58" s="330">
        <v>25802</v>
      </c>
      <c r="AO58" s="331">
        <v>30.8</v>
      </c>
      <c r="AP58" s="332">
        <v>29896</v>
      </c>
      <c r="AQ58" s="333">
        <v>9.6</v>
      </c>
      <c r="AR58" s="334">
        <v>21.2</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525</v>
      </c>
      <c r="AL59" s="313"/>
      <c r="AM59" s="321">
        <v>16021515</v>
      </c>
      <c r="AN59" s="322">
        <v>46775</v>
      </c>
      <c r="AO59" s="323">
        <v>31</v>
      </c>
      <c r="AP59" s="324">
        <v>50636</v>
      </c>
      <c r="AQ59" s="325">
        <v>3</v>
      </c>
      <c r="AR59" s="326">
        <v>28</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521</v>
      </c>
      <c r="AM60" s="329">
        <v>9994644</v>
      </c>
      <c r="AN60" s="330">
        <v>29180</v>
      </c>
      <c r="AO60" s="331">
        <v>13.1</v>
      </c>
      <c r="AP60" s="332">
        <v>31778</v>
      </c>
      <c r="AQ60" s="333">
        <v>6.3</v>
      </c>
      <c r="AR60" s="334">
        <v>6.8</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526</v>
      </c>
      <c r="AL61" s="335"/>
      <c r="AM61" s="336">
        <v>11362769</v>
      </c>
      <c r="AN61" s="337">
        <v>33082</v>
      </c>
      <c r="AO61" s="338">
        <v>2.2000000000000002</v>
      </c>
      <c r="AP61" s="339">
        <v>45966</v>
      </c>
      <c r="AQ61" s="340">
        <v>2.2000000000000002</v>
      </c>
      <c r="AR61" s="326">
        <v>0</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521</v>
      </c>
      <c r="AM62" s="329">
        <v>7774866</v>
      </c>
      <c r="AN62" s="330">
        <v>22635</v>
      </c>
      <c r="AO62" s="331">
        <v>0.4</v>
      </c>
      <c r="AP62" s="332">
        <v>27591</v>
      </c>
      <c r="AQ62" s="333">
        <v>5</v>
      </c>
      <c r="AR62" s="334">
        <v>-4.5999999999999996</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xggz4rEr+I9cKMixwMJCRZDUk2lRmACc4pGzclvB1h0B+V+DrXA1kodmvDRuGiNlCTRn2sQZtOLVvEgDJWSl9A==" saltValue="TpgokohHFc98BIrcF19Hf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43" zoomScaleNormal="100" zoomScaleSheetLayoutView="55" workbookViewId="0">
      <selection activeCell="BN13" sqref="BN13:BU13"/>
    </sheetView>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478</v>
      </c>
    </row>
    <row r="121" spans="125:125" ht="13.5" hidden="1" customHeight="1" x14ac:dyDescent="0.2">
      <c r="DU121" s="247"/>
    </row>
  </sheetData>
  <sheetProtection algorithmName="SHA-512" hashValue="xZkhRcVL+O4x/UwVp9u0CwREIoB2CMFnVsLIBe5je6AWGpT916M4v40R3BsgY++PgDHVXvRp3tYbeh/dU+0cGA==" saltValue="OvQV1wINgCO2f6snwUGFqw=="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97" zoomScaleNormal="100" zoomScaleSheetLayoutView="55" workbookViewId="0">
      <selection activeCell="BN13" sqref="BN13:BU13"/>
    </sheetView>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478</v>
      </c>
    </row>
  </sheetData>
  <sheetProtection algorithmName="SHA-512" hashValue="rgeBXcJiwD2ijAL2fq2IOGySxtfhrW+Qh74Vdg535lYCxdJkR/YEixaiaBPR/RHvMQLqL7o+QxmuSJhvJJfMZg==" saltValue="CDSQLabBS1GxNjD4l1V5Tw=="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C1" zoomScaleSheetLayoutView="100" workbookViewId="0">
      <selection activeCell="BN13" sqref="BN13:BU13"/>
    </sheetView>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2">
      <c r="B47" s="10"/>
      <c r="C47" s="1139" t="s">
        <v>3</v>
      </c>
      <c r="D47" s="1139"/>
      <c r="E47" s="1140"/>
      <c r="F47" s="11">
        <v>10.34</v>
      </c>
      <c r="G47" s="12">
        <v>12.76</v>
      </c>
      <c r="H47" s="12">
        <v>11.79</v>
      </c>
      <c r="I47" s="12">
        <v>11.71</v>
      </c>
      <c r="J47" s="13">
        <v>11.21</v>
      </c>
    </row>
    <row r="48" spans="2:10" ht="57.75" customHeight="1" x14ac:dyDescent="0.2">
      <c r="B48" s="14"/>
      <c r="C48" s="1141" t="s">
        <v>4</v>
      </c>
      <c r="D48" s="1141"/>
      <c r="E48" s="1142"/>
      <c r="F48" s="15">
        <v>8.8699999999999992</v>
      </c>
      <c r="G48" s="16">
        <v>11.9</v>
      </c>
      <c r="H48" s="16">
        <v>15.91</v>
      </c>
      <c r="I48" s="16">
        <v>9.1300000000000008</v>
      </c>
      <c r="J48" s="17">
        <v>10.94</v>
      </c>
    </row>
    <row r="49" spans="2:10" ht="57.75" customHeight="1" thickBot="1" x14ac:dyDescent="0.25">
      <c r="B49" s="18"/>
      <c r="C49" s="1143" t="s">
        <v>5</v>
      </c>
      <c r="D49" s="1143"/>
      <c r="E49" s="1144"/>
      <c r="F49" s="19">
        <v>1.98</v>
      </c>
      <c r="G49" s="20">
        <v>6.43</v>
      </c>
      <c r="H49" s="20">
        <v>2.4900000000000002</v>
      </c>
      <c r="I49" s="20" t="s">
        <v>533</v>
      </c>
      <c r="J49" s="21">
        <v>1.86</v>
      </c>
    </row>
    <row r="50" spans="2:10" ht="13.2" x14ac:dyDescent="0.2"/>
  </sheetData>
  <sheetProtection algorithmName="SHA-512" hashValue="NI5FoZl2puYUAYUUbelySFNGm8CFkxNLDJzj0XhQjVk5GMCGQZFizdJCNDXEw0A6JE/8LSuMdVSsVFOtj4TmSg==" saltValue="Uzv+LeU+MhmKH1qtJn96w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所沢市</cp:lastModifiedBy>
  <cp:lastPrinted>2026-03-12T00:08:09Z</cp:lastPrinted>
  <dcterms:created xsi:type="dcterms:W3CDTF">2026-02-23T05:24:52Z</dcterms:created>
  <dcterms:modified xsi:type="dcterms:W3CDTF">2026-03-17T00:08:15Z</dcterms:modified>
  <cp:category/>
</cp:coreProperties>
</file>