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1070\Box\【02_課所共有】01_06_地域政策課\R06年度\03地域企画担当\地域の魅力ＰＲ事業\02 ふるさと納税\01 業者選定\02_公募\公開用\"/>
    </mc:Choice>
  </mc:AlternateContent>
  <xr:revisionPtr revIDLastSave="0" documentId="13_ncr:1_{70283F3D-8A47-4360-8D55-D9F99BC9732D}" xr6:coauthVersionLast="47" xr6:coauthVersionMax="47" xr10:uidLastSave="{00000000-0000-0000-0000-000000000000}"/>
  <bookViews>
    <workbookView xWindow="-120" yWindow="-120" windowWidth="29040" windowHeight="15990" firstSheet="2" activeTab="2" xr2:uid="{0E882946-F496-4B47-9DE4-385766DC7432}"/>
  </bookViews>
  <sheets>
    <sheet name="積算書" sheetId="1" state="hidden" r:id="rId1"/>
    <sheet name="積算書【記入例】" sheetId="2" state="hidden" r:id="rId2"/>
    <sheet name="様式" sheetId="9" r:id="rId3"/>
    <sheet name="記入例" sheetId="8" r:id="rId4"/>
  </sheets>
  <definedNames>
    <definedName name="_xlnm.Print_Area" localSheetId="3">記入例!$B$1:$J$34</definedName>
    <definedName name="_xlnm.Print_Area" localSheetId="0">積算書!$B$1:$J$36</definedName>
    <definedName name="_xlnm.Print_Area" localSheetId="1">積算書【記入例】!$B$1:$J$26</definedName>
    <definedName name="_xlnm.Print_Area" localSheetId="2">様式!$B$1:$J$34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H30" i="9"/>
  <c r="H31" i="9" s="1"/>
  <c r="K31" i="9" s="1"/>
  <c r="H27" i="8"/>
  <c r="H31" i="8"/>
  <c r="H30" i="8"/>
  <c r="H26" i="9"/>
  <c r="K26" i="9" s="1"/>
  <c r="H23" i="9"/>
  <c r="H22" i="9"/>
  <c r="H21" i="9"/>
  <c r="H20" i="9"/>
  <c r="H19" i="9"/>
  <c r="H18" i="9"/>
  <c r="H17" i="9"/>
  <c r="H16" i="9"/>
  <c r="H15" i="9"/>
  <c r="H14" i="9"/>
  <c r="H13" i="9"/>
  <c r="H26" i="8"/>
  <c r="H24" i="9" l="1"/>
  <c r="H25" i="9" s="1"/>
  <c r="K25" i="9" l="1"/>
  <c r="H27" i="9"/>
  <c r="H33" i="9" s="1"/>
  <c r="K33" i="9" s="1"/>
  <c r="H10" i="9"/>
  <c r="K10" i="9" s="1"/>
  <c r="K26" i="8" l="1"/>
  <c r="H23" i="8"/>
  <c r="H22" i="8"/>
  <c r="H21" i="8"/>
  <c r="H20" i="8"/>
  <c r="H19" i="8"/>
  <c r="H18" i="8"/>
  <c r="H17" i="8"/>
  <c r="H16" i="8"/>
  <c r="H15" i="8"/>
  <c r="H14" i="8"/>
  <c r="H13" i="8"/>
  <c r="H24" i="8" l="1"/>
  <c r="H25" i="8" s="1"/>
  <c r="H20" i="2"/>
  <c r="H24" i="2" s="1"/>
  <c r="H26" i="2" s="1"/>
  <c r="H25" i="2" s="1"/>
  <c r="H23" i="2"/>
  <c r="K9" i="2"/>
  <c r="K8" i="2"/>
  <c r="H11" i="2"/>
  <c r="H26" i="1"/>
  <c r="H34" i="1" s="1"/>
  <c r="H36" i="1" s="1"/>
  <c r="H35" i="1" s="1"/>
  <c r="H11" i="1"/>
  <c r="H10" i="8" l="1"/>
  <c r="K10" i="8" s="1"/>
  <c r="H33" i="8"/>
  <c r="K33" i="8" s="1"/>
  <c r="K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tc={28290F9C-6A4B-402E-981C-AC8C40748288}</author>
  </authors>
  <commentList>
    <comment ref="D13" authorId="0" shapeId="0" xr:uid="{28290F9C-6A4B-402E-981C-AC8C407482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黄色のセルを入力すること</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tc={EFEC50D6-32DD-42F1-90BB-5C96893C5AE3}</author>
  </authors>
  <commentList>
    <comment ref="D13" authorId="0" shapeId="0" xr:uid="{EFEC50D6-32DD-42F1-90BB-5C96893C5A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黄色のセルを入力すること</t>
      </text>
    </comment>
  </commentList>
</comments>
</file>

<file path=xl/sharedStrings.xml><?xml version="1.0" encoding="utf-8"?>
<sst xmlns="http://schemas.openxmlformats.org/spreadsheetml/2006/main" count="259" uniqueCount="77">
  <si>
    <t>積算書</t>
    <rPh sb="0" eb="3">
      <t>セキサンショ</t>
    </rPh>
    <phoneticPr fontId="2"/>
  </si>
  <si>
    <t>年　月　日</t>
    <phoneticPr fontId="2"/>
  </si>
  <si>
    <t>埼玉県知事　大野 元裕　宛</t>
    <rPh sb="0" eb="3">
      <t>サイタマケン</t>
    </rPh>
    <rPh sb="3" eb="5">
      <t>チジ</t>
    </rPh>
    <rPh sb="12" eb="13">
      <t>アテ</t>
    </rPh>
    <phoneticPr fontId="2"/>
  </si>
  <si>
    <t>事業者名</t>
    <rPh sb="0" eb="3">
      <t>ジギョウシャ</t>
    </rPh>
    <rPh sb="3" eb="4">
      <t>メイ</t>
    </rPh>
    <phoneticPr fontId="2"/>
  </si>
  <si>
    <t>件名</t>
    <rPh sb="0" eb="2">
      <t>ケンメイ</t>
    </rPh>
    <phoneticPr fontId="2"/>
  </si>
  <si>
    <t>令和７年度埼玉県返礼品付ふるさと納税業務委託</t>
    <rPh sb="0" eb="2">
      <t>レイワ</t>
    </rPh>
    <rPh sb="3" eb="5">
      <t>ネンド</t>
    </rPh>
    <rPh sb="5" eb="8">
      <t>サイタマケン</t>
    </rPh>
    <rPh sb="8" eb="11">
      <t>ヘンレイヒン</t>
    </rPh>
    <rPh sb="11" eb="12">
      <t>ツ</t>
    </rPh>
    <rPh sb="16" eb="18">
      <t>ノウゼイ</t>
    </rPh>
    <rPh sb="18" eb="20">
      <t>ギョウム</t>
    </rPh>
    <rPh sb="20" eb="22">
      <t>イタク</t>
    </rPh>
    <phoneticPr fontId="2"/>
  </si>
  <si>
    <t>事業者の住所</t>
    <rPh sb="0" eb="3">
      <t>ジギョウシャ</t>
    </rPh>
    <rPh sb="4" eb="6">
      <t>ジュウショ</t>
    </rPh>
    <phoneticPr fontId="2"/>
  </si>
  <si>
    <t>寄附受入総額</t>
    <rPh sb="0" eb="4">
      <t>キフウケイ</t>
    </rPh>
    <rPh sb="4" eb="6">
      <t>ソウガク</t>
    </rPh>
    <phoneticPr fontId="2"/>
  </si>
  <si>
    <t>円</t>
    <rPh sb="0" eb="1">
      <t>エン</t>
    </rPh>
    <phoneticPr fontId="2"/>
  </si>
  <si>
    <t>業務委託料率</t>
    <rPh sb="0" eb="2">
      <t>ギョウム</t>
    </rPh>
    <rPh sb="2" eb="6">
      <t>イタクリョウリツ</t>
    </rPh>
    <phoneticPr fontId="2"/>
  </si>
  <si>
    <t>%</t>
    <phoneticPr fontId="2"/>
  </si>
  <si>
    <t>返礼品率</t>
    <rPh sb="0" eb="3">
      <t>ヘンレイヒン</t>
    </rPh>
    <rPh sb="3" eb="4">
      <t>リツ</t>
    </rPh>
    <phoneticPr fontId="2"/>
  </si>
  <si>
    <t>合計金額（税込）</t>
    <phoneticPr fontId="2"/>
  </si>
  <si>
    <t>明細</t>
    <rPh sb="0" eb="2">
      <t>メイサイ</t>
    </rPh>
    <phoneticPr fontId="2"/>
  </si>
  <si>
    <t>内　容　／　品　名</t>
    <rPh sb="0" eb="1">
      <t>ウチ</t>
    </rPh>
    <rPh sb="2" eb="3">
      <t>カタチ</t>
    </rPh>
    <rPh sb="6" eb="7">
      <t>ヒン</t>
    </rPh>
    <rPh sb="8" eb="9">
      <t>ナ</t>
    </rPh>
    <phoneticPr fontId="2"/>
  </si>
  <si>
    <t>単価</t>
    <rPh sb="0" eb="2">
      <t>タンカ</t>
    </rPh>
    <phoneticPr fontId="2"/>
  </si>
  <si>
    <t>単位</t>
    <rPh sb="0" eb="2">
      <t>タンイ</t>
    </rPh>
    <phoneticPr fontId="2"/>
  </si>
  <si>
    <t>件数</t>
    <rPh sb="0" eb="2">
      <t>ケンスウ</t>
    </rPh>
    <phoneticPr fontId="2"/>
  </si>
  <si>
    <t>金額</t>
    <rPh sb="0" eb="2">
      <t>キンガク</t>
    </rPh>
    <phoneticPr fontId="2"/>
  </si>
  <si>
    <t>返礼品の新規開拓、組成、広告・広報等、魅力向上に関すること</t>
    <phoneticPr fontId="2"/>
  </si>
  <si>
    <t>寄附申込の受付に関すること</t>
    <phoneticPr fontId="2"/>
  </si>
  <si>
    <t>本県が契約するポータルサイトの管理運営等に関すること</t>
    <phoneticPr fontId="2"/>
  </si>
  <si>
    <t>寄附申込に係る寄附者情報の管理に関すること</t>
    <phoneticPr fontId="2"/>
  </si>
  <si>
    <t>寄附申込の決済状況管理に関すること</t>
    <phoneticPr fontId="2"/>
  </si>
  <si>
    <t>返礼品の管理（受発注・集荷・配送等）に関すること</t>
    <phoneticPr fontId="2"/>
  </si>
  <si>
    <t>返礼品提供事業者に対する返礼品代金（送料及び消費税を含む。）の支払い及び請求処理に関すること</t>
    <phoneticPr fontId="2"/>
  </si>
  <si>
    <t>返礼品提供事業者や県内市町村との調整に関すること</t>
    <phoneticPr fontId="2"/>
  </si>
  <si>
    <t>寄附者及び返礼品提供者等からの問合せに関すること</t>
    <phoneticPr fontId="2"/>
  </si>
  <si>
    <t>寄附に対する礼状、受領証明書、ワンストップ特例申請書の送付等の管理に関すること（返礼品無しの寄附を含む）</t>
    <phoneticPr fontId="2"/>
  </si>
  <si>
    <t>小計</t>
    <rPh sb="0" eb="2">
      <t>ショウケイ</t>
    </rPh>
    <phoneticPr fontId="2"/>
  </si>
  <si>
    <t>消費税(10%)</t>
    <rPh sb="0" eb="3">
      <t>ショウヒゼイ</t>
    </rPh>
    <phoneticPr fontId="2"/>
  </si>
  <si>
    <t>合計</t>
    <rPh sb="0" eb="2">
      <t>ゴウケイ</t>
    </rPh>
    <phoneticPr fontId="2"/>
  </si>
  <si>
    <t>式</t>
    <rPh sb="0" eb="1">
      <t>シキ</t>
    </rPh>
    <phoneticPr fontId="2"/>
  </si>
  <si>
    <t>件</t>
    <rPh sb="0" eb="1">
      <t>ケン</t>
    </rPh>
    <phoneticPr fontId="2"/>
  </si>
  <si>
    <t>様式３</t>
    <rPh sb="0" eb="2">
      <t>ヨウシキ</t>
    </rPh>
    <phoneticPr fontId="2"/>
  </si>
  <si>
    <t>積算書</t>
  </si>
  <si>
    <t>埼玉県知事　大野 元裕　宛</t>
    <rPh sb="12" eb="13">
      <t>アテ</t>
    </rPh>
    <phoneticPr fontId="2"/>
  </si>
  <si>
    <t>事業者名</t>
  </si>
  <si>
    <t>代表者名</t>
    <rPh sb="0" eb="3">
      <t>ダイヒョウシャ</t>
    </rPh>
    <rPh sb="3" eb="4">
      <t>メイ</t>
    </rPh>
    <phoneticPr fontId="2"/>
  </si>
  <si>
    <t>件名　令和７年度埼玉県返礼品付ふるさと納税業務委託</t>
    <phoneticPr fontId="2"/>
  </si>
  <si>
    <t>事業者の住所</t>
  </si>
  <si>
    <t>合計金額（税込）</t>
  </si>
  <si>
    <t>内　容　／　品　名</t>
  </si>
  <si>
    <t>単価</t>
  </si>
  <si>
    <t>単位</t>
  </si>
  <si>
    <t>件数</t>
  </si>
  <si>
    <t>金額</t>
  </si>
  <si>
    <t>返礼品の新規開拓、組成、広告・広報等、魅力向上に関すること</t>
  </si>
  <si>
    <t>円</t>
    <phoneticPr fontId="2"/>
  </si>
  <si>
    <t>円</t>
  </si>
  <si>
    <t>寄附申込の受付に関すること</t>
  </si>
  <si>
    <t>本県が契約するポータルサイトの管理運営等に関すること</t>
  </si>
  <si>
    <t>寄附申込に係る寄附者情報の管理に関すること</t>
  </si>
  <si>
    <t>返礼品の管理（受発注・集荷・配送等）に関すること</t>
  </si>
  <si>
    <t>返礼品提供事業者や県内市町村との調整に関すること</t>
  </si>
  <si>
    <t>寄附者及び返礼品提供者等からの問合せに関すること</t>
  </si>
  <si>
    <t>寄附に対する礼状、受領証明書、ワンストップ特例申請書の送付等の管理に関すること（返礼品無しの寄附を含む）</t>
  </si>
  <si>
    <t>諸経費（一般管理費等）</t>
    <rPh sb="0" eb="3">
      <t>ショケイヒ</t>
    </rPh>
    <rPh sb="4" eb="9">
      <t>イッパンカンリヒ</t>
    </rPh>
    <rPh sb="9" eb="10">
      <t>ナド</t>
    </rPh>
    <phoneticPr fontId="2"/>
  </si>
  <si>
    <t>小計　</t>
    <rPh sb="0" eb="2">
      <t>ショウケイ</t>
    </rPh>
    <phoneticPr fontId="2"/>
  </si>
  <si>
    <t>消費税及び地方消費税（10%）</t>
    <rPh sb="0" eb="3">
      <t>ショウヒゼイ</t>
    </rPh>
    <rPh sb="3" eb="4">
      <t>オヨ</t>
    </rPh>
    <rPh sb="5" eb="10">
      <t>チホウショウヒゼイ</t>
    </rPh>
    <phoneticPr fontId="2"/>
  </si>
  <si>
    <t>合計（税込）A　</t>
    <rPh sb="0" eb="2">
      <t>ゴウケイ</t>
    </rPh>
    <rPh sb="3" eb="5">
      <t>ゼイコ</t>
    </rPh>
    <phoneticPr fontId="2"/>
  </si>
  <si>
    <t>【参考】</t>
    <rPh sb="1" eb="3">
      <t>サンコウ</t>
    </rPh>
    <phoneticPr fontId="2"/>
  </si>
  <si>
    <t>ポータルサイト掲載手数料・決済手数料</t>
    <rPh sb="7" eb="9">
      <t>ケイサイ</t>
    </rPh>
    <rPh sb="9" eb="12">
      <t>テスウリョウ</t>
    </rPh>
    <rPh sb="13" eb="15">
      <t>ケッサイ</t>
    </rPh>
    <rPh sb="15" eb="18">
      <t>テスウリョウ</t>
    </rPh>
    <phoneticPr fontId="2"/>
  </si>
  <si>
    <t>消費税及び地方消費税（10%）</t>
    <rPh sb="0" eb="3">
      <t>ショウヒゼイ</t>
    </rPh>
    <rPh sb="3" eb="4">
      <t>オヨ</t>
    </rPh>
    <rPh sb="5" eb="7">
      <t>チホウ</t>
    </rPh>
    <rPh sb="7" eb="10">
      <t>ショウヒゼイ</t>
    </rPh>
    <phoneticPr fontId="2"/>
  </si>
  <si>
    <t>合計（税込）B　</t>
    <rPh sb="0" eb="2">
      <t>ゴウケイ</t>
    </rPh>
    <rPh sb="3" eb="5">
      <t>ゼイコ</t>
    </rPh>
    <phoneticPr fontId="2"/>
  </si>
  <si>
    <t>A　+　B　</t>
    <phoneticPr fontId="2"/>
  </si>
  <si>
    <t>埼玉県A株式会社</t>
    <rPh sb="0" eb="3">
      <t>サイタマケン</t>
    </rPh>
    <rPh sb="4" eb="6">
      <t>カブシキ</t>
    </rPh>
    <rPh sb="6" eb="8">
      <t>カイシャ</t>
    </rPh>
    <phoneticPr fontId="2"/>
  </si>
  <si>
    <t>代表取締役　○○　太郎</t>
    <rPh sb="0" eb="2">
      <t>ダイヒョウ</t>
    </rPh>
    <rPh sb="2" eb="5">
      <t>トリシマリヤク</t>
    </rPh>
    <rPh sb="9" eb="11">
      <t>タロウ</t>
    </rPh>
    <phoneticPr fontId="2"/>
  </si>
  <si>
    <t>埼玉県さいたま市浦和区高砂△-△-■</t>
    <rPh sb="0" eb="3">
      <t>サイタマケン</t>
    </rPh>
    <rPh sb="7" eb="8">
      <t>シ</t>
    </rPh>
    <rPh sb="8" eb="11">
      <t>ウラワク</t>
    </rPh>
    <rPh sb="11" eb="13">
      <t>タカサゴ</t>
    </rPh>
    <phoneticPr fontId="2"/>
  </si>
  <si>
    <t>寄附申込の決済状況の管理に関すること</t>
    <phoneticPr fontId="2"/>
  </si>
  <si>
    <t>返礼品提供事業者に対する返礼品代金（品物の送料に限る）の支払い及び請求処理に関すること</t>
    <rPh sb="18" eb="20">
      <t>シナモノ</t>
    </rPh>
    <rPh sb="24" eb="25">
      <t>カギ</t>
    </rPh>
    <phoneticPr fontId="2"/>
  </si>
  <si>
    <t>返礼品提供事業者に対する返礼品代金（消費税を含む。）</t>
    <phoneticPr fontId="2"/>
  </si>
  <si>
    <t>※　A　+　B　≦　34,300,000円　</t>
    <rPh sb="20" eb="21">
      <t>エン</t>
    </rPh>
    <phoneticPr fontId="2"/>
  </si>
  <si>
    <t>業務委託料率</t>
    <rPh sb="0" eb="6">
      <t>ギョウムイタクリョウリツ</t>
    </rPh>
    <phoneticPr fontId="2"/>
  </si>
  <si>
    <t>返礼品調達費用</t>
    <rPh sb="0" eb="3">
      <t>ヘンレイヒン</t>
    </rPh>
    <rPh sb="3" eb="5">
      <t>チョウタツ</t>
    </rPh>
    <rPh sb="5" eb="7">
      <t>ヒヨウ</t>
    </rPh>
    <phoneticPr fontId="2"/>
  </si>
  <si>
    <t>ポータルサイト手数料率</t>
    <rPh sb="7" eb="11">
      <t>テスウリョウリツ</t>
    </rPh>
    <phoneticPr fontId="2"/>
  </si>
  <si>
    <t>49%以内</t>
    <rPh sb="3" eb="5">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</si>
</sst>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176" formatCode="0_);\(0\)"/>
    <numFmt numFmtId="177" formatCode="0_);[Red]\(0\)"/>
    <numFmt numFmtId="178" formatCode="#,##0_ "/>
    <numFmt numFmtId="179" formatCode="#,##0_);[Red]\(#,##0\)"/>
    <numFmt numFmtId="180" formatCode="#,##0_);\(#,##0\)"/>
  </numFmts>
  <fonts count="27">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tint="0.14999847407452621"/>
      <name val="BIZ UDPゴシック"/>
      <family val="3"/>
      <charset val="128"/>
    </font>
    <font>
      <sz val="12"/>
      <color theme="1" tint="0.14999847407452621"/>
      <name val="PA1GothicStdN-Regular"/>
      <family val="2"/>
    </font>
    <font>
      <sz val="11"/>
      <color theme="1"/>
      <name val="游ゴシック"/>
      <family val="2"/>
      <charset val="128"/>
      <scheme val="minor"/>
    </font>
    <font>
      <sz val="20"/>
      <color theme="1" tint="0.14999847407452621"/>
      <name val="ＭＳ ゴシック"/>
      <family val="3"/>
      <charset val="128"/>
    </font>
    <font>
      <sz val="12"/>
      <color theme="1" tint="0.14999847407452621"/>
      <name val="ＭＳ ゴシック"/>
      <family val="3"/>
      <charset val="128"/>
    </font>
    <font>
      <sz val="16"/>
      <color theme="1" tint="0.14999847407452621"/>
      <name val="ＭＳ ゴシック"/>
      <family val="3"/>
      <charset val="128"/>
    </font>
    <font>
      <sz val="10"/>
      <color theme="1" tint="0.14999847407452621"/>
      <name val="ＭＳ ゴシック"/>
      <family val="3"/>
      <charset val="128"/>
    </font>
    <font>
      <sz val="9"/>
      <color theme="1" tint="0.14999847407452621"/>
      <name val="ＭＳ ゴシック"/>
      <family val="3"/>
      <charset val="128"/>
    </font>
    <font>
      <b/>
      <sz val="16"/>
      <color theme="1" tint="0.14999847407452621"/>
      <name val="ＭＳ ゴシック"/>
      <family val="3"/>
      <charset val="128"/>
    </font>
    <font>
      <b/>
      <sz val="16"/>
      <color rgb="FFFF0000"/>
      <name val="ＭＳ ゴシック"/>
      <family val="3"/>
      <charset val="128"/>
    </font>
    <font>
      <sz val="14"/>
      <color theme="1" tint="0.14999847407452621"/>
      <name val="ＭＳ ゴシック"/>
      <family val="3"/>
      <charset val="128"/>
    </font>
    <font>
      <b/>
      <sz val="14"/>
      <color theme="1" tint="0.14999847407452621"/>
      <name val="ＭＳ ゴシック"/>
      <family val="3"/>
      <charset val="128"/>
    </font>
    <font>
      <sz val="14"/>
      <color theme="1"/>
      <name val="游ゴシック"/>
      <family val="2"/>
      <charset val="128"/>
      <scheme val="minor"/>
    </font>
    <font>
      <sz val="14"/>
      <color theme="1"/>
      <name val="ＭＳ ゴシック"/>
      <family val="3"/>
      <charset val="128"/>
    </font>
    <font>
      <sz val="18"/>
      <color theme="1" tint="0.14999847407452621"/>
      <name val="ＭＳ ゴシック"/>
      <family val="3"/>
      <charset val="128"/>
    </font>
    <font>
      <b/>
      <sz val="18"/>
      <color theme="1" tint="0.14999847407452621"/>
      <name val="ＭＳ ゴシック"/>
      <family val="3"/>
      <charset val="128"/>
    </font>
    <font>
      <sz val="11"/>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20"/>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s>
  <fills count="9">
    <fill>
      <patternFill patternType="none"/>
    </fill>
    <fill>
      <patternFill patternType="gray125"/>
    </fill>
    <fill>
      <patternFill patternType="solid">
        <fgColor theme="5" tint="0.79998168889431442"/>
        <bgColor indexed="65"/>
      </patternFill>
    </fill>
    <fill>
      <patternFill patternType="solid">
        <fgColor theme="6" tint="0.79998168889431442"/>
        <bgColor indexed="65"/>
      </patternFill>
    </fill>
    <fill>
      <patternFill patternType="solid">
        <fgColor theme="0"/>
        <bgColor indexed="64"/>
      </patternFill>
    </fill>
    <fill>
      <patternFill patternType="solid">
        <fgColor rgb="FFFFFF00"/>
        <bgColor indexed="64"/>
      </patternFill>
    </fill>
    <fill>
      <patternFill patternType="solid">
        <fgColor indexed="65"/>
        <bgColor theme="0"/>
      </patternFill>
    </fill>
    <fill>
      <patternFill patternType="solid">
        <fgColor rgb="FFFFFF00"/>
        <bgColor theme="0"/>
      </patternFill>
    </fill>
    <fill>
      <patternFill patternType="solid">
        <fgColor theme="0"/>
        <bgColor theme="0"/>
      </patternFill>
    </fill>
  </fills>
  <borders count="59">
    <border>
      <left/>
      <right/>
      <top/>
      <bottom/>
      <diagonal/>
    </border>
    <border>
      <left/>
      <right/>
      <top/>
      <bottom style="thin">
        <color indexed="64"/>
      </bottom>
      <diagonal/>
    </border>
    <border>
      <left/>
      <right/>
      <top/>
      <bottom style="thin">
        <color theme="0"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top style="double">
        <color theme="1" tint="0.499984740745262"/>
      </top>
      <bottom style="thin">
        <color theme="1" tint="0.499984740745262"/>
      </bottom>
      <diagonal/>
    </border>
    <border>
      <left/>
      <right/>
      <top style="thin">
        <color indexed="64"/>
      </top>
      <bottom style="thin">
        <color indexed="64"/>
      </bottom>
      <diagonal/>
    </border>
    <border>
      <left style="hair">
        <color theme="1" tint="0.499984740745262"/>
      </left>
      <right style="thin">
        <color theme="1" tint="0.499984740745262"/>
      </right>
      <top style="thin">
        <color theme="1" tint="0.499984740745262"/>
      </top>
      <bottom style="double">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double">
        <color theme="1" tint="0.499984740745262"/>
      </top>
      <bottom style="thin">
        <color theme="1" tint="0.499984740745262"/>
      </bottom>
      <diagonal/>
    </border>
    <border>
      <left style="hair">
        <color theme="1" tint="0.499984740745262"/>
      </left>
      <right style="thin">
        <color theme="1" tint="0.499984740745262"/>
      </right>
      <top style="double">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0" borderId="0" xfId="0" applyFont="1" applyAlignment="1"/>
    <xf numFmtId="0" fontId="10" fillId="0" borderId="0" xfId="0" applyFont="1">
      <alignment vertical="center"/>
    </xf>
    <xf numFmtId="0" fontId="9" fillId="0" borderId="0" xfId="0" applyFont="1" applyAlignment="1">
      <alignment horizontal="right" vertical="center" wrapText="1"/>
    </xf>
    <xf numFmtId="0" fontId="13" fillId="0" borderId="0" xfId="0" applyFont="1" applyAlignment="1">
      <alignment horizontal="left" vertical="center"/>
    </xf>
    <xf numFmtId="0" fontId="7" fillId="0" borderId="5" xfId="0" applyFont="1" applyBorder="1" applyAlignment="1">
      <alignment vertical="center" wrapText="1"/>
    </xf>
    <xf numFmtId="0" fontId="8" fillId="0" borderId="0" xfId="0" applyFont="1">
      <alignment vertical="center"/>
    </xf>
    <xf numFmtId="0" fontId="14" fillId="0" borderId="0" xfId="0" applyFont="1" applyAlignment="1">
      <alignment horizontal="left" wrapText="1"/>
    </xf>
    <xf numFmtId="178" fontId="9" fillId="0" borderId="0" xfId="0" applyNumberFormat="1" applyFont="1" applyAlignment="1">
      <alignment horizontal="right" vertical="center" wrapText="1"/>
    </xf>
    <xf numFmtId="0" fontId="7" fillId="0" borderId="0" xfId="0" applyFont="1" applyAlignment="1"/>
    <xf numFmtId="0" fontId="13" fillId="0" borderId="0" xfId="0" applyFont="1" applyAlignment="1">
      <alignment horizontal="left" vertical="center" wrapText="1"/>
    </xf>
    <xf numFmtId="0" fontId="8" fillId="0" borderId="0" xfId="0" applyFont="1" applyAlignment="1">
      <alignment horizontal="center" vertical="center"/>
    </xf>
    <xf numFmtId="0" fontId="13" fillId="0" borderId="0" xfId="0" applyFont="1" applyAlignment="1">
      <alignment horizontal="right" vertical="center" wrapText="1"/>
    </xf>
    <xf numFmtId="0" fontId="11" fillId="0" borderId="0" xfId="0" applyFont="1" applyAlignment="1">
      <alignment horizontal="left"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179" fontId="16" fillId="0" borderId="4" xfId="2" applyNumberFormat="1" applyFont="1" applyFill="1" applyBorder="1">
      <alignment vertical="center"/>
    </xf>
    <xf numFmtId="179" fontId="13" fillId="0" borderId="4" xfId="0" applyNumberFormat="1" applyFont="1" applyBorder="1">
      <alignment vertical="center"/>
    </xf>
    <xf numFmtId="0" fontId="13" fillId="0" borderId="5" xfId="0" applyFont="1" applyBorder="1" applyAlignment="1">
      <alignment vertical="center" wrapText="1"/>
    </xf>
    <xf numFmtId="0" fontId="13" fillId="4" borderId="7" xfId="0" applyFont="1" applyFill="1" applyBorder="1">
      <alignment vertical="center"/>
    </xf>
    <xf numFmtId="0" fontId="13" fillId="0" borderId="6" xfId="0" applyFont="1" applyBorder="1" applyAlignment="1">
      <alignment horizontal="right" vertical="center"/>
    </xf>
    <xf numFmtId="0" fontId="13" fillId="0" borderId="7" xfId="0" applyFont="1" applyBorder="1" applyAlignment="1">
      <alignment horizontal="right" vertical="center"/>
    </xf>
    <xf numFmtId="0" fontId="13" fillId="4" borderId="4" xfId="0" applyFont="1" applyFill="1" applyBorder="1">
      <alignment vertical="center"/>
    </xf>
    <xf numFmtId="0" fontId="13" fillId="0" borderId="5" xfId="0" applyFont="1" applyBorder="1" applyAlignment="1">
      <alignment horizontal="right" vertical="center"/>
    </xf>
    <xf numFmtId="0" fontId="13" fillId="0" borderId="4" xfId="0" applyFont="1" applyBorder="1" applyAlignment="1">
      <alignment horizontal="right" vertical="center"/>
    </xf>
    <xf numFmtId="176" fontId="13" fillId="0" borderId="5" xfId="0" applyNumberFormat="1" applyFont="1" applyBorder="1" applyAlignment="1">
      <alignment horizontal="left" vertical="center" wrapText="1"/>
    </xf>
    <xf numFmtId="176" fontId="16" fillId="0" borderId="5" xfId="2" applyNumberFormat="1" applyFont="1" applyFill="1" applyBorder="1" applyAlignment="1">
      <alignment vertical="center" wrapText="1"/>
    </xf>
    <xf numFmtId="177" fontId="13" fillId="0" borderId="5" xfId="0" applyNumberFormat="1" applyFont="1" applyBorder="1" applyAlignment="1">
      <alignment horizontal="left" vertical="center" wrapText="1"/>
    </xf>
    <xf numFmtId="49" fontId="13" fillId="0" borderId="5" xfId="0" applyNumberFormat="1" applyFont="1" applyBorder="1" applyAlignment="1">
      <alignment vertical="center" wrapText="1"/>
    </xf>
    <xf numFmtId="0" fontId="13" fillId="0" borderId="0" xfId="0" applyFont="1">
      <alignment vertical="center"/>
    </xf>
    <xf numFmtId="178" fontId="8" fillId="0" borderId="0" xfId="0" applyNumberFormat="1" applyFont="1" applyAlignment="1">
      <alignment horizontal="right" vertical="center" wrapText="1"/>
    </xf>
    <xf numFmtId="0" fontId="13" fillId="0" borderId="10" xfId="0" applyFont="1" applyBorder="1" applyAlignment="1">
      <alignment horizontal="center" vertical="center"/>
    </xf>
    <xf numFmtId="176" fontId="13" fillId="0" borderId="10" xfId="0" applyNumberFormat="1" applyFont="1" applyBorder="1" applyAlignment="1">
      <alignment horizontal="left" vertical="center"/>
    </xf>
    <xf numFmtId="176" fontId="16" fillId="0" borderId="10" xfId="2" applyNumberFormat="1" applyFont="1" applyFill="1" applyBorder="1">
      <alignment vertical="center"/>
    </xf>
    <xf numFmtId="177" fontId="13" fillId="0" borderId="10" xfId="0" applyNumberFormat="1" applyFont="1" applyBorder="1" applyAlignment="1">
      <alignment horizontal="left" vertical="center"/>
    </xf>
    <xf numFmtId="49" fontId="13" fillId="0" borderId="10" xfId="0" applyNumberFormat="1" applyFont="1" applyBorder="1">
      <alignment vertical="center"/>
    </xf>
    <xf numFmtId="0" fontId="13" fillId="0" borderId="10" xfId="0" applyFont="1" applyBorder="1">
      <alignment vertical="center"/>
    </xf>
    <xf numFmtId="0" fontId="13" fillId="0" borderId="9" xfId="0" applyFont="1" applyBorder="1">
      <alignment vertical="center"/>
    </xf>
    <xf numFmtId="6" fontId="13" fillId="0" borderId="10" xfId="1" applyFont="1" applyFill="1" applyBorder="1">
      <alignment vertical="center"/>
    </xf>
    <xf numFmtId="6" fontId="16" fillId="0" borderId="10" xfId="3" applyNumberFormat="1" applyFont="1" applyFill="1" applyBorder="1">
      <alignment vertical="center"/>
    </xf>
    <xf numFmtId="6" fontId="13" fillId="0" borderId="13" xfId="1" applyFont="1" applyFill="1" applyBorder="1">
      <alignment vertical="center"/>
    </xf>
    <xf numFmtId="0" fontId="8" fillId="5" borderId="1" xfId="0" applyFont="1" applyFill="1" applyBorder="1" applyAlignment="1">
      <alignment horizontal="right" vertical="center" wrapText="1"/>
    </xf>
    <xf numFmtId="0" fontId="8" fillId="5" borderId="8" xfId="0" applyFont="1" applyFill="1" applyBorder="1" applyAlignment="1">
      <alignment horizontal="right" vertical="center" wrapText="1"/>
    </xf>
    <xf numFmtId="179" fontId="13" fillId="5" borderId="4" xfId="0" applyNumberFormat="1" applyFont="1" applyFill="1" applyBorder="1" applyAlignment="1">
      <alignment horizontal="left" vertical="center"/>
    </xf>
    <xf numFmtId="179" fontId="13" fillId="5" borderId="4" xfId="0" applyNumberFormat="1" applyFont="1" applyFill="1" applyBorder="1">
      <alignment vertical="center"/>
    </xf>
    <xf numFmtId="179" fontId="13" fillId="5" borderId="4" xfId="0" applyNumberFormat="1" applyFont="1" applyFill="1" applyBorder="1" applyAlignment="1">
      <alignment vertical="center" wrapText="1"/>
    </xf>
    <xf numFmtId="179" fontId="13" fillId="0" borderId="4" xfId="0" applyNumberFormat="1" applyFont="1" applyBorder="1" applyAlignment="1">
      <alignment vertical="center" wrapText="1"/>
    </xf>
    <xf numFmtId="0" fontId="8" fillId="0" borderId="0" xfId="0" applyFont="1" applyAlignment="1">
      <alignment horizontal="right" vertical="center"/>
    </xf>
    <xf numFmtId="0" fontId="17" fillId="0" borderId="2" xfId="0" applyFont="1" applyBorder="1" applyAlignment="1"/>
    <xf numFmtId="38" fontId="7" fillId="0" borderId="0" xfId="4" applyFont="1">
      <alignment vertical="center"/>
    </xf>
    <xf numFmtId="0" fontId="13" fillId="6" borderId="5" xfId="0" applyFont="1" applyFill="1" applyBorder="1" applyAlignment="1">
      <alignment horizontal="center" vertical="center"/>
    </xf>
    <xf numFmtId="176" fontId="13" fillId="6" borderId="5" xfId="0" applyNumberFormat="1" applyFont="1" applyFill="1" applyBorder="1" applyAlignment="1">
      <alignment horizontal="left" vertical="center" wrapText="1"/>
    </xf>
    <xf numFmtId="179" fontId="13" fillId="7" borderId="4" xfId="0" applyNumberFormat="1" applyFont="1" applyFill="1" applyBorder="1">
      <alignment vertical="center"/>
    </xf>
    <xf numFmtId="176" fontId="13" fillId="6" borderId="10" xfId="0" applyNumberFormat="1" applyFont="1" applyFill="1" applyBorder="1" applyAlignment="1">
      <alignment horizontal="left" vertical="center"/>
    </xf>
    <xf numFmtId="6" fontId="13" fillId="6" borderId="10" xfId="1" applyFont="1" applyFill="1" applyBorder="1" applyProtection="1">
      <alignment vertical="center"/>
    </xf>
    <xf numFmtId="177" fontId="13" fillId="6" borderId="5" xfId="0" applyNumberFormat="1" applyFont="1" applyFill="1" applyBorder="1" applyAlignment="1">
      <alignment horizontal="left" vertical="center" wrapText="1"/>
    </xf>
    <xf numFmtId="177" fontId="13" fillId="6" borderId="10" xfId="0" applyNumberFormat="1" applyFont="1" applyFill="1" applyBorder="1" applyAlignment="1">
      <alignment horizontal="left" vertical="center"/>
    </xf>
    <xf numFmtId="0" fontId="13" fillId="6" borderId="5" xfId="0" applyFont="1" applyFill="1" applyBorder="1" applyAlignment="1">
      <alignment vertical="center" wrapText="1"/>
    </xf>
    <xf numFmtId="0" fontId="13" fillId="6" borderId="10" xfId="0" applyFont="1" applyFill="1" applyBorder="1">
      <alignment vertical="center"/>
    </xf>
    <xf numFmtId="179" fontId="13" fillId="6" borderId="4" xfId="0" applyNumberFormat="1" applyFont="1" applyFill="1" applyBorder="1" applyAlignment="1">
      <alignment vertical="center" wrapText="1"/>
    </xf>
    <xf numFmtId="0" fontId="7" fillId="6" borderId="5" xfId="0" applyFont="1" applyFill="1" applyBorder="1" applyAlignment="1">
      <alignment vertical="center" wrapText="1"/>
    </xf>
    <xf numFmtId="179" fontId="13" fillId="7" borderId="4" xfId="0" applyNumberFormat="1" applyFont="1" applyFill="1" applyBorder="1" applyAlignment="1">
      <alignment vertical="center" wrapText="1"/>
    </xf>
    <xf numFmtId="0" fontId="13" fillId="8" borderId="7" xfId="0" applyFont="1" applyFill="1" applyBorder="1">
      <alignment vertical="center"/>
    </xf>
    <xf numFmtId="0" fontId="13" fillId="6" borderId="6" xfId="0" applyFont="1" applyFill="1" applyBorder="1" applyAlignment="1">
      <alignment horizontal="right" vertical="center"/>
    </xf>
    <xf numFmtId="0" fontId="13" fillId="6" borderId="7" xfId="0" applyFont="1" applyFill="1" applyBorder="1" applyAlignment="1">
      <alignment horizontal="right" vertical="center"/>
    </xf>
    <xf numFmtId="6" fontId="13" fillId="6" borderId="13" xfId="1" applyFont="1" applyFill="1" applyBorder="1" applyProtection="1">
      <alignment vertical="center"/>
    </xf>
    <xf numFmtId="0" fontId="13" fillId="8" borderId="4" xfId="0" applyFont="1" applyFill="1" applyBorder="1">
      <alignment vertical="center"/>
    </xf>
    <xf numFmtId="0" fontId="13" fillId="6" borderId="5" xfId="0" applyFont="1" applyFill="1" applyBorder="1" applyAlignment="1">
      <alignment horizontal="right" vertical="center"/>
    </xf>
    <xf numFmtId="0" fontId="13" fillId="6" borderId="4" xfId="0" applyFont="1" applyFill="1" applyBorder="1" applyAlignment="1">
      <alignment horizontal="right" vertical="center"/>
    </xf>
    <xf numFmtId="178" fontId="0" fillId="0" borderId="0" xfId="0" applyNumberFormat="1">
      <alignment vertical="center"/>
    </xf>
    <xf numFmtId="180" fontId="0" fillId="0" borderId="0" xfId="0" applyNumberFormat="1">
      <alignment vertical="center"/>
    </xf>
    <xf numFmtId="176" fontId="5" fillId="0" borderId="14" xfId="0" applyNumberFormat="1" applyFont="1" applyBorder="1" applyAlignment="1">
      <alignment vertical="center" wrapText="1"/>
    </xf>
    <xf numFmtId="177" fontId="19" fillId="0" borderId="14" xfId="0" applyNumberFormat="1" applyFont="1" applyBorder="1" applyAlignment="1">
      <alignment vertical="center" wrapText="1"/>
    </xf>
    <xf numFmtId="176" fontId="19" fillId="0" borderId="14" xfId="0" applyNumberFormat="1" applyFont="1" applyBorder="1" applyAlignment="1">
      <alignment vertical="center" wrapText="1"/>
    </xf>
    <xf numFmtId="0" fontId="19" fillId="0" borderId="14" xfId="0" applyFont="1" applyBorder="1" applyAlignment="1">
      <alignment vertical="center" wrapText="1"/>
    </xf>
    <xf numFmtId="0" fontId="20" fillId="0" borderId="15" xfId="0" applyFont="1" applyBorder="1" applyAlignment="1">
      <alignment vertical="center" wrapText="1"/>
    </xf>
    <xf numFmtId="0" fontId="22" fillId="0" borderId="0" xfId="0" applyFont="1">
      <alignment vertical="center"/>
    </xf>
    <xf numFmtId="0" fontId="0" fillId="0" borderId="20" xfId="0" applyBorder="1">
      <alignment vertical="center"/>
    </xf>
    <xf numFmtId="179" fontId="0" fillId="0" borderId="17" xfId="0" applyNumberFormat="1" applyBorder="1">
      <alignment vertical="center"/>
    </xf>
    <xf numFmtId="176" fontId="0" fillId="0" borderId="16" xfId="0" applyNumberFormat="1" applyBorder="1">
      <alignment vertical="center"/>
    </xf>
    <xf numFmtId="6" fontId="0" fillId="0" borderId="0" xfId="0" applyNumberFormat="1">
      <alignment vertical="center"/>
    </xf>
    <xf numFmtId="0" fontId="15" fillId="0" borderId="0" xfId="0" applyFont="1">
      <alignment vertical="center"/>
    </xf>
    <xf numFmtId="179" fontId="0" fillId="5" borderId="17" xfId="0" applyNumberFormat="1" applyFill="1" applyBorder="1" applyProtection="1">
      <alignment vertical="center"/>
      <protection locked="0"/>
    </xf>
    <xf numFmtId="179" fontId="0" fillId="5" borderId="18" xfId="0" applyNumberFormat="1" applyFill="1" applyBorder="1" applyProtection="1">
      <alignment vertical="center"/>
      <protection locked="0"/>
    </xf>
    <xf numFmtId="176" fontId="0" fillId="5" borderId="16" xfId="0" applyNumberFormat="1" applyFill="1" applyBorder="1" applyProtection="1">
      <alignment vertical="center"/>
      <protection locked="0"/>
    </xf>
    <xf numFmtId="176" fontId="0" fillId="5" borderId="20" xfId="0" applyNumberFormat="1" applyFill="1" applyBorder="1" applyProtection="1">
      <alignment vertical="center"/>
      <protection locked="0"/>
    </xf>
    <xf numFmtId="0" fontId="21" fillId="5" borderId="0" xfId="0" applyFont="1" applyFill="1" applyProtection="1">
      <alignment vertical="center"/>
      <protection locked="0"/>
    </xf>
    <xf numFmtId="0" fontId="21" fillId="5" borderId="0" xfId="0" applyFont="1" applyFill="1" applyAlignment="1" applyProtection="1">
      <alignment horizontal="right" vertical="center"/>
      <protection locked="0"/>
    </xf>
    <xf numFmtId="0" fontId="0" fillId="0" borderId="29"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lignment vertical="center"/>
    </xf>
    <xf numFmtId="6" fontId="0" fillId="0" borderId="36" xfId="0" applyNumberFormat="1" applyBorder="1">
      <alignment vertical="center"/>
    </xf>
    <xf numFmtId="0" fontId="0" fillId="0" borderId="35" xfId="0" applyBorder="1" applyAlignment="1">
      <alignment horizontal="right" vertical="center"/>
    </xf>
    <xf numFmtId="0" fontId="0" fillId="0" borderId="37" xfId="0" applyBorder="1">
      <alignment vertical="center"/>
    </xf>
    <xf numFmtId="6" fontId="0" fillId="0" borderId="38" xfId="0" applyNumberFormat="1" applyBorder="1">
      <alignment vertical="center"/>
    </xf>
    <xf numFmtId="6" fontId="0" fillId="0" borderId="40" xfId="0" applyNumberFormat="1" applyBorder="1">
      <alignment vertical="center"/>
    </xf>
    <xf numFmtId="6" fontId="0" fillId="0" borderId="47" xfId="0" applyNumberFormat="1" applyBorder="1">
      <alignment vertical="center"/>
    </xf>
    <xf numFmtId="0" fontId="0" fillId="0" borderId="34" xfId="0" applyBorder="1">
      <alignment vertical="center"/>
    </xf>
    <xf numFmtId="0" fontId="0" fillId="0" borderId="36" xfId="0" applyBorder="1">
      <alignment vertical="center"/>
    </xf>
    <xf numFmtId="0" fontId="0" fillId="0" borderId="47" xfId="0" applyBorder="1">
      <alignment vertical="center"/>
    </xf>
    <xf numFmtId="0" fontId="0" fillId="0" borderId="58" xfId="0" applyBorder="1">
      <alignment vertical="center"/>
    </xf>
    <xf numFmtId="0" fontId="0" fillId="0" borderId="35" xfId="0" applyBorder="1" applyAlignment="1">
      <alignment horizontal="right" vertical="center" wrapText="1"/>
    </xf>
    <xf numFmtId="0" fontId="22" fillId="0" borderId="0" xfId="0" applyFont="1" applyProtection="1">
      <alignment vertical="center"/>
      <protection locked="0"/>
    </xf>
    <xf numFmtId="179" fontId="13" fillId="0" borderId="4" xfId="0" applyNumberFormat="1" applyFont="1" applyBorder="1" applyAlignment="1">
      <alignment horizontal="right" vertical="center"/>
    </xf>
    <xf numFmtId="179" fontId="13" fillId="0" borderId="11" xfId="0" applyNumberFormat="1" applyFont="1" applyBorder="1" applyAlignment="1">
      <alignment horizontal="right" vertical="center"/>
    </xf>
    <xf numFmtId="0" fontId="14" fillId="0" borderId="0" xfId="0" applyFont="1" applyAlignment="1">
      <alignment horizontal="right" wrapText="1"/>
    </xf>
    <xf numFmtId="0" fontId="18" fillId="0" borderId="1" xfId="0" applyFont="1" applyBorder="1" applyAlignment="1">
      <alignment horizontal="center" wrapText="1"/>
    </xf>
    <xf numFmtId="179" fontId="13" fillId="5" borderId="4" xfId="0" applyNumberFormat="1" applyFont="1" applyFill="1" applyBorder="1" applyAlignment="1">
      <alignment horizontal="right" vertical="center"/>
    </xf>
    <xf numFmtId="179" fontId="13" fillId="5" borderId="11" xfId="0" applyNumberFormat="1" applyFont="1" applyFill="1" applyBorder="1" applyAlignment="1">
      <alignment horizontal="righ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8" fillId="0" borderId="0" xfId="0" applyFont="1" applyAlignment="1">
      <alignment horizontal="right" vertical="center" wrapText="1"/>
    </xf>
    <xf numFmtId="0" fontId="13" fillId="0" borderId="4" xfId="0" applyFont="1" applyBorder="1" applyAlignment="1">
      <alignment horizontal="center" vertical="center"/>
    </xf>
    <xf numFmtId="0" fontId="15" fillId="0" borderId="11" xfId="0" applyFont="1" applyBorder="1" applyAlignment="1">
      <alignment horizontal="center" vertical="center"/>
    </xf>
    <xf numFmtId="180" fontId="13" fillId="4" borderId="4" xfId="0" applyNumberFormat="1" applyFont="1" applyFill="1" applyBorder="1" applyAlignment="1">
      <alignment horizontal="right" vertical="center"/>
    </xf>
    <xf numFmtId="180" fontId="13" fillId="4" borderId="11" xfId="0" applyNumberFormat="1" applyFont="1" applyFill="1" applyBorder="1" applyAlignment="1">
      <alignment horizontal="right" vertical="center"/>
    </xf>
    <xf numFmtId="6" fontId="12" fillId="0" borderId="3" xfId="1" applyFont="1" applyFill="1" applyBorder="1" applyAlignment="1">
      <alignment horizontal="center"/>
    </xf>
    <xf numFmtId="180" fontId="13" fillId="4" borderId="7" xfId="0" applyNumberFormat="1" applyFont="1" applyFill="1" applyBorder="1" applyAlignment="1">
      <alignment horizontal="right" vertical="center"/>
    </xf>
    <xf numFmtId="180" fontId="13" fillId="4" borderId="12" xfId="0" applyNumberFormat="1" applyFont="1" applyFill="1" applyBorder="1" applyAlignment="1">
      <alignment horizontal="right" vertical="center"/>
    </xf>
    <xf numFmtId="179" fontId="13" fillId="6" borderId="4" xfId="0" applyNumberFormat="1" applyFont="1" applyFill="1" applyBorder="1">
      <alignment vertical="center"/>
    </xf>
    <xf numFmtId="179" fontId="13" fillId="6" borderId="11" xfId="0" applyNumberFormat="1" applyFont="1" applyFill="1" applyBorder="1">
      <alignment vertical="center"/>
    </xf>
    <xf numFmtId="180" fontId="13" fillId="8" borderId="7" xfId="0" applyNumberFormat="1" applyFont="1" applyFill="1" applyBorder="1" applyAlignment="1">
      <alignment horizontal="right" vertical="center"/>
    </xf>
    <xf numFmtId="180" fontId="13" fillId="8" borderId="12" xfId="0" applyNumberFormat="1" applyFont="1" applyFill="1" applyBorder="1" applyAlignment="1">
      <alignment horizontal="right" vertical="center"/>
    </xf>
    <xf numFmtId="180" fontId="13" fillId="8" borderId="4" xfId="0" applyNumberFormat="1" applyFont="1" applyFill="1" applyBorder="1" applyAlignment="1">
      <alignment horizontal="right" vertical="center"/>
    </xf>
    <xf numFmtId="180" fontId="13" fillId="8" borderId="11" xfId="0" applyNumberFormat="1" applyFont="1" applyFill="1" applyBorder="1" applyAlignment="1">
      <alignment horizontal="right" vertical="center"/>
    </xf>
    <xf numFmtId="179" fontId="13" fillId="7" borderId="4" xfId="0" applyNumberFormat="1" applyFont="1" applyFill="1" applyBorder="1">
      <alignment vertical="center"/>
    </xf>
    <xf numFmtId="179" fontId="13" fillId="7" borderId="11" xfId="0" applyNumberFormat="1" applyFont="1" applyFill="1" applyBorder="1">
      <alignment vertical="center"/>
    </xf>
    <xf numFmtId="0" fontId="0" fillId="0" borderId="45" xfId="0" applyBorder="1" applyAlignment="1">
      <alignment horizontal="right" vertical="center"/>
    </xf>
    <xf numFmtId="0" fontId="0" fillId="0" borderId="43" xfId="0" applyBorder="1" applyAlignment="1">
      <alignment horizontal="right" vertical="center"/>
    </xf>
    <xf numFmtId="0" fontId="0" fillId="0" borderId="44" xfId="0" applyBorder="1" applyAlignment="1">
      <alignment horizontal="right" vertical="center"/>
    </xf>
    <xf numFmtId="38" fontId="0" fillId="0" borderId="45" xfId="4" applyFont="1" applyBorder="1" applyAlignment="1">
      <alignment horizontal="right" vertical="center"/>
    </xf>
    <xf numFmtId="38" fontId="0" fillId="0" borderId="43" xfId="4" applyFont="1"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180" fontId="0" fillId="0" borderId="56" xfId="0" applyNumberFormat="1" applyBorder="1" applyAlignment="1">
      <alignment horizontal="right" vertical="center"/>
    </xf>
    <xf numFmtId="0" fontId="0" fillId="0" borderId="57" xfId="0" applyBorder="1" applyAlignment="1">
      <alignment horizontal="right" vertical="center"/>
    </xf>
    <xf numFmtId="0" fontId="25" fillId="0" borderId="0" xfId="0" applyFont="1" applyAlignment="1">
      <alignment horizontal="right" vertical="center"/>
    </xf>
    <xf numFmtId="0" fontId="26" fillId="0" borderId="0" xfId="0" applyFont="1" applyAlignment="1">
      <alignment horizontal="right" vertical="center"/>
    </xf>
    <xf numFmtId="0" fontId="0" fillId="0" borderId="41"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180" fontId="0" fillId="0" borderId="18" xfId="0" applyNumberFormat="1" applyBorder="1">
      <alignment vertical="center"/>
    </xf>
    <xf numFmtId="0" fontId="0" fillId="0" borderId="26" xfId="0" applyBorder="1">
      <alignment vertical="center"/>
    </xf>
    <xf numFmtId="179" fontId="0" fillId="0" borderId="17" xfId="0" applyNumberFormat="1" applyBorder="1" applyAlignment="1">
      <alignment horizontal="right" vertical="center"/>
    </xf>
    <xf numFmtId="179" fontId="0" fillId="0" borderId="21" xfId="0" applyNumberFormat="1" applyBorder="1" applyAlignment="1">
      <alignment horizontal="right" vertical="center"/>
    </xf>
    <xf numFmtId="0" fontId="0" fillId="0" borderId="42" xfId="0" applyBorder="1" applyAlignment="1">
      <alignment horizontal="right" vertical="center"/>
    </xf>
    <xf numFmtId="180" fontId="0" fillId="0" borderId="45" xfId="0" applyNumberFormat="1" applyBorder="1">
      <alignment vertical="center"/>
    </xf>
    <xf numFmtId="0" fontId="0" fillId="0" borderId="46" xfId="0"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1" xfId="0" applyBorder="1" applyAlignment="1">
      <alignment horizontal="right" vertical="center"/>
    </xf>
    <xf numFmtId="0" fontId="0" fillId="0" borderId="50" xfId="0" applyBorder="1" applyAlignment="1">
      <alignment horizontal="right" vertical="center"/>
    </xf>
    <xf numFmtId="0" fontId="0" fillId="0" borderId="51" xfId="0" applyBorder="1" applyAlignment="1">
      <alignment horizontal="right" vertical="center"/>
    </xf>
    <xf numFmtId="0" fontId="0" fillId="0" borderId="17" xfId="0" applyBorder="1" applyAlignment="1">
      <alignment horizontal="right" vertical="center"/>
    </xf>
    <xf numFmtId="0" fontId="0" fillId="0" borderId="8" xfId="0" applyBorder="1" applyAlignment="1">
      <alignment horizontal="right" vertical="center"/>
    </xf>
    <xf numFmtId="0" fontId="0" fillId="0" borderId="25" xfId="0" applyBorder="1" applyAlignment="1">
      <alignment horizontal="right" vertical="center"/>
    </xf>
    <xf numFmtId="38" fontId="0" fillId="0" borderId="17" xfId="4" applyFont="1" applyBorder="1" applyAlignment="1">
      <alignment horizontal="right" vertical="center"/>
    </xf>
    <xf numFmtId="38" fontId="0" fillId="0" borderId="8" xfId="4" applyFont="1" applyBorder="1" applyAlignment="1">
      <alignment horizontal="right" vertical="center"/>
    </xf>
    <xf numFmtId="179" fontId="0" fillId="0" borderId="18" xfId="0" applyNumberFormat="1" applyBorder="1" applyAlignment="1">
      <alignment horizontal="right" vertical="center"/>
    </xf>
    <xf numFmtId="0" fontId="0" fillId="0" borderId="26" xfId="0" applyBorder="1" applyAlignment="1">
      <alignment horizontal="right" vertical="center"/>
    </xf>
    <xf numFmtId="0" fontId="0" fillId="0" borderId="39" xfId="0"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180" fontId="0" fillId="0" borderId="19" xfId="0" applyNumberFormat="1" applyBorder="1">
      <alignment vertical="center"/>
    </xf>
    <xf numFmtId="0" fontId="0" fillId="0" borderId="22" xfId="0" applyBorder="1">
      <alignment vertical="center"/>
    </xf>
    <xf numFmtId="0" fontId="24" fillId="0" borderId="1" xfId="0" applyFont="1" applyBorder="1" applyAlignment="1">
      <alignment horizontal="center" vertical="center"/>
    </xf>
    <xf numFmtId="0" fontId="15" fillId="5" borderId="27" xfId="0" applyFont="1" applyFill="1" applyBorder="1" applyAlignment="1" applyProtection="1">
      <alignment horizontal="right" vertical="center"/>
      <protection locked="0"/>
    </xf>
    <xf numFmtId="0" fontId="22" fillId="0" borderId="0" xfId="0" applyFont="1" applyAlignment="1">
      <alignment horizontal="right" vertical="center"/>
    </xf>
    <xf numFmtId="6" fontId="23" fillId="0" borderId="1" xfId="0" applyNumberFormat="1" applyFont="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31" fontId="15" fillId="5" borderId="27" xfId="0" applyNumberFormat="1" applyFont="1" applyFill="1" applyBorder="1" applyAlignment="1" applyProtection="1">
      <alignment horizontal="right" vertical="center"/>
      <protection locked="0"/>
    </xf>
    <xf numFmtId="10" fontId="0" fillId="0" borderId="0" xfId="5" applyNumberFormat="1" applyFont="1">
      <alignment vertical="center"/>
    </xf>
    <xf numFmtId="10" fontId="0" fillId="0" borderId="0" xfId="0" applyNumberFormat="1">
      <alignment vertical="center"/>
    </xf>
    <xf numFmtId="38" fontId="0" fillId="5" borderId="31" xfId="4" applyFont="1" applyFill="1" applyBorder="1" applyAlignment="1" applyProtection="1">
      <alignment horizontal="right" vertical="center"/>
      <protection locked="0"/>
    </xf>
    <xf numFmtId="38" fontId="0" fillId="5" borderId="33" xfId="4" applyFont="1" applyFill="1" applyBorder="1" applyAlignment="1" applyProtection="1">
      <alignment horizontal="right" vertical="center"/>
      <protection locked="0"/>
    </xf>
  </cellXfs>
  <cellStyles count="6">
    <cellStyle name="20% - アクセント 2" xfId="2" builtinId="34"/>
    <cellStyle name="20% - アクセント 3" xfId="3" builtinId="38"/>
    <cellStyle name="パーセント" xfId="5" builtinId="5"/>
    <cellStyle name="桁区切り" xfId="4" builtinId="6"/>
    <cellStyle name="通貨" xfId="1" builtinId="7"/>
    <cellStyle name="標準" xfId="0" builtinId="0"/>
  </cellStyles>
  <dxfs count="3">
    <dxf>
      <fill>
        <patternFill>
          <bgColor rgb="FFE0E0E1"/>
        </patternFill>
      </fill>
    </dxf>
    <dxf>
      <fill>
        <patternFill>
          <bgColor rgb="FFE0E0E1"/>
        </patternFill>
      </fill>
    </dxf>
    <dxf>
      <fill>
        <patternFill patternType="none">
          <bgColor auto="1"/>
        </patternFill>
      </fill>
    </dxf>
  </dxfs>
  <tableStyles count="1" defaultTableStyle="TableStyleMedium2" defaultPivotStyle="PivotStyleLight16">
    <tableStyle name="テーブル スタイル 1" pivot="0" count="1" xr9:uid="{764A4167-A07D-4167-BF06-23B30575120B}">
      <tableStyleElement type="wholeTabl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藤田 陽子（地域政策課）" id="{6325DF85-A6FA-4092-8BC2-195B252432CE}" userId="S::111070@pref.saitama.lg.jp::ce62d200-22f8-47a1-aa08-1741bf671bb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3" dT="2025-02-20T22:32:11.31" personId="{6325DF85-A6FA-4092-8BC2-195B252432CE}" id="{28290F9C-6A4B-402E-981C-AC8C40748288}">
    <text>黄色のセルを入力すること</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5-02-20T22:32:11.31" personId="{6325DF85-A6FA-4092-8BC2-195B252432CE}" id="{EFEC50D6-32DD-42F1-90BB-5C96893C5AE3}">
    <text>黄色のセルを入力すること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4217-DD1C-49DE-8AC5-12626027239D}">
  <sheetPr>
    <pageSetUpPr fitToPage="1"/>
  </sheetPr>
  <dimension ref="A1:K38"/>
  <sheetViews>
    <sheetView showGridLines="0" showZeros="0" topLeftCell="A8" zoomScale="70" zoomScaleNormal="70" workbookViewId="0">
      <selection activeCell="H14" activeCellId="2" sqref="D14:D33 F14:F33 H14:I33"/>
    </sheetView>
  </sheetViews>
  <sheetFormatPr defaultColWidth="10.6640625" defaultRowHeight="15"/>
  <cols>
    <col min="1" max="1" width="6.33203125" style="3" bestFit="1" customWidth="1"/>
    <col min="2" max="2" width="5.44140625" style="3" bestFit="1" customWidth="1"/>
    <col min="3" max="3" width="57.5546875" style="2" customWidth="1"/>
    <col min="4" max="4" width="15.33203125" style="2" customWidth="1"/>
    <col min="5" max="5" width="7.33203125" style="2" customWidth="1"/>
    <col min="6" max="6" width="10.5546875" style="2" customWidth="1"/>
    <col min="7" max="7" width="7.33203125" style="2" customWidth="1"/>
    <col min="8" max="8" width="14.5546875" style="2" customWidth="1"/>
    <col min="9" max="9" width="15.6640625" style="2" customWidth="1"/>
    <col min="10" max="10" width="7.44140625" style="2" customWidth="1"/>
    <col min="11" max="16384" width="10.6640625" style="2"/>
  </cols>
  <sheetData>
    <row r="1" spans="2:11" ht="33" customHeight="1">
      <c r="B1" s="118" t="s">
        <v>0</v>
      </c>
      <c r="C1" s="119"/>
      <c r="D1" s="119"/>
      <c r="E1" s="119"/>
      <c r="F1" s="119"/>
      <c r="G1" s="119"/>
      <c r="H1" s="119"/>
      <c r="I1" s="119"/>
      <c r="J1" s="119"/>
      <c r="K1" s="1"/>
    </row>
    <row r="2" spans="2:11" ht="16.350000000000001" customHeight="1">
      <c r="B2" s="4"/>
      <c r="C2" s="4"/>
      <c r="D2" s="4"/>
      <c r="E2" s="4"/>
      <c r="F2" s="4"/>
      <c r="G2" s="4"/>
      <c r="H2" s="4"/>
      <c r="I2" s="4"/>
      <c r="J2" s="53" t="s">
        <v>1</v>
      </c>
      <c r="K2" s="1"/>
    </row>
    <row r="3" spans="2:11" ht="18.75">
      <c r="B3" s="12" t="s">
        <v>2</v>
      </c>
      <c r="C3" s="17"/>
      <c r="D3" s="17"/>
      <c r="E3" s="17"/>
      <c r="F3" s="17"/>
      <c r="G3" s="17"/>
      <c r="H3" s="10"/>
      <c r="I3" s="10"/>
      <c r="J3" s="12"/>
      <c r="K3" s="1"/>
    </row>
    <row r="4" spans="2:11" ht="18.75">
      <c r="B4" s="6"/>
      <c r="C4" s="5"/>
      <c r="D4" s="5"/>
      <c r="E4" s="5"/>
      <c r="F4" s="5"/>
      <c r="G4" s="5"/>
      <c r="H4" s="5"/>
      <c r="I4" s="12"/>
      <c r="J4" s="53" t="s">
        <v>3</v>
      </c>
      <c r="K4" s="1"/>
    </row>
    <row r="5" spans="2:11" ht="35.450000000000003" customHeight="1">
      <c r="B5" s="54" t="s">
        <v>4</v>
      </c>
      <c r="C5" s="115" t="s">
        <v>5</v>
      </c>
      <c r="D5" s="115"/>
      <c r="E5" s="115"/>
      <c r="F5" s="19"/>
      <c r="G5" s="19"/>
      <c r="H5" s="7"/>
      <c r="I5" s="120" t="s">
        <v>6</v>
      </c>
      <c r="J5" s="120"/>
      <c r="K5" s="1"/>
    </row>
    <row r="6" spans="2:11" ht="17.45" customHeight="1">
      <c r="B6" s="6"/>
      <c r="C6" s="7"/>
      <c r="D6" s="7"/>
      <c r="E6" s="7"/>
      <c r="F6" s="7"/>
      <c r="G6" s="7"/>
      <c r="H6" s="8"/>
      <c r="I6" s="14"/>
      <c r="J6" s="9"/>
      <c r="K6" s="1"/>
    </row>
    <row r="7" spans="2:11" ht="27.6" customHeight="1">
      <c r="B7" s="6"/>
      <c r="C7" s="7"/>
      <c r="D7" s="7"/>
      <c r="E7" s="7"/>
      <c r="F7" s="7"/>
      <c r="G7" s="7"/>
      <c r="H7" s="35" t="s">
        <v>7</v>
      </c>
      <c r="I7" s="36">
        <v>70000000</v>
      </c>
      <c r="J7" s="16" t="s">
        <v>8</v>
      </c>
      <c r="K7" s="1"/>
    </row>
    <row r="8" spans="2:11" ht="27.6" customHeight="1">
      <c r="B8" s="15"/>
      <c r="C8" s="13"/>
      <c r="D8" s="13"/>
      <c r="E8" s="13"/>
      <c r="F8" s="13"/>
      <c r="G8" s="13"/>
      <c r="H8" s="35" t="s">
        <v>9</v>
      </c>
      <c r="I8" s="47"/>
      <c r="J8" s="16" t="s">
        <v>10</v>
      </c>
      <c r="K8" s="1"/>
    </row>
    <row r="9" spans="2:11" ht="27.6" customHeight="1">
      <c r="B9" s="15"/>
      <c r="C9" s="13"/>
      <c r="D9" s="13"/>
      <c r="E9" s="13"/>
      <c r="F9" s="13"/>
      <c r="G9" s="13"/>
      <c r="H9" s="35" t="s">
        <v>11</v>
      </c>
      <c r="I9" s="48"/>
      <c r="J9" s="16" t="s">
        <v>10</v>
      </c>
      <c r="K9" s="1"/>
    </row>
    <row r="10" spans="2:11" ht="12" customHeight="1">
      <c r="B10" s="15"/>
      <c r="C10" s="13"/>
      <c r="D10" s="13"/>
      <c r="E10" s="13"/>
      <c r="F10" s="13"/>
      <c r="G10" s="13"/>
      <c r="H10" s="5"/>
      <c r="I10" s="18"/>
      <c r="J10" s="16"/>
      <c r="K10" s="1"/>
    </row>
    <row r="11" spans="2:11" ht="37.5" customHeight="1">
      <c r="B11" s="15"/>
      <c r="C11" s="114" t="s">
        <v>12</v>
      </c>
      <c r="D11" s="114"/>
      <c r="E11" s="114"/>
      <c r="F11" s="114"/>
      <c r="G11" s="114"/>
      <c r="H11" s="125">
        <f>I7*I8%+I7*I9%</f>
        <v>0</v>
      </c>
      <c r="I11" s="125"/>
      <c r="J11" s="125"/>
      <c r="K11" s="1"/>
    </row>
    <row r="12" spans="2:11">
      <c r="B12" s="6"/>
      <c r="C12" s="5"/>
      <c r="D12" s="5"/>
      <c r="E12" s="5"/>
      <c r="F12" s="5"/>
      <c r="G12" s="5"/>
      <c r="H12" s="5"/>
      <c r="I12" s="5"/>
      <c r="J12" s="5"/>
      <c r="K12" s="1"/>
    </row>
    <row r="13" spans="2:11" ht="27.6" customHeight="1">
      <c r="B13" s="20" t="s">
        <v>13</v>
      </c>
      <c r="C13" s="20" t="s">
        <v>14</v>
      </c>
      <c r="D13" s="20" t="s">
        <v>15</v>
      </c>
      <c r="E13" s="37" t="s">
        <v>16</v>
      </c>
      <c r="F13" s="20" t="s">
        <v>17</v>
      </c>
      <c r="G13" s="37" t="s">
        <v>16</v>
      </c>
      <c r="H13" s="121" t="s">
        <v>18</v>
      </c>
      <c r="I13" s="122"/>
      <c r="J13" s="37" t="s">
        <v>16</v>
      </c>
    </row>
    <row r="14" spans="2:11" ht="42" customHeight="1">
      <c r="B14" s="21">
        <v>1</v>
      </c>
      <c r="C14" s="31" t="s">
        <v>19</v>
      </c>
      <c r="D14" s="49"/>
      <c r="E14" s="38"/>
      <c r="F14" s="49"/>
      <c r="G14" s="38"/>
      <c r="H14" s="116"/>
      <c r="I14" s="117"/>
      <c r="J14" s="44" t="s">
        <v>8</v>
      </c>
    </row>
    <row r="15" spans="2:11" ht="24.6" customHeight="1">
      <c r="B15" s="21"/>
      <c r="C15" s="32"/>
      <c r="D15" s="22"/>
      <c r="E15" s="39"/>
      <c r="F15" s="22"/>
      <c r="G15" s="39"/>
      <c r="H15" s="112"/>
      <c r="I15" s="113"/>
      <c r="J15" s="45"/>
    </row>
    <row r="16" spans="2:11" ht="42" customHeight="1">
      <c r="B16" s="21">
        <v>2</v>
      </c>
      <c r="C16" s="33" t="s">
        <v>20</v>
      </c>
      <c r="D16" s="49"/>
      <c r="E16" s="40"/>
      <c r="F16" s="49"/>
      <c r="G16" s="38"/>
      <c r="H16" s="116"/>
      <c r="I16" s="117"/>
      <c r="J16" s="44" t="s">
        <v>8</v>
      </c>
    </row>
    <row r="17" spans="2:10" ht="27" customHeight="1">
      <c r="B17" s="21"/>
      <c r="C17" s="34"/>
      <c r="D17" s="23"/>
      <c r="E17" s="41"/>
      <c r="F17" s="23"/>
      <c r="G17" s="41"/>
      <c r="H17" s="112"/>
      <c r="I17" s="113"/>
      <c r="J17" s="44"/>
    </row>
    <row r="18" spans="2:10" ht="42" customHeight="1">
      <c r="B18" s="21">
        <v>3</v>
      </c>
      <c r="C18" s="31" t="s">
        <v>21</v>
      </c>
      <c r="D18" s="49"/>
      <c r="E18" s="38"/>
      <c r="F18" s="49"/>
      <c r="G18" s="38"/>
      <c r="H18" s="116"/>
      <c r="I18" s="117"/>
      <c r="J18" s="44" t="s">
        <v>8</v>
      </c>
    </row>
    <row r="19" spans="2:10" ht="27" customHeight="1">
      <c r="B19" s="21"/>
      <c r="C19" s="24"/>
      <c r="D19" s="23"/>
      <c r="E19" s="42"/>
      <c r="F19" s="23"/>
      <c r="G19" s="42"/>
      <c r="H19" s="112"/>
      <c r="I19" s="113"/>
      <c r="J19" s="44"/>
    </row>
    <row r="20" spans="2:10" ht="42" customHeight="1">
      <c r="B20" s="21">
        <v>4</v>
      </c>
      <c r="C20" s="24" t="s">
        <v>22</v>
      </c>
      <c r="D20" s="50"/>
      <c r="E20" s="42"/>
      <c r="F20" s="50"/>
      <c r="G20" s="38"/>
      <c r="H20" s="116"/>
      <c r="I20" s="117"/>
      <c r="J20" s="44" t="s">
        <v>8</v>
      </c>
    </row>
    <row r="21" spans="2:10" ht="27" customHeight="1">
      <c r="B21" s="21"/>
      <c r="C21" s="24"/>
      <c r="D21" s="23"/>
      <c r="E21" s="42"/>
      <c r="F21" s="23"/>
      <c r="G21" s="42"/>
      <c r="H21" s="112"/>
      <c r="I21" s="113"/>
      <c r="J21" s="44"/>
    </row>
    <row r="22" spans="2:10" ht="42" customHeight="1">
      <c r="B22" s="21">
        <v>5</v>
      </c>
      <c r="C22" s="24" t="s">
        <v>23</v>
      </c>
      <c r="D22" s="50"/>
      <c r="E22" s="42"/>
      <c r="F22" s="50"/>
      <c r="G22" s="38"/>
      <c r="H22" s="116"/>
      <c r="I22" s="117"/>
      <c r="J22" s="44" t="s">
        <v>8</v>
      </c>
    </row>
    <row r="23" spans="2:10" ht="27" customHeight="1">
      <c r="B23" s="21"/>
      <c r="C23" s="24"/>
      <c r="D23" s="23"/>
      <c r="E23" s="42"/>
      <c r="F23" s="23"/>
      <c r="G23" s="42"/>
      <c r="H23" s="112"/>
      <c r="I23" s="113"/>
      <c r="J23" s="44"/>
    </row>
    <row r="24" spans="2:10" ht="42" customHeight="1">
      <c r="B24" s="21">
        <v>6</v>
      </c>
      <c r="C24" s="24" t="s">
        <v>24</v>
      </c>
      <c r="D24" s="50"/>
      <c r="E24" s="42"/>
      <c r="F24" s="50"/>
      <c r="G24" s="38"/>
      <c r="H24" s="116"/>
      <c r="I24" s="117"/>
      <c r="J24" s="44" t="s">
        <v>8</v>
      </c>
    </row>
    <row r="25" spans="2:10" ht="27" customHeight="1">
      <c r="B25" s="21"/>
      <c r="C25" s="24"/>
      <c r="D25" s="23"/>
      <c r="E25" s="42"/>
      <c r="F25" s="23"/>
      <c r="G25" s="42"/>
      <c r="H25" s="112"/>
      <c r="I25" s="113"/>
      <c r="J25" s="44"/>
    </row>
    <row r="26" spans="2:10" ht="42" customHeight="1">
      <c r="B26" s="21">
        <v>7</v>
      </c>
      <c r="C26" s="24" t="s">
        <v>25</v>
      </c>
      <c r="D26" s="52"/>
      <c r="E26" s="42"/>
      <c r="F26" s="52"/>
      <c r="G26" s="38"/>
      <c r="H26" s="112">
        <f>I7*I9</f>
        <v>0</v>
      </c>
      <c r="I26" s="113"/>
      <c r="J26" s="44" t="s">
        <v>8</v>
      </c>
    </row>
    <row r="27" spans="2:10" ht="27" customHeight="1">
      <c r="B27" s="21"/>
      <c r="C27" s="24"/>
      <c r="D27" s="23"/>
      <c r="E27" s="42"/>
      <c r="F27" s="23"/>
      <c r="G27" s="42"/>
      <c r="H27" s="112"/>
      <c r="I27" s="113"/>
      <c r="J27" s="44"/>
    </row>
    <row r="28" spans="2:10" ht="42" customHeight="1">
      <c r="B28" s="21">
        <v>8</v>
      </c>
      <c r="C28" s="24" t="s">
        <v>26</v>
      </c>
      <c r="D28" s="50"/>
      <c r="E28" s="42"/>
      <c r="F28" s="50"/>
      <c r="G28" s="38"/>
      <c r="H28" s="116"/>
      <c r="I28" s="117"/>
      <c r="J28" s="44" t="s">
        <v>8</v>
      </c>
    </row>
    <row r="29" spans="2:10" ht="27" customHeight="1">
      <c r="B29" s="21"/>
      <c r="C29" s="24"/>
      <c r="D29" s="23"/>
      <c r="E29" s="42"/>
      <c r="F29" s="23"/>
      <c r="G29" s="42"/>
      <c r="H29" s="112"/>
      <c r="I29" s="113"/>
      <c r="J29" s="44"/>
    </row>
    <row r="30" spans="2:10" ht="42" customHeight="1">
      <c r="B30" s="21">
        <v>9</v>
      </c>
      <c r="C30" s="24" t="s">
        <v>27</v>
      </c>
      <c r="D30" s="50"/>
      <c r="E30" s="42"/>
      <c r="F30" s="50"/>
      <c r="G30" s="38"/>
      <c r="H30" s="116"/>
      <c r="I30" s="117"/>
      <c r="J30" s="44" t="s">
        <v>8</v>
      </c>
    </row>
    <row r="31" spans="2:10" ht="27" customHeight="1">
      <c r="B31" s="21"/>
      <c r="C31" s="24"/>
      <c r="D31" s="23"/>
      <c r="E31" s="42"/>
      <c r="F31" s="23"/>
      <c r="G31" s="42"/>
      <c r="H31" s="112"/>
      <c r="I31" s="113"/>
      <c r="J31" s="44"/>
    </row>
    <row r="32" spans="2:10" ht="42" customHeight="1">
      <c r="B32" s="21">
        <v>10</v>
      </c>
      <c r="C32" s="11" t="s">
        <v>28</v>
      </c>
      <c r="D32" s="51"/>
      <c r="E32" s="42"/>
      <c r="F32" s="51"/>
      <c r="G32" s="38"/>
      <c r="H32" s="116"/>
      <c r="I32" s="117"/>
      <c r="J32" s="44" t="s">
        <v>8</v>
      </c>
    </row>
    <row r="33" spans="2:11" ht="27" customHeight="1" thickBot="1">
      <c r="B33" s="21"/>
      <c r="C33" s="24"/>
      <c r="D33" s="23"/>
      <c r="E33" s="43"/>
      <c r="F33" s="23"/>
      <c r="G33" s="43"/>
      <c r="H33" s="112"/>
      <c r="I33" s="113"/>
      <c r="J33" s="44"/>
    </row>
    <row r="34" spans="2:11" ht="26.45" customHeight="1" thickTop="1">
      <c r="B34" s="25"/>
      <c r="C34" s="26" t="s">
        <v>29</v>
      </c>
      <c r="D34" s="27"/>
      <c r="E34" s="27"/>
      <c r="F34" s="27"/>
      <c r="G34" s="27"/>
      <c r="H34" s="126">
        <f>SUM(H14:I33)</f>
        <v>0</v>
      </c>
      <c r="I34" s="127"/>
      <c r="J34" s="46" t="s">
        <v>8</v>
      </c>
      <c r="K34" s="1"/>
    </row>
    <row r="35" spans="2:11" ht="26.45" customHeight="1">
      <c r="B35" s="28"/>
      <c r="C35" s="29" t="s">
        <v>30</v>
      </c>
      <c r="D35" s="30"/>
      <c r="E35" s="30"/>
      <c r="F35" s="30"/>
      <c r="G35" s="30"/>
      <c r="H35" s="123">
        <f>H36-H34</f>
        <v>0</v>
      </c>
      <c r="I35" s="124"/>
      <c r="J35" s="44" t="s">
        <v>8</v>
      </c>
      <c r="K35" s="1"/>
    </row>
    <row r="36" spans="2:11" ht="26.45" customHeight="1">
      <c r="B36" s="28"/>
      <c r="C36" s="29" t="s">
        <v>31</v>
      </c>
      <c r="D36" s="30"/>
      <c r="E36" s="30"/>
      <c r="F36" s="30"/>
      <c r="G36" s="30"/>
      <c r="H36" s="123">
        <f>H34*1.1</f>
        <v>0</v>
      </c>
      <c r="I36" s="124"/>
      <c r="J36" s="44" t="s">
        <v>8</v>
      </c>
      <c r="K36" s="1"/>
    </row>
    <row r="37" spans="2:11" ht="5.0999999999999996" customHeight="1">
      <c r="C37" s="1"/>
      <c r="D37" s="1"/>
      <c r="E37" s="1"/>
      <c r="F37" s="1"/>
      <c r="G37" s="1"/>
      <c r="H37" s="1"/>
      <c r="I37" s="1"/>
      <c r="J37" s="1"/>
      <c r="K37" s="1"/>
    </row>
    <row r="38" spans="2:11">
      <c r="C38" s="1"/>
      <c r="D38" s="1"/>
      <c r="E38" s="1"/>
      <c r="F38" s="1"/>
      <c r="G38" s="1"/>
      <c r="H38" s="1"/>
      <c r="I38" s="1"/>
      <c r="J38" s="1"/>
      <c r="K38" s="1"/>
    </row>
  </sheetData>
  <mergeCells count="29">
    <mergeCell ref="H33:I33"/>
    <mergeCell ref="H36:I36"/>
    <mergeCell ref="H11:J11"/>
    <mergeCell ref="H34:I34"/>
    <mergeCell ref="H35:I35"/>
    <mergeCell ref="H28:I28"/>
    <mergeCell ref="H29:I29"/>
    <mergeCell ref="H30:I30"/>
    <mergeCell ref="H31:I31"/>
    <mergeCell ref="H32:I32"/>
    <mergeCell ref="H23:I23"/>
    <mergeCell ref="H24:I24"/>
    <mergeCell ref="H25:I25"/>
    <mergeCell ref="H26:I26"/>
    <mergeCell ref="H27:I27"/>
    <mergeCell ref="H22:I22"/>
    <mergeCell ref="B1:J1"/>
    <mergeCell ref="I5:J5"/>
    <mergeCell ref="H13:I13"/>
    <mergeCell ref="H14:I14"/>
    <mergeCell ref="H15:I15"/>
    <mergeCell ref="H21:I21"/>
    <mergeCell ref="C11:G11"/>
    <mergeCell ref="C5:E5"/>
    <mergeCell ref="H16:I16"/>
    <mergeCell ref="H17:I17"/>
    <mergeCell ref="H18:I18"/>
    <mergeCell ref="H19:I19"/>
    <mergeCell ref="H20:I20"/>
  </mergeCells>
  <phoneticPr fontId="2"/>
  <conditionalFormatting sqref="B14:H36 J14:J36">
    <cfRule type="expression" dxfId="1" priority="1">
      <formula>MOD(ROW(),2)=1</formula>
    </cfRule>
  </conditionalFormatting>
  <printOptions horizontalCentered="1" verticalCentered="1"/>
  <pageMargins left="0.25" right="0.2" top="0.75" bottom="0.75" header="0.3" footer="0.3"/>
  <pageSetup paperSize="9" scale="59" orientation="portrait" r:id="rId1"/>
  <rowBreaks count="2" manualBreakCount="2">
    <brk id="17" max="16383" man="1"/>
    <brk id="18"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6556-57FE-4F15-A508-C84F0819E4AB}">
  <sheetPr>
    <pageSetUpPr fitToPage="1"/>
  </sheetPr>
  <dimension ref="A1:L28"/>
  <sheetViews>
    <sheetView showGridLines="0" showZeros="0" zoomScale="70" zoomScaleNormal="70" workbookViewId="0">
      <selection sqref="A1:K26"/>
    </sheetView>
  </sheetViews>
  <sheetFormatPr defaultColWidth="10.6640625" defaultRowHeight="15"/>
  <cols>
    <col min="1" max="1" width="6.33203125" style="3" bestFit="1" customWidth="1"/>
    <col min="2" max="2" width="5.44140625" style="3" bestFit="1" customWidth="1"/>
    <col min="3" max="3" width="57.5546875" style="2" customWidth="1"/>
    <col min="4" max="4" width="15.33203125" style="2" customWidth="1"/>
    <col min="5" max="5" width="7.33203125" style="2" customWidth="1"/>
    <col min="6" max="6" width="10.5546875" style="2" customWidth="1"/>
    <col min="7" max="7" width="7.33203125" style="2" customWidth="1"/>
    <col min="8" max="8" width="14.5546875" style="2" customWidth="1"/>
    <col min="9" max="9" width="15.6640625" style="2" customWidth="1"/>
    <col min="10" max="10" width="7.44140625" style="2" customWidth="1"/>
    <col min="11" max="11" width="15.77734375" style="2" bestFit="1" customWidth="1"/>
    <col min="12" max="16384" width="10.6640625" style="2"/>
  </cols>
  <sheetData>
    <row r="1" spans="2:12" ht="33" customHeight="1">
      <c r="B1" s="118" t="s">
        <v>0</v>
      </c>
      <c r="C1" s="119"/>
      <c r="D1" s="119"/>
      <c r="E1" s="119"/>
      <c r="F1" s="119"/>
      <c r="G1" s="119"/>
      <c r="H1" s="119"/>
      <c r="I1" s="119"/>
      <c r="J1" s="119"/>
      <c r="K1" s="1"/>
    </row>
    <row r="2" spans="2:12" ht="16.350000000000001" customHeight="1">
      <c r="B2" s="4"/>
      <c r="C2" s="4"/>
      <c r="D2" s="4"/>
      <c r="E2" s="4"/>
      <c r="F2" s="4"/>
      <c r="G2" s="4"/>
      <c r="H2" s="4"/>
      <c r="I2" s="4"/>
      <c r="J2" s="53" t="s">
        <v>1</v>
      </c>
      <c r="K2" s="1"/>
    </row>
    <row r="3" spans="2:12" ht="18.75">
      <c r="B3" s="12" t="s">
        <v>2</v>
      </c>
      <c r="C3" s="17"/>
      <c r="D3" s="17"/>
      <c r="E3" s="17"/>
      <c r="F3" s="17"/>
      <c r="G3" s="17"/>
      <c r="H3" s="10"/>
      <c r="I3" s="10"/>
      <c r="J3" s="12"/>
      <c r="K3" s="1"/>
    </row>
    <row r="4" spans="2:12" ht="18.75">
      <c r="B4" s="6"/>
      <c r="C4" s="5"/>
      <c r="D4" s="5"/>
      <c r="E4" s="5"/>
      <c r="F4" s="5"/>
      <c r="G4" s="5"/>
      <c r="H4" s="5"/>
      <c r="I4" s="12"/>
      <c r="J4" s="53" t="s">
        <v>3</v>
      </c>
      <c r="K4" s="1"/>
    </row>
    <row r="5" spans="2:12" ht="35.450000000000003" customHeight="1">
      <c r="B5" s="54" t="s">
        <v>4</v>
      </c>
      <c r="C5" s="115" t="s">
        <v>5</v>
      </c>
      <c r="D5" s="115"/>
      <c r="E5" s="115"/>
      <c r="F5" s="19"/>
      <c r="G5" s="19"/>
      <c r="H5" s="7"/>
      <c r="I5" s="120" t="s">
        <v>6</v>
      </c>
      <c r="J5" s="120"/>
      <c r="K5" s="1"/>
    </row>
    <row r="6" spans="2:12" ht="17.45" customHeight="1">
      <c r="B6" s="6"/>
      <c r="C6" s="7"/>
      <c r="D6" s="7"/>
      <c r="E6" s="7"/>
      <c r="F6" s="7"/>
      <c r="G6" s="7"/>
      <c r="H6" s="8"/>
      <c r="I6" s="14"/>
      <c r="J6" s="9"/>
      <c r="K6" s="1"/>
    </row>
    <row r="7" spans="2:12" ht="27.6" customHeight="1">
      <c r="B7" s="6"/>
      <c r="C7" s="7"/>
      <c r="D7" s="7"/>
      <c r="E7" s="7"/>
      <c r="F7" s="7"/>
      <c r="G7" s="7"/>
      <c r="H7" s="35" t="s">
        <v>7</v>
      </c>
      <c r="I7" s="36">
        <v>70000000</v>
      </c>
      <c r="J7" s="16" t="s">
        <v>8</v>
      </c>
      <c r="K7" s="1"/>
    </row>
    <row r="8" spans="2:12" ht="27.6" customHeight="1">
      <c r="B8" s="15"/>
      <c r="C8" s="13"/>
      <c r="D8" s="13"/>
      <c r="E8" s="13"/>
      <c r="F8" s="13"/>
      <c r="G8" s="13"/>
      <c r="H8" s="35" t="s">
        <v>9</v>
      </c>
      <c r="I8" s="47">
        <v>5</v>
      </c>
      <c r="J8" s="16" t="s">
        <v>10</v>
      </c>
      <c r="K8" s="55">
        <f>I7*I8</f>
        <v>350000000</v>
      </c>
      <c r="L8" s="2" t="s">
        <v>8</v>
      </c>
    </row>
    <row r="9" spans="2:12" ht="27.6" customHeight="1">
      <c r="B9" s="15"/>
      <c r="C9" s="13"/>
      <c r="D9" s="13"/>
      <c r="E9" s="13"/>
      <c r="F9" s="13"/>
      <c r="G9" s="13"/>
      <c r="H9" s="35" t="s">
        <v>11</v>
      </c>
      <c r="I9" s="48">
        <v>30</v>
      </c>
      <c r="J9" s="16" t="s">
        <v>10</v>
      </c>
      <c r="K9" s="55">
        <f>I7*I9</f>
        <v>2100000000</v>
      </c>
      <c r="L9" s="2" t="s">
        <v>8</v>
      </c>
    </row>
    <row r="10" spans="2:12" ht="12" customHeight="1">
      <c r="B10" s="15"/>
      <c r="C10" s="13"/>
      <c r="D10" s="13"/>
      <c r="E10" s="13"/>
      <c r="F10" s="13"/>
      <c r="G10" s="13"/>
      <c r="H10" s="5"/>
      <c r="I10" s="18"/>
      <c r="J10" s="16"/>
      <c r="K10" s="1"/>
    </row>
    <row r="11" spans="2:12" ht="37.5" customHeight="1">
      <c r="B11" s="15"/>
      <c r="C11" s="114" t="s">
        <v>12</v>
      </c>
      <c r="D11" s="114"/>
      <c r="E11" s="114"/>
      <c r="F11" s="114"/>
      <c r="G11" s="114"/>
      <c r="H11" s="125">
        <f>I7*I8%+I7*I9%</f>
        <v>24500000</v>
      </c>
      <c r="I11" s="125"/>
      <c r="J11" s="125"/>
      <c r="K11" s="1"/>
    </row>
    <row r="12" spans="2:12">
      <c r="B12" s="6"/>
      <c r="C12" s="5"/>
      <c r="D12" s="5"/>
      <c r="E12" s="5"/>
      <c r="F12" s="5"/>
      <c r="G12" s="5"/>
      <c r="H12" s="5"/>
      <c r="I12" s="5"/>
      <c r="J12" s="5"/>
      <c r="K12" s="1"/>
    </row>
    <row r="13" spans="2:12" ht="27.6" customHeight="1">
      <c r="B13" s="20" t="s">
        <v>13</v>
      </c>
      <c r="C13" s="20" t="s">
        <v>14</v>
      </c>
      <c r="D13" s="20" t="s">
        <v>15</v>
      </c>
      <c r="E13" s="37" t="s">
        <v>16</v>
      </c>
      <c r="F13" s="20" t="s">
        <v>17</v>
      </c>
      <c r="G13" s="37" t="s">
        <v>16</v>
      </c>
      <c r="H13" s="121" t="s">
        <v>18</v>
      </c>
      <c r="I13" s="122"/>
      <c r="J13" s="37" t="s">
        <v>16</v>
      </c>
    </row>
    <row r="14" spans="2:12" ht="42" customHeight="1">
      <c r="B14" s="56">
        <v>1</v>
      </c>
      <c r="C14" s="57" t="s">
        <v>19</v>
      </c>
      <c r="D14" s="58">
        <v>1</v>
      </c>
      <c r="E14" s="59" t="s">
        <v>32</v>
      </c>
      <c r="F14" s="58"/>
      <c r="G14" s="59"/>
      <c r="H14" s="134"/>
      <c r="I14" s="135"/>
      <c r="J14" s="60" t="s">
        <v>8</v>
      </c>
    </row>
    <row r="15" spans="2:12" ht="42" customHeight="1">
      <c r="B15" s="56">
        <v>2</v>
      </c>
      <c r="C15" s="61" t="s">
        <v>20</v>
      </c>
      <c r="D15" s="58"/>
      <c r="E15" s="62"/>
      <c r="F15" s="58"/>
      <c r="G15" s="59"/>
      <c r="H15" s="134"/>
      <c r="I15" s="135"/>
      <c r="J15" s="60" t="s">
        <v>8</v>
      </c>
    </row>
    <row r="16" spans="2:12" ht="42" customHeight="1">
      <c r="B16" s="56">
        <v>3</v>
      </c>
      <c r="C16" s="57" t="s">
        <v>21</v>
      </c>
      <c r="D16" s="58"/>
      <c r="E16" s="59"/>
      <c r="F16" s="58"/>
      <c r="G16" s="59"/>
      <c r="H16" s="134"/>
      <c r="I16" s="135"/>
      <c r="J16" s="60" t="s">
        <v>8</v>
      </c>
    </row>
    <row r="17" spans="2:11" ht="42" customHeight="1">
      <c r="B17" s="56">
        <v>4</v>
      </c>
      <c r="C17" s="63" t="s">
        <v>22</v>
      </c>
      <c r="D17" s="58"/>
      <c r="E17" s="64"/>
      <c r="F17" s="58"/>
      <c r="G17" s="59"/>
      <c r="H17" s="134"/>
      <c r="I17" s="135"/>
      <c r="J17" s="60" t="s">
        <v>8</v>
      </c>
    </row>
    <row r="18" spans="2:11" ht="42" customHeight="1">
      <c r="B18" s="56">
        <v>5</v>
      </c>
      <c r="C18" s="63" t="s">
        <v>23</v>
      </c>
      <c r="D18" s="58"/>
      <c r="E18" s="64"/>
      <c r="F18" s="58"/>
      <c r="G18" s="59"/>
      <c r="H18" s="134"/>
      <c r="I18" s="135"/>
      <c r="J18" s="60" t="s">
        <v>8</v>
      </c>
    </row>
    <row r="19" spans="2:11" ht="42" customHeight="1">
      <c r="B19" s="56">
        <v>6</v>
      </c>
      <c r="C19" s="63" t="s">
        <v>24</v>
      </c>
      <c r="D19" s="58"/>
      <c r="E19" s="64"/>
      <c r="F19" s="58"/>
      <c r="G19" s="59"/>
      <c r="H19" s="134"/>
      <c r="I19" s="135"/>
      <c r="J19" s="60" t="s">
        <v>8</v>
      </c>
    </row>
    <row r="20" spans="2:11" ht="42" customHeight="1">
      <c r="B20" s="56">
        <v>7</v>
      </c>
      <c r="C20" s="63" t="s">
        <v>25</v>
      </c>
      <c r="D20" s="65"/>
      <c r="E20" s="64"/>
      <c r="F20" s="65"/>
      <c r="G20" s="59"/>
      <c r="H20" s="128">
        <f>I7*I9</f>
        <v>2100000000</v>
      </c>
      <c r="I20" s="129"/>
      <c r="J20" s="60" t="s">
        <v>8</v>
      </c>
    </row>
    <row r="21" spans="2:11" ht="42" customHeight="1">
      <c r="B21" s="56">
        <v>8</v>
      </c>
      <c r="C21" s="63" t="s">
        <v>26</v>
      </c>
      <c r="D21" s="58"/>
      <c r="E21" s="64"/>
      <c r="F21" s="58"/>
      <c r="G21" s="59"/>
      <c r="H21" s="134"/>
      <c r="I21" s="135"/>
      <c r="J21" s="60" t="s">
        <v>8</v>
      </c>
    </row>
    <row r="22" spans="2:11" ht="42" customHeight="1">
      <c r="B22" s="56">
        <v>9</v>
      </c>
      <c r="C22" s="63" t="s">
        <v>27</v>
      </c>
      <c r="D22" s="58"/>
      <c r="E22" s="64"/>
      <c r="F22" s="58"/>
      <c r="G22" s="59"/>
      <c r="H22" s="134"/>
      <c r="I22" s="135"/>
      <c r="J22" s="60" t="s">
        <v>8</v>
      </c>
    </row>
    <row r="23" spans="2:11" ht="42" customHeight="1" thickBot="1">
      <c r="B23" s="56">
        <v>10</v>
      </c>
      <c r="C23" s="66" t="s">
        <v>28</v>
      </c>
      <c r="D23" s="67">
        <v>150</v>
      </c>
      <c r="E23" s="64" t="s">
        <v>8</v>
      </c>
      <c r="F23" s="65">
        <v>1600</v>
      </c>
      <c r="G23" s="59" t="s">
        <v>33</v>
      </c>
      <c r="H23" s="128">
        <f>D23*F23</f>
        <v>240000</v>
      </c>
      <c r="I23" s="129"/>
      <c r="J23" s="60" t="s">
        <v>8</v>
      </c>
    </row>
    <row r="24" spans="2:11" ht="41.45" customHeight="1" thickTop="1">
      <c r="B24" s="68"/>
      <c r="C24" s="69" t="s">
        <v>29</v>
      </c>
      <c r="D24" s="70"/>
      <c r="E24" s="70"/>
      <c r="F24" s="70"/>
      <c r="G24" s="70"/>
      <c r="H24" s="130">
        <f>SUM(H14:I23)</f>
        <v>2100240000</v>
      </c>
      <c r="I24" s="131"/>
      <c r="J24" s="71" t="s">
        <v>8</v>
      </c>
      <c r="K24" s="1"/>
    </row>
    <row r="25" spans="2:11" ht="41.45" customHeight="1">
      <c r="B25" s="72"/>
      <c r="C25" s="73" t="s">
        <v>30</v>
      </c>
      <c r="D25" s="74"/>
      <c r="E25" s="74"/>
      <c r="F25" s="74"/>
      <c r="G25" s="74"/>
      <c r="H25" s="132">
        <f>H26-H24</f>
        <v>210024000</v>
      </c>
      <c r="I25" s="133"/>
      <c r="J25" s="60" t="s">
        <v>8</v>
      </c>
      <c r="K25" s="1"/>
    </row>
    <row r="26" spans="2:11" ht="41.45" customHeight="1">
      <c r="B26" s="72"/>
      <c r="C26" s="73" t="s">
        <v>31</v>
      </c>
      <c r="D26" s="74"/>
      <c r="E26" s="74"/>
      <c r="F26" s="74"/>
      <c r="G26" s="74"/>
      <c r="H26" s="132">
        <f>H24*1.1</f>
        <v>2310264000</v>
      </c>
      <c r="I26" s="133"/>
      <c r="J26" s="60" t="s">
        <v>8</v>
      </c>
      <c r="K26" s="1"/>
    </row>
    <row r="27" spans="2:11" ht="5.0999999999999996" customHeight="1">
      <c r="C27" s="1"/>
      <c r="D27" s="1"/>
      <c r="E27" s="1"/>
      <c r="F27" s="1"/>
      <c r="G27" s="1"/>
      <c r="H27" s="1"/>
      <c r="I27" s="1"/>
      <c r="J27" s="1"/>
      <c r="K27" s="1"/>
    </row>
    <row r="28" spans="2:11">
      <c r="C28" s="1"/>
      <c r="D28" s="1"/>
      <c r="E28" s="1"/>
      <c r="F28" s="1"/>
      <c r="G28" s="1"/>
      <c r="H28" s="1"/>
      <c r="I28" s="1"/>
      <c r="J28" s="1"/>
      <c r="K28" s="1"/>
    </row>
  </sheetData>
  <mergeCells count="19">
    <mergeCell ref="H13:I13"/>
    <mergeCell ref="B1:J1"/>
    <mergeCell ref="C5:E5"/>
    <mergeCell ref="I5:J5"/>
    <mergeCell ref="C11:G11"/>
    <mergeCell ref="H11:J11"/>
    <mergeCell ref="H17:I17"/>
    <mergeCell ref="H18:I18"/>
    <mergeCell ref="H19:I19"/>
    <mergeCell ref="H14:I14"/>
    <mergeCell ref="H15:I15"/>
    <mergeCell ref="H16:I16"/>
    <mergeCell ref="H23:I23"/>
    <mergeCell ref="H24:I24"/>
    <mergeCell ref="H25:I25"/>
    <mergeCell ref="H26:I26"/>
    <mergeCell ref="H20:I20"/>
    <mergeCell ref="H21:I21"/>
    <mergeCell ref="H22:I22"/>
  </mergeCells>
  <phoneticPr fontId="2"/>
  <conditionalFormatting sqref="B14:H26 J14:J26">
    <cfRule type="expression" dxfId="0" priority="1">
      <formula>MOD(ROW(),2)=1</formula>
    </cfRule>
  </conditionalFormatting>
  <printOptions horizontalCentered="1" verticalCentered="1"/>
  <pageMargins left="0.25" right="0.2" top="0.75" bottom="0.75" header="0.3" footer="0.3"/>
  <pageSetup paperSize="9" scale="59" orientation="portrait" r:id="rId1"/>
  <rowBreaks count="1" manualBreakCount="1">
    <brk id="1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BDDC-E211-478D-9907-BF8BEF09ED89}">
  <sheetPr>
    <tabColor rgb="FFFF0000"/>
  </sheetPr>
  <dimension ref="B1:L34"/>
  <sheetViews>
    <sheetView tabSelected="1" view="pageBreakPreview" zoomScaleNormal="70" zoomScaleSheetLayoutView="100" workbookViewId="0">
      <selection activeCell="F28" sqref="F28"/>
    </sheetView>
  </sheetViews>
  <sheetFormatPr defaultRowHeight="19.5"/>
  <cols>
    <col min="1" max="1" width="1.33203125" customWidth="1"/>
    <col min="2" max="2" width="6.21875" customWidth="1"/>
    <col min="3" max="3" width="42.109375" customWidth="1"/>
    <col min="4" max="4" width="16.88671875" customWidth="1"/>
    <col min="5" max="5" width="6.33203125" customWidth="1"/>
    <col min="7" max="7" width="7.21875" customWidth="1"/>
    <col min="8" max="8" width="16.44140625" customWidth="1"/>
    <col min="9" max="9" width="12.88671875" bestFit="1" customWidth="1"/>
    <col min="10" max="10" width="6.88671875" customWidth="1"/>
    <col min="11" max="12" width="13" customWidth="1"/>
  </cols>
  <sheetData>
    <row r="1" spans="2:11" ht="24">
      <c r="B1" s="87" t="s">
        <v>34</v>
      </c>
    </row>
    <row r="2" spans="2:11" ht="33">
      <c r="B2" s="178" t="s">
        <v>35</v>
      </c>
      <c r="C2" s="178"/>
      <c r="D2" s="178"/>
      <c r="E2" s="178"/>
      <c r="F2" s="178"/>
      <c r="G2" s="178"/>
      <c r="H2" s="178"/>
      <c r="I2" s="178"/>
      <c r="J2" s="178"/>
    </row>
    <row r="3" spans="2:11" ht="20.100000000000001" customHeight="1">
      <c r="I3" s="179" t="s">
        <v>1</v>
      </c>
      <c r="J3" s="179"/>
    </row>
    <row r="4" spans="2:11" ht="25.5">
      <c r="B4" s="111" t="s">
        <v>36</v>
      </c>
      <c r="C4" s="111"/>
    </row>
    <row r="5" spans="2:11" ht="25.5">
      <c r="B5" s="82"/>
      <c r="C5" s="82"/>
      <c r="H5" s="92"/>
      <c r="I5" s="92"/>
      <c r="J5" s="93" t="s">
        <v>37</v>
      </c>
    </row>
    <row r="6" spans="2:11" ht="25.5">
      <c r="B6" s="82"/>
      <c r="C6" s="82"/>
      <c r="H6" s="92"/>
      <c r="I6" s="92"/>
      <c r="J6" s="93" t="s">
        <v>38</v>
      </c>
    </row>
    <row r="7" spans="2:11" ht="25.5">
      <c r="B7" s="82" t="s">
        <v>39</v>
      </c>
      <c r="H7" s="92"/>
      <c r="I7" s="92"/>
      <c r="J7" s="93" t="s">
        <v>40</v>
      </c>
    </row>
    <row r="8" spans="2:11" ht="25.5">
      <c r="B8" s="82"/>
      <c r="H8" s="92"/>
      <c r="I8" s="92"/>
      <c r="J8" s="93"/>
    </row>
    <row r="9" spans="2:11">
      <c r="I9" s="75"/>
    </row>
    <row r="10" spans="2:11" ht="30">
      <c r="C10" s="180" t="s">
        <v>41</v>
      </c>
      <c r="D10" s="180"/>
      <c r="E10" s="180"/>
      <c r="F10" s="180"/>
      <c r="G10" s="180"/>
      <c r="H10" s="181">
        <f>H27</f>
        <v>21000000</v>
      </c>
      <c r="I10" s="181"/>
      <c r="J10" s="181"/>
      <c r="K10" s="86">
        <f>25760000-H10</f>
        <v>4760000</v>
      </c>
    </row>
    <row r="11" spans="2:11" ht="20.25" thickBot="1"/>
    <row r="12" spans="2:11">
      <c r="B12" s="94"/>
      <c r="C12" s="95" t="s">
        <v>42</v>
      </c>
      <c r="D12" s="96" t="s">
        <v>43</v>
      </c>
      <c r="E12" s="97" t="s">
        <v>44</v>
      </c>
      <c r="F12" s="96" t="s">
        <v>45</v>
      </c>
      <c r="G12" s="97" t="s">
        <v>44</v>
      </c>
      <c r="H12" s="182" t="s">
        <v>46</v>
      </c>
      <c r="I12" s="183"/>
      <c r="J12" s="98" t="s">
        <v>44</v>
      </c>
    </row>
    <row r="13" spans="2:11" ht="42" customHeight="1">
      <c r="B13" s="99">
        <v>1</v>
      </c>
      <c r="C13" s="77" t="s">
        <v>47</v>
      </c>
      <c r="D13" s="88"/>
      <c r="E13" s="85" t="s">
        <v>48</v>
      </c>
      <c r="F13" s="88"/>
      <c r="G13" s="90"/>
      <c r="H13" s="152">
        <f>D13*F13</f>
        <v>0</v>
      </c>
      <c r="I13" s="153"/>
      <c r="J13" s="100" t="s">
        <v>49</v>
      </c>
    </row>
    <row r="14" spans="2:11" ht="42" customHeight="1">
      <c r="B14" s="99">
        <v>2</v>
      </c>
      <c r="C14" s="78" t="s">
        <v>50</v>
      </c>
      <c r="D14" s="88"/>
      <c r="E14" s="85" t="s">
        <v>48</v>
      </c>
      <c r="F14" s="88"/>
      <c r="G14" s="90"/>
      <c r="H14" s="152">
        <f t="shared" ref="H14:H23" si="0">D14*F14</f>
        <v>0</v>
      </c>
      <c r="I14" s="153"/>
      <c r="J14" s="100" t="s">
        <v>49</v>
      </c>
    </row>
    <row r="15" spans="2:11" ht="42" customHeight="1">
      <c r="B15" s="99">
        <v>3</v>
      </c>
      <c r="C15" s="79" t="s">
        <v>51</v>
      </c>
      <c r="D15" s="88"/>
      <c r="E15" s="85" t="s">
        <v>48</v>
      </c>
      <c r="F15" s="88"/>
      <c r="G15" s="90"/>
      <c r="H15" s="152">
        <f t="shared" si="0"/>
        <v>0</v>
      </c>
      <c r="I15" s="153"/>
      <c r="J15" s="100" t="s">
        <v>49</v>
      </c>
    </row>
    <row r="16" spans="2:11" ht="42" customHeight="1">
      <c r="B16" s="99">
        <v>4</v>
      </c>
      <c r="C16" s="80" t="s">
        <v>52</v>
      </c>
      <c r="D16" s="88"/>
      <c r="E16" s="85" t="s">
        <v>48</v>
      </c>
      <c r="F16" s="88"/>
      <c r="G16" s="90"/>
      <c r="H16" s="152">
        <f t="shared" si="0"/>
        <v>0</v>
      </c>
      <c r="I16" s="153"/>
      <c r="J16" s="100" t="s">
        <v>49</v>
      </c>
    </row>
    <row r="17" spans="2:12" ht="42" customHeight="1">
      <c r="B17" s="99">
        <v>5</v>
      </c>
      <c r="C17" s="80" t="s">
        <v>69</v>
      </c>
      <c r="D17" s="88"/>
      <c r="E17" s="85" t="s">
        <v>48</v>
      </c>
      <c r="F17" s="88"/>
      <c r="G17" s="90"/>
      <c r="H17" s="152">
        <f t="shared" si="0"/>
        <v>0</v>
      </c>
      <c r="I17" s="153"/>
      <c r="J17" s="100" t="s">
        <v>49</v>
      </c>
    </row>
    <row r="18" spans="2:12" ht="42" customHeight="1">
      <c r="B18" s="99">
        <v>6</v>
      </c>
      <c r="C18" s="80" t="s">
        <v>53</v>
      </c>
      <c r="D18" s="88"/>
      <c r="E18" s="85" t="s">
        <v>48</v>
      </c>
      <c r="F18" s="88"/>
      <c r="G18" s="90"/>
      <c r="H18" s="152">
        <f t="shared" si="0"/>
        <v>0</v>
      </c>
      <c r="I18" s="153"/>
      <c r="J18" s="100" t="s">
        <v>49</v>
      </c>
    </row>
    <row r="19" spans="2:12" ht="42" customHeight="1">
      <c r="B19" s="110">
        <v>7</v>
      </c>
      <c r="C19" s="80" t="s">
        <v>70</v>
      </c>
      <c r="D19" s="88"/>
      <c r="E19" s="85" t="s">
        <v>48</v>
      </c>
      <c r="F19" s="88"/>
      <c r="G19" s="90"/>
      <c r="H19" s="152">
        <f t="shared" si="0"/>
        <v>0</v>
      </c>
      <c r="I19" s="153"/>
      <c r="J19" s="100" t="s">
        <v>49</v>
      </c>
    </row>
    <row r="20" spans="2:12" ht="42" customHeight="1">
      <c r="B20" s="99">
        <v>8</v>
      </c>
      <c r="C20" s="80" t="s">
        <v>54</v>
      </c>
      <c r="D20" s="88"/>
      <c r="E20" s="85" t="s">
        <v>48</v>
      </c>
      <c r="F20" s="88"/>
      <c r="G20" s="90"/>
      <c r="H20" s="152">
        <f t="shared" si="0"/>
        <v>0</v>
      </c>
      <c r="I20" s="153"/>
      <c r="J20" s="100" t="s">
        <v>49</v>
      </c>
    </row>
    <row r="21" spans="2:12" ht="42" customHeight="1">
      <c r="B21" s="99">
        <v>9</v>
      </c>
      <c r="C21" s="80" t="s">
        <v>55</v>
      </c>
      <c r="D21" s="88"/>
      <c r="E21" s="85" t="s">
        <v>48</v>
      </c>
      <c r="F21" s="88"/>
      <c r="G21" s="90"/>
      <c r="H21" s="152">
        <f t="shared" si="0"/>
        <v>0</v>
      </c>
      <c r="I21" s="153"/>
      <c r="J21" s="100" t="s">
        <v>49</v>
      </c>
    </row>
    <row r="22" spans="2:12" ht="42" customHeight="1">
      <c r="B22" s="102">
        <v>10</v>
      </c>
      <c r="C22" s="81" t="s">
        <v>56</v>
      </c>
      <c r="D22" s="89"/>
      <c r="E22" s="83" t="s">
        <v>49</v>
      </c>
      <c r="F22" s="89"/>
      <c r="G22" s="91"/>
      <c r="H22" s="152">
        <f t="shared" si="0"/>
        <v>0</v>
      </c>
      <c r="I22" s="153"/>
      <c r="J22" s="103" t="s">
        <v>49</v>
      </c>
    </row>
    <row r="23" spans="2:12" ht="42" customHeight="1" thickBot="1">
      <c r="B23" s="102">
        <v>11</v>
      </c>
      <c r="C23" s="81" t="s">
        <v>57</v>
      </c>
      <c r="D23" s="89"/>
      <c r="E23" s="83" t="s">
        <v>48</v>
      </c>
      <c r="F23" s="89"/>
      <c r="G23" s="91"/>
      <c r="H23" s="171">
        <f t="shared" si="0"/>
        <v>0</v>
      </c>
      <c r="I23" s="172"/>
      <c r="J23" s="103" t="s">
        <v>48</v>
      </c>
    </row>
    <row r="24" spans="2:12" ht="42" customHeight="1" thickTop="1">
      <c r="B24" s="173" t="s">
        <v>58</v>
      </c>
      <c r="C24" s="174"/>
      <c r="D24" s="174"/>
      <c r="E24" s="174"/>
      <c r="F24" s="174"/>
      <c r="G24" s="175"/>
      <c r="H24" s="176">
        <f>SUM(H13:I23)</f>
        <v>0</v>
      </c>
      <c r="I24" s="177"/>
      <c r="J24" s="104" t="s">
        <v>49</v>
      </c>
    </row>
    <row r="25" spans="2:12" ht="46.5" customHeight="1">
      <c r="B25" s="147" t="s">
        <v>59</v>
      </c>
      <c r="C25" s="148"/>
      <c r="D25" s="148"/>
      <c r="E25" s="148"/>
      <c r="F25" s="148"/>
      <c r="G25" s="149"/>
      <c r="H25" s="150">
        <f>H24*0.1</f>
        <v>0</v>
      </c>
      <c r="I25" s="151"/>
      <c r="J25" s="103" t="s">
        <v>48</v>
      </c>
      <c r="K25" s="185">
        <f>(H24+H25)/70000000</f>
        <v>0</v>
      </c>
      <c r="L25" t="s">
        <v>73</v>
      </c>
    </row>
    <row r="26" spans="2:12" ht="42" customHeight="1">
      <c r="B26" s="101">
        <v>7</v>
      </c>
      <c r="C26" s="80" t="s">
        <v>71</v>
      </c>
      <c r="D26" s="84">
        <v>21000000</v>
      </c>
      <c r="E26" s="85" t="s">
        <v>48</v>
      </c>
      <c r="F26" s="84">
        <v>1</v>
      </c>
      <c r="G26" s="85" t="s">
        <v>32</v>
      </c>
      <c r="H26" s="152">
        <f>D26*F26</f>
        <v>21000000</v>
      </c>
      <c r="I26" s="153"/>
      <c r="J26" s="100" t="s">
        <v>49</v>
      </c>
      <c r="K26" s="185">
        <f>H26/70000000</f>
        <v>0.3</v>
      </c>
      <c r="L26" t="s">
        <v>74</v>
      </c>
    </row>
    <row r="27" spans="2:12" ht="42" customHeight="1" thickBot="1">
      <c r="B27" s="154" t="s">
        <v>60</v>
      </c>
      <c r="C27" s="137"/>
      <c r="D27" s="137"/>
      <c r="E27" s="137"/>
      <c r="F27" s="137"/>
      <c r="G27" s="138"/>
      <c r="H27" s="155">
        <f>H24+H25+H26</f>
        <v>21000000</v>
      </c>
      <c r="I27" s="156"/>
      <c r="J27" s="105" t="s">
        <v>49</v>
      </c>
      <c r="K27" s="186"/>
      <c r="L27" s="76"/>
    </row>
    <row r="28" spans="2:12" ht="36" customHeight="1" thickBot="1">
      <c r="B28" t="s">
        <v>61</v>
      </c>
      <c r="K28" s="186"/>
    </row>
    <row r="29" spans="2:12" ht="42.75" customHeight="1">
      <c r="B29" s="157" t="s">
        <v>62</v>
      </c>
      <c r="C29" s="158"/>
      <c r="D29" s="163" t="s">
        <v>58</v>
      </c>
      <c r="E29" s="164"/>
      <c r="F29" s="164"/>
      <c r="G29" s="165"/>
      <c r="H29" s="187"/>
      <c r="I29" s="188"/>
      <c r="J29" s="106" t="s">
        <v>48</v>
      </c>
      <c r="K29" s="186"/>
    </row>
    <row r="30" spans="2:12" ht="42.75" customHeight="1">
      <c r="B30" s="159"/>
      <c r="C30" s="160"/>
      <c r="D30" s="166" t="s">
        <v>63</v>
      </c>
      <c r="E30" s="167"/>
      <c r="F30" s="167"/>
      <c r="G30" s="168"/>
      <c r="H30" s="169">
        <f>H29*0.1</f>
        <v>0</v>
      </c>
      <c r="I30" s="170"/>
      <c r="J30" s="107" t="s">
        <v>48</v>
      </c>
      <c r="K30" s="186"/>
    </row>
    <row r="31" spans="2:12" ht="42.75" customHeight="1" thickBot="1">
      <c r="B31" s="161"/>
      <c r="C31" s="162"/>
      <c r="D31" s="136" t="s">
        <v>64</v>
      </c>
      <c r="E31" s="137"/>
      <c r="F31" s="137"/>
      <c r="G31" s="138"/>
      <c r="H31" s="139">
        <f>H29+H30</f>
        <v>0</v>
      </c>
      <c r="I31" s="140"/>
      <c r="J31" s="108" t="s">
        <v>48</v>
      </c>
      <c r="K31" s="185">
        <f>H31/70000000</f>
        <v>0</v>
      </c>
      <c r="L31" t="s">
        <v>75</v>
      </c>
    </row>
    <row r="32" spans="2:12" ht="20.25" thickBot="1">
      <c r="K32" s="186"/>
    </row>
    <row r="33" spans="4:12" ht="42" customHeight="1" thickBot="1">
      <c r="D33" s="141" t="s">
        <v>65</v>
      </c>
      <c r="E33" s="142"/>
      <c r="F33" s="142"/>
      <c r="G33" s="142"/>
      <c r="H33" s="143">
        <f>H27+H31</f>
        <v>21000000</v>
      </c>
      <c r="I33" s="144"/>
      <c r="J33" s="109" t="s">
        <v>48</v>
      </c>
      <c r="K33" s="185">
        <f>H33/70000000</f>
        <v>0.3</v>
      </c>
      <c r="L33" t="s">
        <v>76</v>
      </c>
    </row>
    <row r="34" spans="4:12" ht="27.75" customHeight="1">
      <c r="D34" s="145" t="s">
        <v>72</v>
      </c>
      <c r="E34" s="146"/>
      <c r="F34" s="146"/>
      <c r="G34" s="146"/>
      <c r="H34" s="146"/>
      <c r="I34" s="146"/>
      <c r="J34" s="146"/>
    </row>
  </sheetData>
  <sheetProtection algorithmName="SHA-512" hashValue="lDFungh2WUT74kWBe/LrUm1YHd+zcjHo5WE9fs51PpQ4ZimP7djMyG0K+nkC316zMWYJfwIM8uC6KVo4gCDKmg==" saltValue="6WAyIwBq3VduDekBr8n6NQ==" spinCount="100000" sheet="1"/>
  <mergeCells count="33">
    <mergeCell ref="H19:I19"/>
    <mergeCell ref="B2:J2"/>
    <mergeCell ref="I3:J3"/>
    <mergeCell ref="C10:G10"/>
    <mergeCell ref="H10:J10"/>
    <mergeCell ref="H12:I12"/>
    <mergeCell ref="H13:I13"/>
    <mergeCell ref="H14:I14"/>
    <mergeCell ref="H15:I15"/>
    <mergeCell ref="H16:I16"/>
    <mergeCell ref="H17:I17"/>
    <mergeCell ref="H18:I18"/>
    <mergeCell ref="H20:I20"/>
    <mergeCell ref="H21:I21"/>
    <mergeCell ref="H22:I22"/>
    <mergeCell ref="H23:I23"/>
    <mergeCell ref="B24:G24"/>
    <mergeCell ref="H24:I24"/>
    <mergeCell ref="B29:C31"/>
    <mergeCell ref="D29:G29"/>
    <mergeCell ref="H29:I29"/>
    <mergeCell ref="D30:G30"/>
    <mergeCell ref="H30:I30"/>
    <mergeCell ref="B25:G25"/>
    <mergeCell ref="H25:I25"/>
    <mergeCell ref="H26:I26"/>
    <mergeCell ref="B27:G27"/>
    <mergeCell ref="H27:I27"/>
    <mergeCell ref="D31:G31"/>
    <mergeCell ref="H31:I31"/>
    <mergeCell ref="D33:G33"/>
    <mergeCell ref="H33:I33"/>
    <mergeCell ref="D34:J34"/>
  </mergeCells>
  <phoneticPr fontId="2"/>
  <pageMargins left="0.7" right="0.7" top="0.75" bottom="0.75" header="0.3" footer="0.3"/>
  <pageSetup paperSize="9" scale="58" orientation="portrait" r:id="rId1"/>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110C-E681-404A-B7FE-AC1D7CE21552}">
  <dimension ref="B1:L34"/>
  <sheetViews>
    <sheetView view="pageBreakPreview" zoomScaleNormal="70" zoomScaleSheetLayoutView="100" workbookViewId="0">
      <selection activeCell="G4" sqref="G4"/>
    </sheetView>
  </sheetViews>
  <sheetFormatPr defaultRowHeight="19.5"/>
  <cols>
    <col min="1" max="1" width="1.33203125" customWidth="1"/>
    <col min="2" max="2" width="6.21875" customWidth="1"/>
    <col min="3" max="3" width="42.109375" customWidth="1"/>
    <col min="4" max="4" width="16.88671875" customWidth="1"/>
    <col min="5" max="5" width="6.33203125" customWidth="1"/>
    <col min="7" max="7" width="7.21875" customWidth="1"/>
    <col min="8" max="8" width="16.44140625" customWidth="1"/>
    <col min="9" max="9" width="12.88671875" bestFit="1" customWidth="1"/>
    <col min="10" max="10" width="6.88671875" customWidth="1"/>
    <col min="11" max="12" width="13" customWidth="1"/>
  </cols>
  <sheetData>
    <row r="1" spans="2:11" ht="24">
      <c r="B1" s="87" t="s">
        <v>34</v>
      </c>
    </row>
    <row r="2" spans="2:11" ht="33">
      <c r="B2" s="178" t="s">
        <v>35</v>
      </c>
      <c r="C2" s="178"/>
      <c r="D2" s="178"/>
      <c r="E2" s="178"/>
      <c r="F2" s="178"/>
      <c r="G2" s="178"/>
      <c r="H2" s="178"/>
      <c r="I2" s="178"/>
      <c r="J2" s="178"/>
    </row>
    <row r="3" spans="2:11" ht="20.100000000000001" customHeight="1">
      <c r="I3" s="184">
        <v>45347</v>
      </c>
      <c r="J3" s="179"/>
    </row>
    <row r="4" spans="2:11" ht="25.5">
      <c r="B4" s="111" t="s">
        <v>36</v>
      </c>
      <c r="C4" s="111"/>
    </row>
    <row r="5" spans="2:11" ht="25.5">
      <c r="B5" s="82"/>
      <c r="C5" s="82"/>
      <c r="H5" s="92"/>
      <c r="I5" s="92"/>
      <c r="J5" s="93" t="s">
        <v>66</v>
      </c>
    </row>
    <row r="6" spans="2:11" ht="25.5">
      <c r="B6" s="82"/>
      <c r="C6" s="82"/>
      <c r="H6" s="92"/>
      <c r="I6" s="92"/>
      <c r="J6" s="93" t="s">
        <v>67</v>
      </c>
    </row>
    <row r="7" spans="2:11" ht="25.5">
      <c r="B7" s="82" t="s">
        <v>39</v>
      </c>
      <c r="H7" s="92"/>
      <c r="I7" s="92"/>
      <c r="J7" s="93" t="s">
        <v>68</v>
      </c>
    </row>
    <row r="8" spans="2:11" ht="25.5">
      <c r="B8" s="82"/>
      <c r="H8" s="92"/>
      <c r="I8" s="92"/>
      <c r="J8" s="93"/>
    </row>
    <row r="9" spans="2:11">
      <c r="I9" s="75"/>
    </row>
    <row r="10" spans="2:11" ht="30">
      <c r="C10" s="180" t="s">
        <v>41</v>
      </c>
      <c r="D10" s="180"/>
      <c r="E10" s="180"/>
      <c r="F10" s="180"/>
      <c r="G10" s="180"/>
      <c r="H10" s="181">
        <f>H27</f>
        <v>25757500</v>
      </c>
      <c r="I10" s="181"/>
      <c r="J10" s="181"/>
      <c r="K10" s="86">
        <f>25760000-H10</f>
        <v>2500</v>
      </c>
    </row>
    <row r="11" spans="2:11" ht="20.25" thickBot="1"/>
    <row r="12" spans="2:11">
      <c r="B12" s="94"/>
      <c r="C12" s="95" t="s">
        <v>42</v>
      </c>
      <c r="D12" s="96" t="s">
        <v>43</v>
      </c>
      <c r="E12" s="97" t="s">
        <v>44</v>
      </c>
      <c r="F12" s="96" t="s">
        <v>45</v>
      </c>
      <c r="G12" s="97" t="s">
        <v>44</v>
      </c>
      <c r="H12" s="182" t="s">
        <v>46</v>
      </c>
      <c r="I12" s="183"/>
      <c r="J12" s="98" t="s">
        <v>44</v>
      </c>
    </row>
    <row r="13" spans="2:11" ht="42" customHeight="1">
      <c r="B13" s="99">
        <v>1</v>
      </c>
      <c r="C13" s="77" t="s">
        <v>47</v>
      </c>
      <c r="D13" s="88">
        <v>800000</v>
      </c>
      <c r="E13" s="85" t="s">
        <v>48</v>
      </c>
      <c r="F13" s="88">
        <v>1</v>
      </c>
      <c r="G13" s="90" t="s">
        <v>32</v>
      </c>
      <c r="H13" s="152">
        <f>D13*F13</f>
        <v>800000</v>
      </c>
      <c r="I13" s="153"/>
      <c r="J13" s="100" t="s">
        <v>49</v>
      </c>
    </row>
    <row r="14" spans="2:11" ht="42" customHeight="1">
      <c r="B14" s="99">
        <v>2</v>
      </c>
      <c r="C14" s="78" t="s">
        <v>50</v>
      </c>
      <c r="D14" s="88">
        <v>800000</v>
      </c>
      <c r="E14" s="85" t="s">
        <v>48</v>
      </c>
      <c r="F14" s="88">
        <v>1</v>
      </c>
      <c r="G14" s="90" t="s">
        <v>32</v>
      </c>
      <c r="H14" s="152">
        <f t="shared" ref="H14:H23" si="0">D14*F14</f>
        <v>800000</v>
      </c>
      <c r="I14" s="153"/>
      <c r="J14" s="100" t="s">
        <v>49</v>
      </c>
    </row>
    <row r="15" spans="2:11" ht="42" customHeight="1">
      <c r="B15" s="99">
        <v>3</v>
      </c>
      <c r="C15" s="79" t="s">
        <v>51</v>
      </c>
      <c r="D15" s="88">
        <v>500000</v>
      </c>
      <c r="E15" s="85" t="s">
        <v>48</v>
      </c>
      <c r="F15" s="88">
        <v>1</v>
      </c>
      <c r="G15" s="90" t="s">
        <v>32</v>
      </c>
      <c r="H15" s="152">
        <f t="shared" si="0"/>
        <v>500000</v>
      </c>
      <c r="I15" s="153"/>
      <c r="J15" s="100" t="s">
        <v>49</v>
      </c>
    </row>
    <row r="16" spans="2:11" ht="42" customHeight="1">
      <c r="B16" s="99">
        <v>4</v>
      </c>
      <c r="C16" s="80" t="s">
        <v>52</v>
      </c>
      <c r="D16" s="88">
        <v>500000</v>
      </c>
      <c r="E16" s="85" t="s">
        <v>48</v>
      </c>
      <c r="F16" s="88">
        <v>1</v>
      </c>
      <c r="G16" s="90" t="s">
        <v>32</v>
      </c>
      <c r="H16" s="152">
        <f t="shared" si="0"/>
        <v>500000</v>
      </c>
      <c r="I16" s="153"/>
      <c r="J16" s="100" t="s">
        <v>49</v>
      </c>
    </row>
    <row r="17" spans="2:12" ht="42" customHeight="1">
      <c r="B17" s="99">
        <v>5</v>
      </c>
      <c r="C17" s="80" t="s">
        <v>69</v>
      </c>
      <c r="D17" s="88">
        <v>300000</v>
      </c>
      <c r="E17" s="85" t="s">
        <v>48</v>
      </c>
      <c r="F17" s="88">
        <v>1</v>
      </c>
      <c r="G17" s="90" t="s">
        <v>32</v>
      </c>
      <c r="H17" s="152">
        <f t="shared" si="0"/>
        <v>300000</v>
      </c>
      <c r="I17" s="153"/>
      <c r="J17" s="100" t="s">
        <v>49</v>
      </c>
    </row>
    <row r="18" spans="2:12" ht="42" customHeight="1">
      <c r="B18" s="99">
        <v>6</v>
      </c>
      <c r="C18" s="80" t="s">
        <v>53</v>
      </c>
      <c r="D18" s="88">
        <v>300000</v>
      </c>
      <c r="E18" s="85" t="s">
        <v>48</v>
      </c>
      <c r="F18" s="88">
        <v>1</v>
      </c>
      <c r="G18" s="90" t="s">
        <v>32</v>
      </c>
      <c r="H18" s="152">
        <f t="shared" si="0"/>
        <v>300000</v>
      </c>
      <c r="I18" s="153"/>
      <c r="J18" s="100" t="s">
        <v>49</v>
      </c>
    </row>
    <row r="19" spans="2:12" ht="42" customHeight="1">
      <c r="B19" s="110">
        <v>7</v>
      </c>
      <c r="C19" s="80" t="s">
        <v>70</v>
      </c>
      <c r="D19" s="88">
        <v>100000</v>
      </c>
      <c r="E19" s="85" t="s">
        <v>48</v>
      </c>
      <c r="F19" s="88">
        <v>1</v>
      </c>
      <c r="G19" s="90" t="s">
        <v>32</v>
      </c>
      <c r="H19" s="152">
        <f t="shared" si="0"/>
        <v>100000</v>
      </c>
      <c r="I19" s="153"/>
      <c r="J19" s="100" t="s">
        <v>49</v>
      </c>
    </row>
    <row r="20" spans="2:12" ht="42" customHeight="1">
      <c r="B20" s="99">
        <v>8</v>
      </c>
      <c r="C20" s="80" t="s">
        <v>54</v>
      </c>
      <c r="D20" s="88">
        <v>200000</v>
      </c>
      <c r="E20" s="85" t="s">
        <v>48</v>
      </c>
      <c r="F20" s="88">
        <v>1</v>
      </c>
      <c r="G20" s="90" t="s">
        <v>32</v>
      </c>
      <c r="H20" s="152">
        <f t="shared" si="0"/>
        <v>200000</v>
      </c>
      <c r="I20" s="153"/>
      <c r="J20" s="100" t="s">
        <v>49</v>
      </c>
    </row>
    <row r="21" spans="2:12" ht="42" customHeight="1">
      <c r="B21" s="99">
        <v>9</v>
      </c>
      <c r="C21" s="80" t="s">
        <v>55</v>
      </c>
      <c r="D21" s="88">
        <v>550000</v>
      </c>
      <c r="E21" s="85" t="s">
        <v>48</v>
      </c>
      <c r="F21" s="88">
        <v>1</v>
      </c>
      <c r="G21" s="90" t="s">
        <v>32</v>
      </c>
      <c r="H21" s="152">
        <f t="shared" si="0"/>
        <v>550000</v>
      </c>
      <c r="I21" s="153"/>
      <c r="J21" s="100" t="s">
        <v>49</v>
      </c>
    </row>
    <row r="22" spans="2:12" ht="42" customHeight="1">
      <c r="B22" s="102">
        <v>10</v>
      </c>
      <c r="C22" s="81" t="s">
        <v>56</v>
      </c>
      <c r="D22" s="89">
        <v>95000</v>
      </c>
      <c r="E22" s="83" t="s">
        <v>49</v>
      </c>
      <c r="F22" s="89">
        <v>1</v>
      </c>
      <c r="G22" s="91" t="s">
        <v>32</v>
      </c>
      <c r="H22" s="152">
        <f t="shared" si="0"/>
        <v>95000</v>
      </c>
      <c r="I22" s="153"/>
      <c r="J22" s="103" t="s">
        <v>49</v>
      </c>
    </row>
    <row r="23" spans="2:12" ht="42" customHeight="1" thickBot="1">
      <c r="B23" s="102">
        <v>11</v>
      </c>
      <c r="C23" s="81" t="s">
        <v>57</v>
      </c>
      <c r="D23" s="89">
        <v>180000</v>
      </c>
      <c r="E23" s="83" t="s">
        <v>48</v>
      </c>
      <c r="F23" s="89">
        <v>1</v>
      </c>
      <c r="G23" s="91" t="s">
        <v>32</v>
      </c>
      <c r="H23" s="171">
        <f t="shared" si="0"/>
        <v>180000</v>
      </c>
      <c r="I23" s="172"/>
      <c r="J23" s="103" t="s">
        <v>48</v>
      </c>
    </row>
    <row r="24" spans="2:12" ht="42" customHeight="1" thickTop="1">
      <c r="B24" s="173" t="s">
        <v>58</v>
      </c>
      <c r="C24" s="174"/>
      <c r="D24" s="174"/>
      <c r="E24" s="174"/>
      <c r="F24" s="174"/>
      <c r="G24" s="175"/>
      <c r="H24" s="176">
        <f>SUM(H13:I23)</f>
        <v>4325000</v>
      </c>
      <c r="I24" s="177"/>
      <c r="J24" s="104" t="s">
        <v>49</v>
      </c>
    </row>
    <row r="25" spans="2:12" ht="46.5" customHeight="1">
      <c r="B25" s="147" t="s">
        <v>59</v>
      </c>
      <c r="C25" s="148"/>
      <c r="D25" s="148"/>
      <c r="E25" s="148"/>
      <c r="F25" s="148"/>
      <c r="G25" s="149"/>
      <c r="H25" s="150">
        <f>H24*0.1</f>
        <v>432500</v>
      </c>
      <c r="I25" s="151"/>
      <c r="J25" s="103" t="s">
        <v>48</v>
      </c>
      <c r="K25" s="185">
        <f>(H24+H25)/70000000</f>
        <v>6.7964285714285713E-2</v>
      </c>
      <c r="L25" t="s">
        <v>73</v>
      </c>
    </row>
    <row r="26" spans="2:12" ht="42" customHeight="1">
      <c r="B26" s="101">
        <v>7</v>
      </c>
      <c r="C26" s="80" t="s">
        <v>71</v>
      </c>
      <c r="D26" s="84">
        <v>21000000</v>
      </c>
      <c r="E26" s="85" t="s">
        <v>48</v>
      </c>
      <c r="F26" s="84">
        <v>1</v>
      </c>
      <c r="G26" s="85" t="s">
        <v>32</v>
      </c>
      <c r="H26" s="152">
        <f>D26*F26</f>
        <v>21000000</v>
      </c>
      <c r="I26" s="153"/>
      <c r="J26" s="100" t="s">
        <v>49</v>
      </c>
      <c r="K26" s="185">
        <f>H26/70000000</f>
        <v>0.3</v>
      </c>
      <c r="L26" t="s">
        <v>74</v>
      </c>
    </row>
    <row r="27" spans="2:12" ht="42" customHeight="1" thickBot="1">
      <c r="B27" s="154" t="s">
        <v>60</v>
      </c>
      <c r="C27" s="137"/>
      <c r="D27" s="137"/>
      <c r="E27" s="137"/>
      <c r="F27" s="137"/>
      <c r="G27" s="138"/>
      <c r="H27" s="155">
        <f>H24+H25+H26</f>
        <v>25757500</v>
      </c>
      <c r="I27" s="156"/>
      <c r="J27" s="105" t="s">
        <v>49</v>
      </c>
      <c r="K27" s="186"/>
      <c r="L27" s="76"/>
    </row>
    <row r="28" spans="2:12" ht="36" customHeight="1" thickBot="1">
      <c r="B28" t="s">
        <v>61</v>
      </c>
      <c r="K28" s="186"/>
    </row>
    <row r="29" spans="2:12" ht="42.75" customHeight="1">
      <c r="B29" s="157" t="s">
        <v>62</v>
      </c>
      <c r="C29" s="158"/>
      <c r="D29" s="163" t="s">
        <v>58</v>
      </c>
      <c r="E29" s="164"/>
      <c r="F29" s="164"/>
      <c r="G29" s="165"/>
      <c r="H29" s="187">
        <v>6300000</v>
      </c>
      <c r="I29" s="188"/>
      <c r="J29" s="106" t="s">
        <v>48</v>
      </c>
      <c r="K29" s="186"/>
    </row>
    <row r="30" spans="2:12" ht="42.75" customHeight="1">
      <c r="B30" s="159"/>
      <c r="C30" s="160"/>
      <c r="D30" s="166" t="s">
        <v>63</v>
      </c>
      <c r="E30" s="167"/>
      <c r="F30" s="167"/>
      <c r="G30" s="168"/>
      <c r="H30" s="169">
        <f>H29*0.1</f>
        <v>630000</v>
      </c>
      <c r="I30" s="170"/>
      <c r="J30" s="107" t="s">
        <v>48</v>
      </c>
      <c r="K30" s="186"/>
    </row>
    <row r="31" spans="2:12" ht="42.75" customHeight="1" thickBot="1">
      <c r="B31" s="161"/>
      <c r="C31" s="162"/>
      <c r="D31" s="136" t="s">
        <v>64</v>
      </c>
      <c r="E31" s="137"/>
      <c r="F31" s="137"/>
      <c r="G31" s="138"/>
      <c r="H31" s="139">
        <f>H29+H30</f>
        <v>6930000</v>
      </c>
      <c r="I31" s="140"/>
      <c r="J31" s="108" t="s">
        <v>48</v>
      </c>
      <c r="K31" s="185">
        <f>H31/70000000</f>
        <v>9.9000000000000005E-2</v>
      </c>
      <c r="L31" t="s">
        <v>75</v>
      </c>
    </row>
    <row r="32" spans="2:12" ht="20.25" thickBot="1">
      <c r="K32" s="186"/>
    </row>
    <row r="33" spans="4:12" ht="42" customHeight="1" thickBot="1">
      <c r="D33" s="141" t="s">
        <v>65</v>
      </c>
      <c r="E33" s="142"/>
      <c r="F33" s="142"/>
      <c r="G33" s="142"/>
      <c r="H33" s="143">
        <f>H27+H31</f>
        <v>32687500</v>
      </c>
      <c r="I33" s="144"/>
      <c r="J33" s="109" t="s">
        <v>48</v>
      </c>
      <c r="K33" s="185">
        <f>H33/70000000</f>
        <v>0.46696428571428572</v>
      </c>
      <c r="L33" t="s">
        <v>76</v>
      </c>
    </row>
    <row r="34" spans="4:12" ht="27.75" customHeight="1">
      <c r="D34" s="145" t="s">
        <v>72</v>
      </c>
      <c r="E34" s="146"/>
      <c r="F34" s="146"/>
      <c r="G34" s="146"/>
      <c r="H34" s="146"/>
      <c r="I34" s="146"/>
      <c r="J34" s="146"/>
    </row>
  </sheetData>
  <sheetProtection algorithmName="SHA-512" hashValue="frVY/L/9adHm6+Q/2YkOc1buw/bnYKMbuZPASE5fKsaHCZJJkHxh5aFzQlmta0a7ZR1ngpDJ1Yl3zoZIAM6k7Q==" saltValue="nvUEwS5fYPhDUGApgJ4EUg==" spinCount="100000" sheet="1"/>
  <mergeCells count="33">
    <mergeCell ref="H19:I19"/>
    <mergeCell ref="B2:J2"/>
    <mergeCell ref="I3:J3"/>
    <mergeCell ref="C10:G10"/>
    <mergeCell ref="H10:J10"/>
    <mergeCell ref="H12:I12"/>
    <mergeCell ref="H13:I13"/>
    <mergeCell ref="H14:I14"/>
    <mergeCell ref="H15:I15"/>
    <mergeCell ref="H16:I16"/>
    <mergeCell ref="H17:I17"/>
    <mergeCell ref="H18:I18"/>
    <mergeCell ref="H20:I20"/>
    <mergeCell ref="H21:I21"/>
    <mergeCell ref="H22:I22"/>
    <mergeCell ref="H23:I23"/>
    <mergeCell ref="B24:G24"/>
    <mergeCell ref="H24:I24"/>
    <mergeCell ref="B29:C31"/>
    <mergeCell ref="D29:G29"/>
    <mergeCell ref="H29:I29"/>
    <mergeCell ref="D30:G30"/>
    <mergeCell ref="H30:I30"/>
    <mergeCell ref="B25:G25"/>
    <mergeCell ref="H25:I25"/>
    <mergeCell ref="H26:I26"/>
    <mergeCell ref="B27:G27"/>
    <mergeCell ref="H27:I27"/>
    <mergeCell ref="D31:G31"/>
    <mergeCell ref="H31:I31"/>
    <mergeCell ref="D33:G33"/>
    <mergeCell ref="H33:I33"/>
    <mergeCell ref="D34:J34"/>
  </mergeCells>
  <phoneticPr fontId="2"/>
  <pageMargins left="0.7" right="0.7" top="0.75" bottom="0.75" header="0.3" footer="0.3"/>
  <pageSetup paperSize="9" scale="58" orientation="portrait" r:id="rId1"/>
  <colBreaks count="1" manualBreakCount="1">
    <brk id="10"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6A78693B669B4ABAD7C8B941A1615F" ma:contentTypeVersion="4" ma:contentTypeDescription="新しいドキュメントを作成します。" ma:contentTypeScope="" ma:versionID="6159a77e7ecae46409372dc2dfad98a7">
  <xsd:schema xmlns:xsd="http://www.w3.org/2001/XMLSchema" xmlns:xs="http://www.w3.org/2001/XMLSchema" xmlns:p="http://schemas.microsoft.com/office/2006/metadata/properties" xmlns:ns2="1b42c6bc-0306-4871-b698-2c007b6207f3" targetNamespace="http://schemas.microsoft.com/office/2006/metadata/properties" ma:root="true" ma:fieldsID="5985005036a2cc6be96f390d7368daab" ns2:_="">
    <xsd:import namespace="1b42c6bc-0306-4871-b698-2c007b6207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c6bc-0306-4871-b698-2c007b6207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ED5FD-FE9D-463B-9A64-2CD135732A0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7C9AF4A-DC42-4C09-86B2-91004434794A}">
  <ds:schemaRefs>
    <ds:schemaRef ds:uri="http://schemas.microsoft.com/sharepoint/v3/contenttype/forms"/>
  </ds:schemaRefs>
</ds:datastoreItem>
</file>

<file path=customXml/itemProps3.xml><?xml version="1.0" encoding="utf-8"?>
<ds:datastoreItem xmlns:ds="http://schemas.openxmlformats.org/officeDocument/2006/customXml" ds:itemID="{3C167583-5928-40A8-8CE5-8E30B4EDA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2c6bc-0306-4871-b698-2c007b6207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積算書</vt:lpstr>
      <vt:lpstr>積算書【記入例】</vt:lpstr>
      <vt:lpstr>様式</vt:lpstr>
      <vt:lpstr>記入例</vt:lpstr>
      <vt:lpstr>記入例!Print_Area</vt:lpstr>
      <vt:lpstr>積算書!Print_Area</vt:lpstr>
      <vt:lpstr>積算書【記入例】!Print_Area</vt:lpstr>
      <vt:lpstr>様式!Print_Area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陽子（地域政策課）</dc:creator>
  <cp:keywords/>
  <dc:description/>
  <cp:lastModifiedBy>藤田 陽子（地域政策課）</cp:lastModifiedBy>
  <cp:revision/>
  <dcterms:created xsi:type="dcterms:W3CDTF">2025-02-17T05:44:06Z</dcterms:created>
  <dcterms:modified xsi:type="dcterms:W3CDTF">2025-03-05T04:36:10Z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0x010100A46A78693B669B4ABAD7C8B941A1615F</vt:lpwstr>
  </property>
</Properties>
</file>