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0" windowWidth="20730" windowHeight="11760"/>
  </bookViews>
  <sheets>
    <sheet name="2号(1)" sheetId="5" r:id="rId1"/>
    <sheet name="2号(2)" sheetId="6" r:id="rId2"/>
    <sheet name="2号(3)" sheetId="12" r:id="rId3"/>
    <sheet name="2号(4)" sheetId="7" r:id="rId4"/>
    <sheet name="2号(5)" sheetId="14" r:id="rId5"/>
    <sheet name="2号(6)" sheetId="10" r:id="rId6"/>
    <sheet name="【参考】第2計画期間係数" sheetId="16" r:id="rId7"/>
    <sheet name="初期設定シート" sheetId="13" r:id="rId8"/>
    <sheet name="参考" sheetId="15" r:id="rId9"/>
  </sheets>
  <definedNames>
    <definedName name="_xlnm._FilterDatabase" localSheetId="7" hidden="1">初期設定シート!$A$4:$AW$47</definedName>
    <definedName name="Ａ重油">初期設定シート!$F$46:$F$47</definedName>
    <definedName name="Ｂ・Ｃ重油">初期設定シート!$F$50:$F$51</definedName>
    <definedName name="_xlnm.Print_Area" localSheetId="0">'2号(1)'!$A$1:$P$47</definedName>
    <definedName name="_xlnm.Print_Area" localSheetId="2">'2号(3)'!$A$1:$S$37</definedName>
    <definedName name="_xlnm.Print_Area" localSheetId="3">'2号(4)'!$A$1:$V$40</definedName>
    <definedName name="_xlnm.Print_Area" localSheetId="8">参考!$A$1:$U$43</definedName>
    <definedName name="_xlnm.Print_Titles" localSheetId="3">'2号(4)'!$A:$A,'2号(4)'!$1:$7</definedName>
    <definedName name="_xlnm.Print_Titles" localSheetId="4">'2号(5)'!$1:$7</definedName>
    <definedName name="コークス炉ガス">初期設定シート!$F$120:$F$123</definedName>
    <definedName name="コールタール">初期設定シート!$F$116:$F$117</definedName>
    <definedName name="その他からの買電">初期設定シート!$F$18:$F$19</definedName>
    <definedName name="その他の燃料①">初期設定シート!$F$158:$F$159</definedName>
    <definedName name="その他の燃料②">初期設定シート!$F$162:$F$163</definedName>
    <definedName name="その他可燃性天然ガス">初期設定シート!$F$94:$F$97</definedName>
    <definedName name="ナフサ">初期設定シート!$F$34:$F$35</definedName>
    <definedName name="メーター種">初期設定シート!$C$6:$C$7</definedName>
    <definedName name="一般炭">初期設定シート!$F$104:$F$105</definedName>
    <definedName name="液化石油ガス_LPG_その他">初期設定シート!$F$80:$F$83</definedName>
    <definedName name="液化石油ガス_LPG_ブタン">初期設定シート!$F$74:$F$77</definedName>
    <definedName name="液化石油ガス_LPG_プロパン">初期設定シート!$F$68:$F$71</definedName>
    <definedName name="液化石油ガス_LPG_プロパン・ブタン混合">初期設定シート!$F$62:$F$65</definedName>
    <definedName name="液化天然ガス_ＬＮＧ">初期設定シート!$F$90:$F$91</definedName>
    <definedName name="温水">初期設定シート!$F$150:$F$151</definedName>
    <definedName name="揮発油_ガソリン">初期設定シート!$F$30:$F$31</definedName>
    <definedName name="軽油">初期設定シート!$F$42:$F$43</definedName>
    <definedName name="原油_コンデンセートを除く">初期設定シート!$F$22:$F$23</definedName>
    <definedName name="原油のうちコンデンセート_NGL">初期設定シート!$F$26:$F$27</definedName>
    <definedName name="原料炭">初期設定シート!$F$100:$F$101</definedName>
    <definedName name="工事のためのエネルギー使用">初期設定シート!$B$86:$B$121</definedName>
    <definedName name="控除分監視点">初期設定シート!$A$11:$A$15</definedName>
    <definedName name="高効率ＣＧＳの利用">初期設定シート!$B$211</definedName>
    <definedName name="高炉ガス">初期設定シート!$F$126:$F$129</definedName>
    <definedName name="再エネ・特例監視点">初期設定シート!$A$18:$A$20</definedName>
    <definedName name="再生可能エネルギーの価値移転">初期設定シート!$B$204:$B$205</definedName>
    <definedName name="再生可能エネルギーの自家消費">初期設定シート!$B$208</definedName>
    <definedName name="産業用以外の蒸気">初期設定シート!$F$146:$F$147</definedName>
    <definedName name="産業用蒸気">初期設定シート!$F$142:$F$143</definedName>
    <definedName name="使用量監視点">初期設定シート!$A$6:$A$8</definedName>
    <definedName name="事業所外利用の移動体への供給">初期設定シート!$B$48:$B$83</definedName>
    <definedName name="自ら生成した電力">初期設定シート!$F$171:$F$172</definedName>
    <definedName name="自ら生成した電力の供給" localSheetId="6">初期設定シート!#REF!</definedName>
    <definedName name="自ら生成した電力の供給">初期設定シート!#REF!</definedName>
    <definedName name="自ら生成した熱">初期設定シート!$F$167:$F$168</definedName>
    <definedName name="自ら生成した熱の供給" localSheetId="6">初期設定シート!#REF!</definedName>
    <definedName name="自ら生成した熱の供給">初期設定シート!#REF!</definedName>
    <definedName name="住宅用途への供給">初期設定シート!$B$124:$B$159</definedName>
    <definedName name="石炭コークス">初期設定シート!$F$112:$F$113</definedName>
    <definedName name="石油アスファルト">初期設定シート!$F$54:$F$55</definedName>
    <definedName name="石油コークス">初期設定シート!$F$58:$F$59</definedName>
    <definedName name="石油系炭化水素ガス">初期設定シート!$F$86:$F$87</definedName>
    <definedName name="他事業所への熱や電気の供給">初期設定シート!$B$162:$B$163</definedName>
    <definedName name="他事業所への燃料等の直接供給">初期設定シート!$B$166:$B$201</definedName>
    <definedName name="転炉ガス">初期設定シート!$F$132:$F$135</definedName>
    <definedName name="電気">初期設定シート!$F$179:$F$180</definedName>
    <definedName name="電気の使用">初期設定シート!$B$6:$B$9</definedName>
    <definedName name="都市ガス">初期設定シート!$F$138:$F$139</definedName>
    <definedName name="都市ガス会社">初期設定シート!$D$6:$D$33</definedName>
    <definedName name="東京電力からの買電_昼間">初期設定シート!$F$6:$F$7</definedName>
    <definedName name="東京電力からの買電_昼夜不明">初期設定シート!$F$14:$F$15</definedName>
    <definedName name="東京電力からの買電_夜間">初期設定シート!$F$10:$F$11</definedName>
    <definedName name="灯油">初期設定シート!$F$38:$F$39</definedName>
    <definedName name="熱">初期設定シート!$F$175:$F$176</definedName>
    <definedName name="熱の使用">初期設定シート!$B$42:$B$45</definedName>
    <definedName name="燃料の使用">初期設定シート!$B$12:$B$39</definedName>
    <definedName name="無煙炭">初期設定シート!$F$108:$F$109</definedName>
    <definedName name="冷水">初期設定シート!$F$154:$F$155</definedName>
  </definedNames>
  <calcPr calcId="125725"/>
</workbook>
</file>

<file path=xl/calcChain.xml><?xml version="1.0" encoding="utf-8"?>
<calcChain xmlns="http://schemas.openxmlformats.org/spreadsheetml/2006/main">
  <c r="O53" i="16"/>
  <c r="O52"/>
  <c r="O37"/>
  <c r="J37"/>
  <c r="G37"/>
  <c r="I37" s="1"/>
  <c r="D37"/>
  <c r="O36"/>
  <c r="J36"/>
  <c r="G36"/>
  <c r="I36" s="1"/>
  <c r="D36"/>
  <c r="E35"/>
  <c r="E34"/>
  <c r="O3"/>
  <c r="J3"/>
  <c r="Q1"/>
  <c r="S7" i="12"/>
  <c r="S8"/>
  <c r="S9"/>
  <c r="S10"/>
  <c r="S11"/>
  <c r="S12"/>
  <c r="S13"/>
  <c r="S14"/>
  <c r="S15"/>
  <c r="S16"/>
  <c r="S17"/>
  <c r="S18"/>
  <c r="S19"/>
  <c r="S20"/>
  <c r="S21"/>
  <c r="S22"/>
  <c r="S23"/>
  <c r="S24"/>
  <c r="S25"/>
  <c r="S26"/>
  <c r="S6"/>
  <c r="V7"/>
  <c r="W7"/>
  <c r="X7"/>
  <c r="Y7"/>
  <c r="Z7"/>
  <c r="AA7"/>
  <c r="AB7"/>
  <c r="AC7"/>
  <c r="AD7"/>
  <c r="AE7"/>
  <c r="AF7"/>
  <c r="AG7"/>
  <c r="V8"/>
  <c r="W8"/>
  <c r="X8"/>
  <c r="Y8"/>
  <c r="Z8"/>
  <c r="AA8"/>
  <c r="AB8"/>
  <c r="AC8"/>
  <c r="AD8"/>
  <c r="AE8"/>
  <c r="AF8"/>
  <c r="AG8"/>
  <c r="V9"/>
  <c r="W9"/>
  <c r="X9"/>
  <c r="Y9"/>
  <c r="Z9"/>
  <c r="AA9"/>
  <c r="AB9"/>
  <c r="AC9"/>
  <c r="AD9"/>
  <c r="AE9"/>
  <c r="AF9"/>
  <c r="AG9"/>
  <c r="V10"/>
  <c r="W10"/>
  <c r="X10"/>
  <c r="Y10"/>
  <c r="Z10"/>
  <c r="AA10"/>
  <c r="AB10"/>
  <c r="AC10"/>
  <c r="AD10"/>
  <c r="AE10"/>
  <c r="AF10"/>
  <c r="AG10"/>
  <c r="V11"/>
  <c r="W11"/>
  <c r="X11"/>
  <c r="Y11"/>
  <c r="Z11"/>
  <c r="AA11"/>
  <c r="AB11"/>
  <c r="AC11"/>
  <c r="AD11"/>
  <c r="AE11"/>
  <c r="AF11"/>
  <c r="AG11"/>
  <c r="V12"/>
  <c r="W12"/>
  <c r="X12"/>
  <c r="Y12"/>
  <c r="Z12"/>
  <c r="AA12"/>
  <c r="AB12"/>
  <c r="AC12"/>
  <c r="AD12"/>
  <c r="AE12"/>
  <c r="AF12"/>
  <c r="AG12"/>
  <c r="V13"/>
  <c r="W13"/>
  <c r="X13"/>
  <c r="Y13"/>
  <c r="Z13"/>
  <c r="AA13"/>
  <c r="AB13"/>
  <c r="AC13"/>
  <c r="AD13"/>
  <c r="AE13"/>
  <c r="AF13"/>
  <c r="AG13"/>
  <c r="V14"/>
  <c r="W14"/>
  <c r="X14"/>
  <c r="Y14"/>
  <c r="Z14"/>
  <c r="AA14"/>
  <c r="AB14"/>
  <c r="AC14"/>
  <c r="AD14"/>
  <c r="AE14"/>
  <c r="AF14"/>
  <c r="AG14"/>
  <c r="V15"/>
  <c r="W15"/>
  <c r="X15"/>
  <c r="Y15"/>
  <c r="Z15"/>
  <c r="AA15"/>
  <c r="AB15"/>
  <c r="AC15"/>
  <c r="AD15"/>
  <c r="AE15"/>
  <c r="AF15"/>
  <c r="AG15"/>
  <c r="V16"/>
  <c r="W16"/>
  <c r="X16"/>
  <c r="Y16"/>
  <c r="Z16"/>
  <c r="AA16"/>
  <c r="AB16"/>
  <c r="AC16"/>
  <c r="AD16"/>
  <c r="AE16"/>
  <c r="AF16"/>
  <c r="AG16"/>
  <c r="V17"/>
  <c r="W17"/>
  <c r="X17"/>
  <c r="Y17"/>
  <c r="Z17"/>
  <c r="AA17"/>
  <c r="AB17"/>
  <c r="AC17"/>
  <c r="AD17"/>
  <c r="AE17"/>
  <c r="AF17"/>
  <c r="AG17"/>
  <c r="V18"/>
  <c r="W18"/>
  <c r="X18"/>
  <c r="Y18"/>
  <c r="Z18"/>
  <c r="AA18"/>
  <c r="AB18"/>
  <c r="AC18"/>
  <c r="AD18"/>
  <c r="AE18"/>
  <c r="AF18"/>
  <c r="AG18"/>
  <c r="V19"/>
  <c r="W19"/>
  <c r="X19"/>
  <c r="Y19"/>
  <c r="Z19"/>
  <c r="AA19"/>
  <c r="AB19"/>
  <c r="AC19"/>
  <c r="AD19"/>
  <c r="AE19"/>
  <c r="AF19"/>
  <c r="AG19"/>
  <c r="V20"/>
  <c r="W20"/>
  <c r="X20"/>
  <c r="Y20"/>
  <c r="Z20"/>
  <c r="AA20"/>
  <c r="AB20"/>
  <c r="AC20"/>
  <c r="AD20"/>
  <c r="AE20"/>
  <c r="AF20"/>
  <c r="AG20"/>
  <c r="V21"/>
  <c r="W21"/>
  <c r="X21"/>
  <c r="Y21"/>
  <c r="Z21"/>
  <c r="AA21"/>
  <c r="AB21"/>
  <c r="AC21"/>
  <c r="AD21"/>
  <c r="AE21"/>
  <c r="AF21"/>
  <c r="AG21"/>
  <c r="V22"/>
  <c r="W22"/>
  <c r="X22"/>
  <c r="Y22"/>
  <c r="Z22"/>
  <c r="AA22"/>
  <c r="AB22"/>
  <c r="AC22"/>
  <c r="AD22"/>
  <c r="AE22"/>
  <c r="AF22"/>
  <c r="AG22"/>
  <c r="V23"/>
  <c r="W23"/>
  <c r="X23"/>
  <c r="Y23"/>
  <c r="Z23"/>
  <c r="AA23"/>
  <c r="AB23"/>
  <c r="AC23"/>
  <c r="AD23"/>
  <c r="AE23"/>
  <c r="AF23"/>
  <c r="AG23"/>
  <c r="V24"/>
  <c r="W24"/>
  <c r="X24"/>
  <c r="Y24"/>
  <c r="Z24"/>
  <c r="AA24"/>
  <c r="AB24"/>
  <c r="AC24"/>
  <c r="AD24"/>
  <c r="AE24"/>
  <c r="AF24"/>
  <c r="AG24"/>
  <c r="V25"/>
  <c r="W25"/>
  <c r="X25"/>
  <c r="Y25"/>
  <c r="Z25"/>
  <c r="AA25"/>
  <c r="AB25"/>
  <c r="AC25"/>
  <c r="AD25"/>
  <c r="AE25"/>
  <c r="AF25"/>
  <c r="AG25"/>
  <c r="V26"/>
  <c r="W26"/>
  <c r="X26"/>
  <c r="Y26"/>
  <c r="Z26"/>
  <c r="AA26"/>
  <c r="AB26"/>
  <c r="AC26"/>
  <c r="AD26"/>
  <c r="AE26"/>
  <c r="AF26"/>
  <c r="AG26"/>
  <c r="W6"/>
  <c r="X6"/>
  <c r="Y6"/>
  <c r="Z6"/>
  <c r="AA6"/>
  <c r="AB6"/>
  <c r="AC6"/>
  <c r="AD6"/>
  <c r="AE6"/>
  <c r="AF6"/>
  <c r="AG6"/>
  <c r="AG27" s="1"/>
  <c r="Q27" s="1"/>
  <c r="V6"/>
  <c r="W27"/>
  <c r="G27" s="1"/>
  <c r="Y27"/>
  <c r="I27" s="1"/>
  <c r="AA27"/>
  <c r="K27" s="1"/>
  <c r="AC27"/>
  <c r="M27" s="1"/>
  <c r="AE27"/>
  <c r="O27" s="1"/>
  <c r="AF27" l="1"/>
  <c r="P27" s="1"/>
  <c r="AD27"/>
  <c r="N27" s="1"/>
  <c r="AB27"/>
  <c r="L27" s="1"/>
  <c r="Z27"/>
  <c r="J27" s="1"/>
  <c r="X27"/>
  <c r="H27" s="1"/>
  <c r="V27"/>
  <c r="F27" s="1"/>
  <c r="I36" i="13"/>
  <c r="J36" s="1"/>
  <c r="J8"/>
  <c r="R26" i="12"/>
  <c r="R25"/>
  <c r="R24"/>
  <c r="R23"/>
  <c r="R22"/>
  <c r="R21"/>
  <c r="R20"/>
  <c r="R19"/>
  <c r="R18"/>
  <c r="R17"/>
  <c r="R16"/>
  <c r="R15"/>
  <c r="R14"/>
  <c r="R13"/>
  <c r="R12"/>
  <c r="R11"/>
  <c r="R10"/>
  <c r="R9"/>
  <c r="R8"/>
  <c r="R7"/>
  <c r="R6"/>
  <c r="IU38" i="7"/>
  <c r="IT38"/>
  <c r="IS38"/>
  <c r="IR38"/>
  <c r="IQ38"/>
  <c r="IP38"/>
  <c r="IO38"/>
  <c r="IN38"/>
  <c r="IM38"/>
  <c r="IL38"/>
  <c r="IK38"/>
  <c r="IJ38"/>
  <c r="HK38"/>
  <c r="HJ38"/>
  <c r="HH38"/>
  <c r="HG38"/>
  <c r="HF38"/>
  <c r="HE38"/>
  <c r="HD38"/>
  <c r="HC38"/>
  <c r="HB38"/>
  <c r="HA38"/>
  <c r="GX38"/>
  <c r="GW38"/>
  <c r="GY38"/>
  <c r="GZ38" s="1"/>
  <c r="GV38"/>
  <c r="GS38"/>
  <c r="GR38"/>
  <c r="GT38"/>
  <c r="GU38" s="1"/>
  <c r="GQ38"/>
  <c r="GN38"/>
  <c r="GM38"/>
  <c r="GO38" s="1"/>
  <c r="GL38"/>
  <c r="GI38"/>
  <c r="GH38"/>
  <c r="GJ38" s="1"/>
  <c r="GK38" s="1"/>
  <c r="GG38"/>
  <c r="GD38"/>
  <c r="GC38"/>
  <c r="GE38"/>
  <c r="GB38"/>
  <c r="FY38"/>
  <c r="GA38" s="1"/>
  <c r="FX38"/>
  <c r="FZ38"/>
  <c r="FW38"/>
  <c r="FT38"/>
  <c r="FS38"/>
  <c r="FU38" s="1"/>
  <c r="FR38"/>
  <c r="FO38"/>
  <c r="FN38"/>
  <c r="FP38" s="1"/>
  <c r="FQ38" s="1"/>
  <c r="FM38"/>
  <c r="FJ38"/>
  <c r="FI38"/>
  <c r="FK38" s="1"/>
  <c r="FL38" s="1"/>
  <c r="FH38"/>
  <c r="FE38"/>
  <c r="FD38"/>
  <c r="FF38" s="1"/>
  <c r="FG38" s="1"/>
  <c r="FC38"/>
  <c r="EZ38"/>
  <c r="EY38"/>
  <c r="FA38" s="1"/>
  <c r="EX38"/>
  <c r="EU38"/>
  <c r="ET38"/>
  <c r="EV38" s="1"/>
  <c r="EW38" s="1"/>
  <c r="ES38"/>
  <c r="EP38"/>
  <c r="EO38"/>
  <c r="EQ38"/>
  <c r="ER38" s="1"/>
  <c r="EN38"/>
  <c r="EK38"/>
  <c r="EJ38"/>
  <c r="EL38"/>
  <c r="EM38" s="1"/>
  <c r="EI38"/>
  <c r="EF38"/>
  <c r="EE38"/>
  <c r="EG38" s="1"/>
  <c r="ED38"/>
  <c r="EA38"/>
  <c r="DZ38"/>
  <c r="EB38" s="1"/>
  <c r="EC38" s="1"/>
  <c r="DY38"/>
  <c r="DV38"/>
  <c r="DU38"/>
  <c r="DW38" s="1"/>
  <c r="DT38"/>
  <c r="DQ38"/>
  <c r="DP38"/>
  <c r="DR38" s="1"/>
  <c r="DS38" s="1"/>
  <c r="DO38"/>
  <c r="DL38"/>
  <c r="DK38"/>
  <c r="DM38"/>
  <c r="DN38" s="1"/>
  <c r="DJ38"/>
  <c r="DG38"/>
  <c r="DF38"/>
  <c r="DH38"/>
  <c r="DI38" s="1"/>
  <c r="DE38"/>
  <c r="DB38"/>
  <c r="DA38"/>
  <c r="DC38" s="1"/>
  <c r="CZ38"/>
  <c r="CW38"/>
  <c r="CV38"/>
  <c r="CX38" s="1"/>
  <c r="CY38" s="1"/>
  <c r="CU38"/>
  <c r="CR38"/>
  <c r="CQ38"/>
  <c r="CS38"/>
  <c r="CP38"/>
  <c r="CM38"/>
  <c r="CO38" s="1"/>
  <c r="CL38"/>
  <c r="CN38"/>
  <c r="CK38"/>
  <c r="CH38"/>
  <c r="CG38"/>
  <c r="CI38" s="1"/>
  <c r="CF38"/>
  <c r="CC38"/>
  <c r="CB38"/>
  <c r="CD38" s="1"/>
  <c r="CE38" s="1"/>
  <c r="CA38"/>
  <c r="BX38"/>
  <c r="BW38"/>
  <c r="BY38"/>
  <c r="BZ38" s="1"/>
  <c r="BV38"/>
  <c r="BS38"/>
  <c r="BR38"/>
  <c r="BT38"/>
  <c r="BQ38"/>
  <c r="BN38"/>
  <c r="BM38"/>
  <c r="BO38" s="1"/>
  <c r="BL38"/>
  <c r="BI38"/>
  <c r="BH38"/>
  <c r="BJ38" s="1"/>
  <c r="BK38" s="1"/>
  <c r="BG38"/>
  <c r="BD38"/>
  <c r="BC38"/>
  <c r="BE38"/>
  <c r="BB38"/>
  <c r="AY38"/>
  <c r="BA38" s="1"/>
  <c r="AX38"/>
  <c r="AZ38"/>
  <c r="AW38"/>
  <c r="AT38"/>
  <c r="AS38"/>
  <c r="AU38" s="1"/>
  <c r="AR38"/>
  <c r="AO38"/>
  <c r="AN38"/>
  <c r="AP38" s="1"/>
  <c r="AQ38" s="1"/>
  <c r="AM38"/>
  <c r="AJ38"/>
  <c r="AI38"/>
  <c r="AK38"/>
  <c r="AL38" s="1"/>
  <c r="AH38"/>
  <c r="AE38"/>
  <c r="AD38"/>
  <c r="AF38"/>
  <c r="AG38" s="1"/>
  <c r="AC38"/>
  <c r="Z38"/>
  <c r="Y38"/>
  <c r="AA38" s="1"/>
  <c r="X38"/>
  <c r="V38"/>
  <c r="Q85" i="14"/>
  <c r="P85"/>
  <c r="O85"/>
  <c r="N85"/>
  <c r="M85"/>
  <c r="L85"/>
  <c r="K85"/>
  <c r="J85"/>
  <c r="I85"/>
  <c r="H85"/>
  <c r="G85"/>
  <c r="F85"/>
  <c r="Q76"/>
  <c r="P76"/>
  <c r="O76"/>
  <c r="N76"/>
  <c r="M76"/>
  <c r="L76"/>
  <c r="K76"/>
  <c r="J76"/>
  <c r="I76"/>
  <c r="H76"/>
  <c r="G76"/>
  <c r="F76"/>
  <c r="B86"/>
  <c r="B77"/>
  <c r="B43"/>
  <c r="B34"/>
  <c r="II98" i="7"/>
  <c r="IH98"/>
  <c r="IG98"/>
  <c r="II97"/>
  <c r="IH97"/>
  <c r="IG97"/>
  <c r="II96"/>
  <c r="IH96"/>
  <c r="IG96"/>
  <c r="II95"/>
  <c r="IH95"/>
  <c r="IG95"/>
  <c r="II94"/>
  <c r="IH94"/>
  <c r="II93"/>
  <c r="IH93"/>
  <c r="II92"/>
  <c r="IH92"/>
  <c r="II91"/>
  <c r="IH91"/>
  <c r="IG91"/>
  <c r="II90"/>
  <c r="IH90"/>
  <c r="IG90"/>
  <c r="IF90"/>
  <c r="II89"/>
  <c r="IH89"/>
  <c r="IG89"/>
  <c r="IF89"/>
  <c r="II88"/>
  <c r="IH88"/>
  <c r="IG88"/>
  <c r="IF88"/>
  <c r="II87"/>
  <c r="IH87"/>
  <c r="IG87"/>
  <c r="IF87"/>
  <c r="II86"/>
  <c r="IH86"/>
  <c r="IG86"/>
  <c r="IF86"/>
  <c r="II85"/>
  <c r="IH85"/>
  <c r="IG85"/>
  <c r="IF85"/>
  <c r="II84"/>
  <c r="IH84"/>
  <c r="IG84"/>
  <c r="IF84"/>
  <c r="II83"/>
  <c r="IH83"/>
  <c r="IG83"/>
  <c r="IF83"/>
  <c r="II82"/>
  <c r="IH82"/>
  <c r="IG82"/>
  <c r="IF82"/>
  <c r="II81"/>
  <c r="IH81"/>
  <c r="IG81"/>
  <c r="IF81"/>
  <c r="II80"/>
  <c r="IH80"/>
  <c r="IG80"/>
  <c r="IF80"/>
  <c r="II79"/>
  <c r="IH79"/>
  <c r="IG79"/>
  <c r="IF79"/>
  <c r="II78"/>
  <c r="IH78"/>
  <c r="IG78"/>
  <c r="IF78"/>
  <c r="II77"/>
  <c r="IH77"/>
  <c r="IG77"/>
  <c r="IF77"/>
  <c r="II76"/>
  <c r="IH76"/>
  <c r="IG76"/>
  <c r="IF76"/>
  <c r="II75"/>
  <c r="IH75"/>
  <c r="IG75"/>
  <c r="IF75"/>
  <c r="II74"/>
  <c r="IH74"/>
  <c r="IG74"/>
  <c r="IF74"/>
  <c r="II73"/>
  <c r="IH73"/>
  <c r="IG73"/>
  <c r="IF73"/>
  <c r="II72"/>
  <c r="IH72"/>
  <c r="IG72"/>
  <c r="IF72"/>
  <c r="II71"/>
  <c r="IH71"/>
  <c r="IG71"/>
  <c r="IF71"/>
  <c r="V22"/>
  <c r="X22"/>
  <c r="Y22"/>
  <c r="Z22"/>
  <c r="AA22"/>
  <c r="AC22"/>
  <c r="AD22"/>
  <c r="AE22"/>
  <c r="AF22"/>
  <c r="AH22"/>
  <c r="AI22"/>
  <c r="AJ22"/>
  <c r="AK22"/>
  <c r="AM22"/>
  <c r="AN22"/>
  <c r="AO22"/>
  <c r="AP22"/>
  <c r="AR22"/>
  <c r="AS22"/>
  <c r="AT22"/>
  <c r="AU22"/>
  <c r="AV22" s="1"/>
  <c r="AW22"/>
  <c r="AX22"/>
  <c r="AY22"/>
  <c r="AZ22"/>
  <c r="BA22"/>
  <c r="BB22"/>
  <c r="BC22"/>
  <c r="BD22"/>
  <c r="BE22"/>
  <c r="BF22" s="1"/>
  <c r="BG22"/>
  <c r="BH22"/>
  <c r="BI22"/>
  <c r="BJ22"/>
  <c r="BL22"/>
  <c r="BM22"/>
  <c r="BO22" s="1"/>
  <c r="BN22"/>
  <c r="BQ22"/>
  <c r="BR22"/>
  <c r="BT22" s="1"/>
  <c r="BS22"/>
  <c r="BV22"/>
  <c r="BW22"/>
  <c r="BY22" s="1"/>
  <c r="BZ22" s="1"/>
  <c r="BX22"/>
  <c r="CA22"/>
  <c r="CB22"/>
  <c r="CD22" s="1"/>
  <c r="CE22" s="1"/>
  <c r="CC22"/>
  <c r="CF22"/>
  <c r="CG22"/>
  <c r="CH22"/>
  <c r="CI22"/>
  <c r="CJ22" s="1"/>
  <c r="CK22"/>
  <c r="CL22"/>
  <c r="CM22"/>
  <c r="CN22"/>
  <c r="CO22" s="1"/>
  <c r="CP22"/>
  <c r="CQ22"/>
  <c r="CR22"/>
  <c r="CS22"/>
  <c r="CU22"/>
  <c r="CV22"/>
  <c r="CW22"/>
  <c r="CX22"/>
  <c r="CZ22"/>
  <c r="DA22"/>
  <c r="DB22"/>
  <c r="DC22"/>
  <c r="DE22"/>
  <c r="DF22"/>
  <c r="DG22"/>
  <c r="DH22"/>
  <c r="DJ22"/>
  <c r="DK22"/>
  <c r="DL22"/>
  <c r="DM22"/>
  <c r="DO22"/>
  <c r="DP22"/>
  <c r="DQ22"/>
  <c r="DR22"/>
  <c r="DT22"/>
  <c r="DU22"/>
  <c r="DV22"/>
  <c r="DW22"/>
  <c r="DY22"/>
  <c r="DZ22"/>
  <c r="EA22"/>
  <c r="EB22"/>
  <c r="ED22"/>
  <c r="EE22"/>
  <c r="EF22"/>
  <c r="EG22"/>
  <c r="EI22"/>
  <c r="EJ22"/>
  <c r="EK22"/>
  <c r="EL22"/>
  <c r="EN22"/>
  <c r="EO22"/>
  <c r="EP22"/>
  <c r="EQ22"/>
  <c r="ES22"/>
  <c r="ET22"/>
  <c r="EU22"/>
  <c r="EV22"/>
  <c r="EX22"/>
  <c r="EY22"/>
  <c r="EZ22"/>
  <c r="FA22"/>
  <c r="FC22"/>
  <c r="FD22"/>
  <c r="FE22"/>
  <c r="FF22"/>
  <c r="FG22" s="1"/>
  <c r="FH22"/>
  <c r="FI22"/>
  <c r="FJ22"/>
  <c r="FK22"/>
  <c r="FL22" s="1"/>
  <c r="FM22"/>
  <c r="FN22"/>
  <c r="FO22"/>
  <c r="FP22"/>
  <c r="FQ22" s="1"/>
  <c r="FR22"/>
  <c r="FS22"/>
  <c r="FT22"/>
  <c r="FU22"/>
  <c r="FW22"/>
  <c r="FX22"/>
  <c r="FZ22" s="1"/>
  <c r="GA22" s="1"/>
  <c r="FY22"/>
  <c r="GB22"/>
  <c r="GC22"/>
  <c r="GE22" s="1"/>
  <c r="GD22"/>
  <c r="GF22" s="1"/>
  <c r="GG22"/>
  <c r="GH22"/>
  <c r="GJ22" s="1"/>
  <c r="GI22"/>
  <c r="GL22"/>
  <c r="GM22"/>
  <c r="GO22" s="1"/>
  <c r="GN22"/>
  <c r="GQ22"/>
  <c r="GR22"/>
  <c r="GT22" s="1"/>
  <c r="GU22" s="1"/>
  <c r="GS22"/>
  <c r="GV22"/>
  <c r="GW22"/>
  <c r="GY22" s="1"/>
  <c r="GX22"/>
  <c r="GZ22" s="1"/>
  <c r="HA22"/>
  <c r="HB22"/>
  <c r="HC22"/>
  <c r="HD22"/>
  <c r="HE22"/>
  <c r="HF22"/>
  <c r="HG22"/>
  <c r="HH22"/>
  <c r="HJ22"/>
  <c r="HK22"/>
  <c r="IJ22"/>
  <c r="IK22"/>
  <c r="IL22"/>
  <c r="IM22"/>
  <c r="IN22"/>
  <c r="IO22"/>
  <c r="IP22"/>
  <c r="IQ22"/>
  <c r="IR22"/>
  <c r="IS22"/>
  <c r="IT22"/>
  <c r="IU22"/>
  <c r="T31" i="15"/>
  <c r="S31"/>
  <c r="R31"/>
  <c r="Q31"/>
  <c r="P31"/>
  <c r="T30"/>
  <c r="S30"/>
  <c r="R30"/>
  <c r="Q30"/>
  <c r="P30"/>
  <c r="T41"/>
  <c r="S41"/>
  <c r="P41"/>
  <c r="O41"/>
  <c r="N41"/>
  <c r="M41"/>
  <c r="T36"/>
  <c r="S36"/>
  <c r="R36"/>
  <c r="Q36"/>
  <c r="O36"/>
  <c r="N36"/>
  <c r="M36"/>
  <c r="S43"/>
  <c r="R43"/>
  <c r="Q43"/>
  <c r="P43"/>
  <c r="O43"/>
  <c r="N43"/>
  <c r="M43"/>
  <c r="T42"/>
  <c r="R42"/>
  <c r="Q42"/>
  <c r="P42"/>
  <c r="O42"/>
  <c r="N42"/>
  <c r="M42"/>
  <c r="T35"/>
  <c r="S35"/>
  <c r="R35"/>
  <c r="Q35"/>
  <c r="P35"/>
  <c r="T34"/>
  <c r="S34"/>
  <c r="R34"/>
  <c r="Q34"/>
  <c r="P34"/>
  <c r="T33"/>
  <c r="S33"/>
  <c r="R33"/>
  <c r="Q33"/>
  <c r="P33"/>
  <c r="T32"/>
  <c r="S32"/>
  <c r="R32"/>
  <c r="Q32"/>
  <c r="P32"/>
  <c r="T29"/>
  <c r="S29"/>
  <c r="R29"/>
  <c r="Q29"/>
  <c r="P29"/>
  <c r="T28"/>
  <c r="S28"/>
  <c r="R28"/>
  <c r="Q28"/>
  <c r="P28"/>
  <c r="T27"/>
  <c r="S27"/>
  <c r="R27"/>
  <c r="Q27"/>
  <c r="P27"/>
  <c r="T26"/>
  <c r="S26"/>
  <c r="R26"/>
  <c r="Q26"/>
  <c r="P26"/>
  <c r="T25"/>
  <c r="S25"/>
  <c r="R25"/>
  <c r="Q25"/>
  <c r="P25"/>
  <c r="T24"/>
  <c r="S24"/>
  <c r="R24"/>
  <c r="Q24"/>
  <c r="P24"/>
  <c r="T23"/>
  <c r="S23"/>
  <c r="R23"/>
  <c r="Q23"/>
  <c r="P23"/>
  <c r="T22"/>
  <c r="S22"/>
  <c r="R22"/>
  <c r="Q22"/>
  <c r="P22"/>
  <c r="T21"/>
  <c r="S21"/>
  <c r="R21"/>
  <c r="Q21"/>
  <c r="P21"/>
  <c r="T20"/>
  <c r="S20"/>
  <c r="R20"/>
  <c r="Q20"/>
  <c r="P20"/>
  <c r="T19"/>
  <c r="S19"/>
  <c r="R19"/>
  <c r="Q19"/>
  <c r="P19"/>
  <c r="T18"/>
  <c r="S18"/>
  <c r="R18"/>
  <c r="Q18"/>
  <c r="P18"/>
  <c r="T17"/>
  <c r="S17"/>
  <c r="R17"/>
  <c r="Q17"/>
  <c r="P17"/>
  <c r="T16"/>
  <c r="S16"/>
  <c r="R16"/>
  <c r="Q16"/>
  <c r="P16"/>
  <c r="T15"/>
  <c r="S15"/>
  <c r="R15"/>
  <c r="Q15"/>
  <c r="P15"/>
  <c r="T14"/>
  <c r="S14"/>
  <c r="R14"/>
  <c r="Q14"/>
  <c r="P14"/>
  <c r="T13"/>
  <c r="S13"/>
  <c r="R13"/>
  <c r="Q13"/>
  <c r="P13"/>
  <c r="T12"/>
  <c r="S12"/>
  <c r="R12"/>
  <c r="Q12"/>
  <c r="P12"/>
  <c r="T11"/>
  <c r="S11"/>
  <c r="R11"/>
  <c r="Q11"/>
  <c r="P11"/>
  <c r="T10"/>
  <c r="S10"/>
  <c r="R10"/>
  <c r="Q10"/>
  <c r="P10"/>
  <c r="T9"/>
  <c r="S9"/>
  <c r="R9"/>
  <c r="Q9"/>
  <c r="P9"/>
  <c r="T8"/>
  <c r="S8"/>
  <c r="R8"/>
  <c r="Q8"/>
  <c r="P8"/>
  <c r="T7"/>
  <c r="S7"/>
  <c r="R7"/>
  <c r="Q7"/>
  <c r="P7"/>
  <c r="T6"/>
  <c r="S6"/>
  <c r="R6"/>
  <c r="Q6"/>
  <c r="P6"/>
  <c r="T5"/>
  <c r="S5"/>
  <c r="R5"/>
  <c r="Q5"/>
  <c r="P5"/>
  <c r="T40"/>
  <c r="S40"/>
  <c r="R40"/>
  <c r="Q40"/>
  <c r="P40"/>
  <c r="T39"/>
  <c r="S39"/>
  <c r="R39"/>
  <c r="Q39"/>
  <c r="P39"/>
  <c r="T38"/>
  <c r="S38"/>
  <c r="R38"/>
  <c r="Q38"/>
  <c r="P38"/>
  <c r="T37"/>
  <c r="S37"/>
  <c r="R37"/>
  <c r="Q37"/>
  <c r="P37"/>
  <c r="J362" i="13"/>
  <c r="J334"/>
  <c r="J306"/>
  <c r="J278"/>
  <c r="J250"/>
  <c r="J222"/>
  <c r="J194"/>
  <c r="J166"/>
  <c r="J138"/>
  <c r="J110"/>
  <c r="J82"/>
  <c r="J54"/>
  <c r="J26"/>
  <c r="O37" i="10"/>
  <c r="O36"/>
  <c r="O53"/>
  <c r="O52"/>
  <c r="Q42" i="14"/>
  <c r="P42"/>
  <c r="O42"/>
  <c r="N42"/>
  <c r="M42"/>
  <c r="L42"/>
  <c r="K42"/>
  <c r="J42"/>
  <c r="I42"/>
  <c r="H42"/>
  <c r="G42"/>
  <c r="F42"/>
  <c r="L29" i="5"/>
  <c r="D27" i="12"/>
  <c r="IF65" i="7"/>
  <c r="IF95" s="1"/>
  <c r="IG62"/>
  <c r="IG63" s="1"/>
  <c r="IG92"/>
  <c r="I58" i="13"/>
  <c r="I86" s="1"/>
  <c r="I114" s="1"/>
  <c r="I142" s="1"/>
  <c r="J142" s="1"/>
  <c r="I57"/>
  <c r="I85" s="1"/>
  <c r="I113" s="1"/>
  <c r="I141" s="1"/>
  <c r="J141" s="1"/>
  <c r="I56"/>
  <c r="I84" s="1"/>
  <c r="I112" s="1"/>
  <c r="I140" s="1"/>
  <c r="J140" s="1"/>
  <c r="I55"/>
  <c r="I83" s="1"/>
  <c r="I53"/>
  <c r="I81" s="1"/>
  <c r="I109" s="1"/>
  <c r="I137" s="1"/>
  <c r="J137" s="1"/>
  <c r="I52"/>
  <c r="I80" s="1"/>
  <c r="I108" s="1"/>
  <c r="I136" s="1"/>
  <c r="J136" s="1"/>
  <c r="I51"/>
  <c r="I79" s="1"/>
  <c r="I107" s="1"/>
  <c r="I135" s="1"/>
  <c r="J135" s="1"/>
  <c r="I50"/>
  <c r="I78" s="1"/>
  <c r="I106" s="1"/>
  <c r="I134" s="1"/>
  <c r="J134" s="1"/>
  <c r="I49"/>
  <c r="I77" s="1"/>
  <c r="I105" s="1"/>
  <c r="I133" s="1"/>
  <c r="J133" s="1"/>
  <c r="I48"/>
  <c r="I76" s="1"/>
  <c r="I104" s="1"/>
  <c r="I132" s="1"/>
  <c r="J132" s="1"/>
  <c r="I47"/>
  <c r="I75" s="1"/>
  <c r="I103" s="1"/>
  <c r="I131" s="1"/>
  <c r="J131" s="1"/>
  <c r="I46"/>
  <c r="I74" s="1"/>
  <c r="I102" s="1"/>
  <c r="I130" s="1"/>
  <c r="J130" s="1"/>
  <c r="I45"/>
  <c r="I73" s="1"/>
  <c r="I101" s="1"/>
  <c r="I129" s="1"/>
  <c r="J129" s="1"/>
  <c r="I44"/>
  <c r="I72" s="1"/>
  <c r="I100" s="1"/>
  <c r="I128" s="1"/>
  <c r="I156" s="1"/>
  <c r="J156" s="1"/>
  <c r="I43"/>
  <c r="I71" s="1"/>
  <c r="I42"/>
  <c r="I70" s="1"/>
  <c r="I41"/>
  <c r="I69" s="1"/>
  <c r="I97" s="1"/>
  <c r="I125" s="1"/>
  <c r="I40"/>
  <c r="I68" s="1"/>
  <c r="I96" s="1"/>
  <c r="I124" s="1"/>
  <c r="I39"/>
  <c r="I67" s="1"/>
  <c r="I38"/>
  <c r="I66" s="1"/>
  <c r="I37"/>
  <c r="I65" s="1"/>
  <c r="I93" s="1"/>
  <c r="I35"/>
  <c r="I63" s="1"/>
  <c r="I34"/>
  <c r="I62" s="1"/>
  <c r="I33"/>
  <c r="I61" s="1"/>
  <c r="IF61" i="7"/>
  <c r="IF91" s="1"/>
  <c r="Q33" i="14"/>
  <c r="P33"/>
  <c r="O33"/>
  <c r="N33"/>
  <c r="M33"/>
  <c r="L33"/>
  <c r="K33"/>
  <c r="J33"/>
  <c r="I33"/>
  <c r="H33"/>
  <c r="G33"/>
  <c r="F33"/>
  <c r="E35" i="10"/>
  <c r="E34"/>
  <c r="J37"/>
  <c r="J36"/>
  <c r="G37"/>
  <c r="I37" s="1"/>
  <c r="G36"/>
  <c r="I36" s="1"/>
  <c r="D37"/>
  <c r="D36"/>
  <c r="GX39" i="7"/>
  <c r="GW39"/>
  <c r="GY39" s="1"/>
  <c r="GV39"/>
  <c r="GS39"/>
  <c r="GR39"/>
  <c r="GT39" s="1"/>
  <c r="GQ39"/>
  <c r="GX37"/>
  <c r="GW37"/>
  <c r="GY37" s="1"/>
  <c r="GZ37" s="1"/>
  <c r="GV37"/>
  <c r="GS37"/>
  <c r="GR37"/>
  <c r="GT37" s="1"/>
  <c r="GQ37"/>
  <c r="GX35"/>
  <c r="GW35"/>
  <c r="GY35" s="1"/>
  <c r="GV35"/>
  <c r="GS35"/>
  <c r="GU35" s="1"/>
  <c r="GR35"/>
  <c r="GT35" s="1"/>
  <c r="GQ35"/>
  <c r="GX34"/>
  <c r="GW34"/>
  <c r="GY34" s="1"/>
  <c r="GZ34" s="1"/>
  <c r="GV34"/>
  <c r="GS34"/>
  <c r="GR34"/>
  <c r="GT34" s="1"/>
  <c r="GQ34"/>
  <c r="GX33"/>
  <c r="GW33"/>
  <c r="GY33" s="1"/>
  <c r="GV33"/>
  <c r="GS33"/>
  <c r="GR33"/>
  <c r="GT33" s="1"/>
  <c r="GQ33"/>
  <c r="GX32"/>
  <c r="GW32"/>
  <c r="GY32" s="1"/>
  <c r="GZ32" s="1"/>
  <c r="GV32"/>
  <c r="GS32"/>
  <c r="GR32"/>
  <c r="GT32" s="1"/>
  <c r="GQ32"/>
  <c r="GX31"/>
  <c r="GW31"/>
  <c r="GY31" s="1"/>
  <c r="GV31"/>
  <c r="GS31"/>
  <c r="GU31" s="1"/>
  <c r="GR31"/>
  <c r="GT31" s="1"/>
  <c r="GQ31"/>
  <c r="GX29"/>
  <c r="GW29"/>
  <c r="GY29" s="1"/>
  <c r="GZ29" s="1"/>
  <c r="GV29"/>
  <c r="GS29"/>
  <c r="GR29"/>
  <c r="GT29" s="1"/>
  <c r="GQ29"/>
  <c r="GX28"/>
  <c r="GW28"/>
  <c r="GY28" s="1"/>
  <c r="GV28"/>
  <c r="GS28"/>
  <c r="GU28" s="1"/>
  <c r="GR28"/>
  <c r="GT28" s="1"/>
  <c r="GQ28"/>
  <c r="GX27"/>
  <c r="GW27"/>
  <c r="GY27" s="1"/>
  <c r="GZ27" s="1"/>
  <c r="GV27"/>
  <c r="GS27"/>
  <c r="GR27"/>
  <c r="GT27" s="1"/>
  <c r="GQ27"/>
  <c r="GX26"/>
  <c r="GW26"/>
  <c r="GY26" s="1"/>
  <c r="GV26"/>
  <c r="GS26"/>
  <c r="GU26" s="1"/>
  <c r="GR26"/>
  <c r="GT26" s="1"/>
  <c r="GQ26"/>
  <c r="GX25"/>
  <c r="GW25"/>
  <c r="GY25" s="1"/>
  <c r="GV25"/>
  <c r="GS25"/>
  <c r="GR25"/>
  <c r="GT25" s="1"/>
  <c r="GQ25"/>
  <c r="GX24"/>
  <c r="GW24"/>
  <c r="GY24" s="1"/>
  <c r="GV24"/>
  <c r="GS24"/>
  <c r="GU24" s="1"/>
  <c r="GR24"/>
  <c r="GT24" s="1"/>
  <c r="GQ24"/>
  <c r="GX23"/>
  <c r="GW23"/>
  <c r="GY23" s="1"/>
  <c r="GZ23" s="1"/>
  <c r="GV23"/>
  <c r="GS23"/>
  <c r="GR23"/>
  <c r="GT23" s="1"/>
  <c r="GQ23"/>
  <c r="GX21"/>
  <c r="GW21"/>
  <c r="GY21" s="1"/>
  <c r="GV21"/>
  <c r="GS21"/>
  <c r="GU21" s="1"/>
  <c r="GR21"/>
  <c r="GT21" s="1"/>
  <c r="GQ21"/>
  <c r="GX20"/>
  <c r="GW20"/>
  <c r="GY20" s="1"/>
  <c r="GV20"/>
  <c r="GS20"/>
  <c r="GR20"/>
  <c r="GT20" s="1"/>
  <c r="GQ20"/>
  <c r="GX19"/>
  <c r="GW19"/>
  <c r="GY19" s="1"/>
  <c r="GV19"/>
  <c r="GS19"/>
  <c r="GR19"/>
  <c r="GT19" s="1"/>
  <c r="GQ19"/>
  <c r="GX18"/>
  <c r="GW18"/>
  <c r="GY18" s="1"/>
  <c r="GZ18" s="1"/>
  <c r="GV18"/>
  <c r="GS18"/>
  <c r="GR18"/>
  <c r="GT18" s="1"/>
  <c r="GQ18"/>
  <c r="GX17"/>
  <c r="GW17"/>
  <c r="GY17" s="1"/>
  <c r="GV17"/>
  <c r="GS17"/>
  <c r="GU17" s="1"/>
  <c r="GR17"/>
  <c r="GT17" s="1"/>
  <c r="GQ17"/>
  <c r="GX16"/>
  <c r="GW16"/>
  <c r="GY16" s="1"/>
  <c r="GZ16" s="1"/>
  <c r="GV16"/>
  <c r="GS16"/>
  <c r="GR16"/>
  <c r="GT16" s="1"/>
  <c r="GQ16"/>
  <c r="GX15"/>
  <c r="GW15"/>
  <c r="GY15" s="1"/>
  <c r="GV15"/>
  <c r="GS15"/>
  <c r="GR15"/>
  <c r="GT15" s="1"/>
  <c r="GQ15"/>
  <c r="GX14"/>
  <c r="GW14"/>
  <c r="GY14" s="1"/>
  <c r="GZ14" s="1"/>
  <c r="GV14"/>
  <c r="GS14"/>
  <c r="GR14"/>
  <c r="GT14" s="1"/>
  <c r="GQ14"/>
  <c r="GX13"/>
  <c r="GW13"/>
  <c r="GY13" s="1"/>
  <c r="GV13"/>
  <c r="GS13"/>
  <c r="GU13" s="1"/>
  <c r="GR13"/>
  <c r="GT13" s="1"/>
  <c r="GQ13"/>
  <c r="GX12"/>
  <c r="GW12"/>
  <c r="GY12" s="1"/>
  <c r="GZ12" s="1"/>
  <c r="GV12"/>
  <c r="GS12"/>
  <c r="GR12"/>
  <c r="GT12" s="1"/>
  <c r="GQ12"/>
  <c r="GX11"/>
  <c r="GW11"/>
  <c r="GY11" s="1"/>
  <c r="GV11"/>
  <c r="GS11"/>
  <c r="GU11" s="1"/>
  <c r="GR11"/>
  <c r="GT11" s="1"/>
  <c r="GQ11"/>
  <c r="GX10"/>
  <c r="GW10"/>
  <c r="GY10" s="1"/>
  <c r="GV10"/>
  <c r="GS10"/>
  <c r="GR10"/>
  <c r="GT10" s="1"/>
  <c r="GQ10"/>
  <c r="GX9"/>
  <c r="GW9"/>
  <c r="GY9" s="1"/>
  <c r="GV9"/>
  <c r="GS9"/>
  <c r="GR9"/>
  <c r="GT9" s="1"/>
  <c r="GQ9"/>
  <c r="GN39"/>
  <c r="GM39"/>
  <c r="GO39" s="1"/>
  <c r="GL39"/>
  <c r="GI39"/>
  <c r="GH39"/>
  <c r="GJ39" s="1"/>
  <c r="GG39"/>
  <c r="GN37"/>
  <c r="GM37"/>
  <c r="GO37" s="1"/>
  <c r="GL37"/>
  <c r="GI37"/>
  <c r="GH37"/>
  <c r="GJ37" s="1"/>
  <c r="GG37"/>
  <c r="GN35"/>
  <c r="GM35"/>
  <c r="GO35" s="1"/>
  <c r="GL35"/>
  <c r="GI35"/>
  <c r="GH35"/>
  <c r="GJ35" s="1"/>
  <c r="GG35"/>
  <c r="GN34"/>
  <c r="GM34"/>
  <c r="GO34" s="1"/>
  <c r="GL34"/>
  <c r="GI34"/>
  <c r="GH34"/>
  <c r="GJ34" s="1"/>
  <c r="GG34"/>
  <c r="GN33"/>
  <c r="GM33"/>
  <c r="GO33" s="1"/>
  <c r="GL33"/>
  <c r="GI33"/>
  <c r="GH33"/>
  <c r="GJ33" s="1"/>
  <c r="GG33"/>
  <c r="GM32"/>
  <c r="GO32"/>
  <c r="GL32"/>
  <c r="GI32"/>
  <c r="GH32"/>
  <c r="GJ32"/>
  <c r="GG32"/>
  <c r="GN31"/>
  <c r="GM31"/>
  <c r="GO31"/>
  <c r="GL31"/>
  <c r="GH31"/>
  <c r="GJ31" s="1"/>
  <c r="GG31"/>
  <c r="GN29"/>
  <c r="GM29"/>
  <c r="GO29" s="1"/>
  <c r="GL29"/>
  <c r="GI29"/>
  <c r="GH29"/>
  <c r="GJ29" s="1"/>
  <c r="GG29"/>
  <c r="GN28"/>
  <c r="GM28"/>
  <c r="GO28" s="1"/>
  <c r="GL28"/>
  <c r="GI28"/>
  <c r="GH28"/>
  <c r="GJ28" s="1"/>
  <c r="GG28"/>
  <c r="GN27"/>
  <c r="GM27"/>
  <c r="GO27" s="1"/>
  <c r="GL27"/>
  <c r="GI27"/>
  <c r="GH27"/>
  <c r="GJ27" s="1"/>
  <c r="GG27"/>
  <c r="GN26"/>
  <c r="GM26"/>
  <c r="GO26" s="1"/>
  <c r="GL26"/>
  <c r="GI26"/>
  <c r="GK26" s="1"/>
  <c r="GH26"/>
  <c r="GJ26" s="1"/>
  <c r="GG26"/>
  <c r="GN25"/>
  <c r="GM25"/>
  <c r="GO25" s="1"/>
  <c r="GL25"/>
  <c r="GI25"/>
  <c r="GH25"/>
  <c r="GJ25" s="1"/>
  <c r="GG25"/>
  <c r="GN24"/>
  <c r="GM24"/>
  <c r="GO24" s="1"/>
  <c r="GL24"/>
  <c r="GI24"/>
  <c r="GH24"/>
  <c r="GJ24" s="1"/>
  <c r="GG24"/>
  <c r="GN23"/>
  <c r="GM23"/>
  <c r="GO23" s="1"/>
  <c r="GL23"/>
  <c r="GI23"/>
  <c r="GH23"/>
  <c r="GJ23" s="1"/>
  <c r="GG23"/>
  <c r="GN21"/>
  <c r="GM21"/>
  <c r="GO21" s="1"/>
  <c r="GL21"/>
  <c r="GI21"/>
  <c r="GH21"/>
  <c r="GJ21" s="1"/>
  <c r="GG21"/>
  <c r="GN20"/>
  <c r="GM20"/>
  <c r="GO20" s="1"/>
  <c r="GL20"/>
  <c r="GI20"/>
  <c r="GH20"/>
  <c r="GJ20" s="1"/>
  <c r="GG20"/>
  <c r="GN19"/>
  <c r="GM19"/>
  <c r="GO19" s="1"/>
  <c r="GL19"/>
  <c r="GI19"/>
  <c r="GH19"/>
  <c r="GJ19" s="1"/>
  <c r="GG19"/>
  <c r="GN18"/>
  <c r="GM18"/>
  <c r="GO18" s="1"/>
  <c r="GL18"/>
  <c r="GI18"/>
  <c r="GH18"/>
  <c r="GJ18" s="1"/>
  <c r="GG18"/>
  <c r="GN17"/>
  <c r="GM17"/>
  <c r="GO17" s="1"/>
  <c r="GL17"/>
  <c r="GI17"/>
  <c r="GH17"/>
  <c r="GJ17" s="1"/>
  <c r="GG17"/>
  <c r="GN16"/>
  <c r="GM16"/>
  <c r="GO16" s="1"/>
  <c r="GL16"/>
  <c r="GI16"/>
  <c r="GH16"/>
  <c r="GJ16" s="1"/>
  <c r="GG16"/>
  <c r="GN15"/>
  <c r="GM15"/>
  <c r="GO15" s="1"/>
  <c r="GL15"/>
  <c r="GI15"/>
  <c r="GH15"/>
  <c r="GJ15" s="1"/>
  <c r="GG15"/>
  <c r="GN14"/>
  <c r="GM14"/>
  <c r="GO14" s="1"/>
  <c r="GL14"/>
  <c r="GI14"/>
  <c r="GH14"/>
  <c r="GJ14" s="1"/>
  <c r="GG14"/>
  <c r="GN13"/>
  <c r="GM13"/>
  <c r="GO13" s="1"/>
  <c r="GL13"/>
  <c r="GI13"/>
  <c r="GH13"/>
  <c r="GJ13" s="1"/>
  <c r="GG13"/>
  <c r="GN12"/>
  <c r="GM12"/>
  <c r="GO12" s="1"/>
  <c r="GL12"/>
  <c r="GI12"/>
  <c r="GH12"/>
  <c r="GJ12" s="1"/>
  <c r="GG12"/>
  <c r="GN11"/>
  <c r="GM11"/>
  <c r="GO11" s="1"/>
  <c r="GL11"/>
  <c r="GI11"/>
  <c r="GH11"/>
  <c r="GJ11" s="1"/>
  <c r="GG11"/>
  <c r="GN10"/>
  <c r="GM10"/>
  <c r="GO10" s="1"/>
  <c r="GL10"/>
  <c r="GI10"/>
  <c r="GH10"/>
  <c r="GJ10" s="1"/>
  <c r="GG10"/>
  <c r="GN9"/>
  <c r="GM9"/>
  <c r="GO9" s="1"/>
  <c r="GL9"/>
  <c r="GI9"/>
  <c r="GH9"/>
  <c r="GJ9" s="1"/>
  <c r="GG9"/>
  <c r="GD39"/>
  <c r="GC39"/>
  <c r="GE39" s="1"/>
  <c r="GB39"/>
  <c r="GD37"/>
  <c r="GC37"/>
  <c r="GE37" s="1"/>
  <c r="GB37"/>
  <c r="GD35"/>
  <c r="GC35"/>
  <c r="GE35" s="1"/>
  <c r="GB35"/>
  <c r="GD34"/>
  <c r="GC34"/>
  <c r="GE34" s="1"/>
  <c r="GB34"/>
  <c r="GD33"/>
  <c r="GC33"/>
  <c r="GE33" s="1"/>
  <c r="GB33"/>
  <c r="GD32"/>
  <c r="GC32"/>
  <c r="GE32" s="1"/>
  <c r="GB32"/>
  <c r="GD31"/>
  <c r="GC31"/>
  <c r="GE31" s="1"/>
  <c r="GB31"/>
  <c r="GD29"/>
  <c r="GF29" s="1"/>
  <c r="GC29"/>
  <c r="GE29" s="1"/>
  <c r="GB29"/>
  <c r="GD28"/>
  <c r="GC28"/>
  <c r="GE28" s="1"/>
  <c r="GB28"/>
  <c r="GD27"/>
  <c r="GC27"/>
  <c r="GE27" s="1"/>
  <c r="GB27"/>
  <c r="GD26"/>
  <c r="GC26"/>
  <c r="GE26" s="1"/>
  <c r="GB26"/>
  <c r="GD25"/>
  <c r="GF25" s="1"/>
  <c r="GC25"/>
  <c r="GE25" s="1"/>
  <c r="GB25"/>
  <c r="GD24"/>
  <c r="GC24"/>
  <c r="GE24" s="1"/>
  <c r="GB24"/>
  <c r="GD23"/>
  <c r="GC23"/>
  <c r="GE23" s="1"/>
  <c r="GB23"/>
  <c r="GD21"/>
  <c r="GC21"/>
  <c r="GE21" s="1"/>
  <c r="GB21"/>
  <c r="GD20"/>
  <c r="GF20" s="1"/>
  <c r="GC20"/>
  <c r="GE20" s="1"/>
  <c r="GB20"/>
  <c r="GD19"/>
  <c r="GC19"/>
  <c r="GE19" s="1"/>
  <c r="GB19"/>
  <c r="GD18"/>
  <c r="GC18"/>
  <c r="GE18" s="1"/>
  <c r="GB18"/>
  <c r="GD17"/>
  <c r="GC17"/>
  <c r="GE17" s="1"/>
  <c r="GB17"/>
  <c r="GD16"/>
  <c r="GC16"/>
  <c r="GE16" s="1"/>
  <c r="GB16"/>
  <c r="GD15"/>
  <c r="GC15"/>
  <c r="GE15" s="1"/>
  <c r="GB15"/>
  <c r="GD14"/>
  <c r="GC14"/>
  <c r="GE14" s="1"/>
  <c r="GB14"/>
  <c r="GD13"/>
  <c r="GC13"/>
  <c r="GE13" s="1"/>
  <c r="GB13"/>
  <c r="GD12"/>
  <c r="GC12"/>
  <c r="GE12" s="1"/>
  <c r="GB12"/>
  <c r="GD11"/>
  <c r="GC11"/>
  <c r="GE11" s="1"/>
  <c r="GB11"/>
  <c r="GD10"/>
  <c r="GC10"/>
  <c r="GE10" s="1"/>
  <c r="GB10"/>
  <c r="GD9"/>
  <c r="GC9"/>
  <c r="GE9" s="1"/>
  <c r="GB9"/>
  <c r="FY39"/>
  <c r="FX39"/>
  <c r="FZ39" s="1"/>
  <c r="FW39"/>
  <c r="FY37"/>
  <c r="FX37"/>
  <c r="FZ37" s="1"/>
  <c r="FW37"/>
  <c r="FY35"/>
  <c r="FX35"/>
  <c r="FZ35" s="1"/>
  <c r="FW35"/>
  <c r="FY34"/>
  <c r="FX34"/>
  <c r="FZ34" s="1"/>
  <c r="FW34"/>
  <c r="FY33"/>
  <c r="FX33"/>
  <c r="FZ33" s="1"/>
  <c r="FW33"/>
  <c r="FY32"/>
  <c r="FX32"/>
  <c r="FZ32" s="1"/>
  <c r="FW32"/>
  <c r="FY31"/>
  <c r="FX31"/>
  <c r="FZ31" s="1"/>
  <c r="FW31"/>
  <c r="FY29"/>
  <c r="FX29"/>
  <c r="FZ29" s="1"/>
  <c r="FW29"/>
  <c r="FY28"/>
  <c r="FX28"/>
  <c r="FZ28" s="1"/>
  <c r="FW28"/>
  <c r="FY27"/>
  <c r="FX27"/>
  <c r="FZ27" s="1"/>
  <c r="GA27" s="1"/>
  <c r="FW27"/>
  <c r="FY26"/>
  <c r="FX26"/>
  <c r="FZ26" s="1"/>
  <c r="FW26"/>
  <c r="FY25"/>
  <c r="FX25"/>
  <c r="FZ25" s="1"/>
  <c r="FW25"/>
  <c r="FY24"/>
  <c r="FX24"/>
  <c r="FZ24" s="1"/>
  <c r="FW24"/>
  <c r="FY23"/>
  <c r="FX23"/>
  <c r="FZ23" s="1"/>
  <c r="FW23"/>
  <c r="FY21"/>
  <c r="FX21"/>
  <c r="FZ21" s="1"/>
  <c r="FW21"/>
  <c r="FY20"/>
  <c r="FX20"/>
  <c r="FZ20" s="1"/>
  <c r="FW20"/>
  <c r="FY19"/>
  <c r="FX19"/>
  <c r="FZ19" s="1"/>
  <c r="FW19"/>
  <c r="FY18"/>
  <c r="FX18"/>
  <c r="FZ18" s="1"/>
  <c r="FW18"/>
  <c r="FY17"/>
  <c r="FX17"/>
  <c r="FZ17" s="1"/>
  <c r="FW17"/>
  <c r="FY16"/>
  <c r="FX16"/>
  <c r="FZ16" s="1"/>
  <c r="FW16"/>
  <c r="FY15"/>
  <c r="FX15"/>
  <c r="FZ15" s="1"/>
  <c r="FW15"/>
  <c r="FY14"/>
  <c r="FX14"/>
  <c r="FZ14" s="1"/>
  <c r="FW14"/>
  <c r="FY13"/>
  <c r="FX13"/>
  <c r="FZ13" s="1"/>
  <c r="FW13"/>
  <c r="FY12"/>
  <c r="FX12"/>
  <c r="FZ12" s="1"/>
  <c r="FW12"/>
  <c r="FY11"/>
  <c r="FX11"/>
  <c r="FZ11" s="1"/>
  <c r="FW11"/>
  <c r="FY10"/>
  <c r="FX10"/>
  <c r="FZ10" s="1"/>
  <c r="FW10"/>
  <c r="FY9"/>
  <c r="FX9"/>
  <c r="FZ9" s="1"/>
  <c r="FW9"/>
  <c r="FT39"/>
  <c r="FS39"/>
  <c r="FU39"/>
  <c r="FR39"/>
  <c r="FT37"/>
  <c r="FS37"/>
  <c r="FU37"/>
  <c r="FR37"/>
  <c r="FT35"/>
  <c r="FS35"/>
  <c r="FU35"/>
  <c r="FR35"/>
  <c r="FT34"/>
  <c r="FS34"/>
  <c r="FU34"/>
  <c r="FR34"/>
  <c r="FT33"/>
  <c r="FS33"/>
  <c r="FU33"/>
  <c r="FR33"/>
  <c r="FT32"/>
  <c r="FS32"/>
  <c r="FU32"/>
  <c r="FR32"/>
  <c r="FT31"/>
  <c r="FS31"/>
  <c r="FU31"/>
  <c r="FR31"/>
  <c r="FT29"/>
  <c r="FS29"/>
  <c r="FU29"/>
  <c r="FR29"/>
  <c r="FT28"/>
  <c r="FS28"/>
  <c r="FU28"/>
  <c r="FR28"/>
  <c r="FT27"/>
  <c r="FS27"/>
  <c r="FU27"/>
  <c r="FR27"/>
  <c r="FT26"/>
  <c r="FS26"/>
  <c r="FU26"/>
  <c r="FR26"/>
  <c r="FT25"/>
  <c r="FS25"/>
  <c r="FU25"/>
  <c r="FR25"/>
  <c r="FT24"/>
  <c r="FS24"/>
  <c r="FU24"/>
  <c r="FR24"/>
  <c r="FT23"/>
  <c r="FS23"/>
  <c r="FU23"/>
  <c r="FR23"/>
  <c r="FT21"/>
  <c r="FS21"/>
  <c r="FU21"/>
  <c r="FR21"/>
  <c r="FT20"/>
  <c r="FS20"/>
  <c r="FU20"/>
  <c r="FR20"/>
  <c r="FT19"/>
  <c r="FS19"/>
  <c r="FU19"/>
  <c r="FR19"/>
  <c r="FT18"/>
  <c r="FS18"/>
  <c r="FU18"/>
  <c r="FR18"/>
  <c r="FT17"/>
  <c r="FS17"/>
  <c r="FU17"/>
  <c r="FR17"/>
  <c r="FT16"/>
  <c r="FS16"/>
  <c r="FU16"/>
  <c r="FR16"/>
  <c r="FT15"/>
  <c r="FS15"/>
  <c r="FU15"/>
  <c r="FR15"/>
  <c r="FT14"/>
  <c r="FS14"/>
  <c r="FU14"/>
  <c r="FR14"/>
  <c r="FT13"/>
  <c r="FS13"/>
  <c r="FU13"/>
  <c r="FR13"/>
  <c r="FT12"/>
  <c r="FS12"/>
  <c r="FU12"/>
  <c r="FR12"/>
  <c r="FT11"/>
  <c r="FS11"/>
  <c r="FU11"/>
  <c r="FR11"/>
  <c r="FT10"/>
  <c r="FS10"/>
  <c r="FU10" s="1"/>
  <c r="FR10"/>
  <c r="FT9"/>
  <c r="FS9"/>
  <c r="FU9" s="1"/>
  <c r="FR9"/>
  <c r="FO39"/>
  <c r="FN39"/>
  <c r="FP39"/>
  <c r="FM39"/>
  <c r="FO37"/>
  <c r="FN37"/>
  <c r="FP37"/>
  <c r="FM37"/>
  <c r="FO35"/>
  <c r="FN35"/>
  <c r="FP35"/>
  <c r="FM35"/>
  <c r="FO34"/>
  <c r="FN34"/>
  <c r="FP34"/>
  <c r="FM34"/>
  <c r="FO33"/>
  <c r="FN33"/>
  <c r="FP33"/>
  <c r="FM33"/>
  <c r="FO32"/>
  <c r="FN32"/>
  <c r="FP32"/>
  <c r="FM32"/>
  <c r="FO31"/>
  <c r="FN31"/>
  <c r="FP31"/>
  <c r="FM31"/>
  <c r="FO29"/>
  <c r="FN29"/>
  <c r="FP29"/>
  <c r="FM29"/>
  <c r="FO28"/>
  <c r="FN28"/>
  <c r="FP28"/>
  <c r="FM28"/>
  <c r="FO27"/>
  <c r="FN27"/>
  <c r="FP27"/>
  <c r="FM27"/>
  <c r="FO26"/>
  <c r="FN26"/>
  <c r="FP26"/>
  <c r="FM26"/>
  <c r="FO25"/>
  <c r="FN25"/>
  <c r="FP25"/>
  <c r="FM25"/>
  <c r="FO24"/>
  <c r="FN24"/>
  <c r="FP24"/>
  <c r="FM24"/>
  <c r="FO23"/>
  <c r="FN23"/>
  <c r="FP23"/>
  <c r="FM23"/>
  <c r="FO21"/>
  <c r="FN21"/>
  <c r="FP21"/>
  <c r="FM21"/>
  <c r="FO20"/>
  <c r="FN20"/>
  <c r="FP20"/>
  <c r="FM20"/>
  <c r="FO19"/>
  <c r="FN19"/>
  <c r="FP19"/>
  <c r="FM19"/>
  <c r="FO18"/>
  <c r="FN18"/>
  <c r="FP18"/>
  <c r="FM18"/>
  <c r="FO17"/>
  <c r="FN17"/>
  <c r="FP17"/>
  <c r="FM17"/>
  <c r="FO16"/>
  <c r="FN16"/>
  <c r="FP16"/>
  <c r="FM16"/>
  <c r="FO15"/>
  <c r="FN15"/>
  <c r="FP15"/>
  <c r="FM15"/>
  <c r="FO14"/>
  <c r="FN14"/>
  <c r="FP14"/>
  <c r="FM14"/>
  <c r="FO13"/>
  <c r="FN13"/>
  <c r="FP13"/>
  <c r="FM13"/>
  <c r="FO12"/>
  <c r="FN12"/>
  <c r="FP12"/>
  <c r="FM12"/>
  <c r="FO11"/>
  <c r="FN11"/>
  <c r="FP11"/>
  <c r="FM11"/>
  <c r="FO10"/>
  <c r="FN10"/>
  <c r="FP10" s="1"/>
  <c r="FM10"/>
  <c r="FO9"/>
  <c r="FN9"/>
  <c r="FP9" s="1"/>
  <c r="FM9"/>
  <c r="IU39"/>
  <c r="IT39"/>
  <c r="IS39"/>
  <c r="IR39"/>
  <c r="IQ39"/>
  <c r="IP39"/>
  <c r="IO39"/>
  <c r="IN39"/>
  <c r="IM39"/>
  <c r="IL39"/>
  <c r="IK39"/>
  <c r="IJ39"/>
  <c r="IU37"/>
  <c r="IT37"/>
  <c r="IS37"/>
  <c r="IR37"/>
  <c r="IQ37"/>
  <c r="IP37"/>
  <c r="IO37"/>
  <c r="IN37"/>
  <c r="IM37"/>
  <c r="IL37"/>
  <c r="IK37"/>
  <c r="IJ37"/>
  <c r="IU35"/>
  <c r="IT35"/>
  <c r="IS35"/>
  <c r="IR35"/>
  <c r="IQ35"/>
  <c r="IP35"/>
  <c r="IO35"/>
  <c r="IN35"/>
  <c r="IM35"/>
  <c r="IL35"/>
  <c r="IK35"/>
  <c r="IJ35"/>
  <c r="IU34"/>
  <c r="IT34"/>
  <c r="IS34"/>
  <c r="IR34"/>
  <c r="IQ34"/>
  <c r="IP34"/>
  <c r="IO34"/>
  <c r="IN34"/>
  <c r="IM34"/>
  <c r="IL34"/>
  <c r="IK34"/>
  <c r="IJ34"/>
  <c r="IU33"/>
  <c r="IT33"/>
  <c r="IS33"/>
  <c r="IR33"/>
  <c r="IQ33"/>
  <c r="IP33"/>
  <c r="IO33"/>
  <c r="IN33"/>
  <c r="IM33"/>
  <c r="IL33"/>
  <c r="IK33"/>
  <c r="IJ33"/>
  <c r="IU32"/>
  <c r="IT32"/>
  <c r="IS32"/>
  <c r="IR32"/>
  <c r="IQ32"/>
  <c r="IP32"/>
  <c r="IO32"/>
  <c r="IN32"/>
  <c r="IM32"/>
  <c r="IL32"/>
  <c r="IK32"/>
  <c r="IJ32"/>
  <c r="IU31"/>
  <c r="IT31"/>
  <c r="IS31"/>
  <c r="IR31"/>
  <c r="IQ31"/>
  <c r="IP31"/>
  <c r="IO31"/>
  <c r="IN31"/>
  <c r="IM31"/>
  <c r="IL31"/>
  <c r="IK31"/>
  <c r="IJ31"/>
  <c r="IU29"/>
  <c r="IT29"/>
  <c r="IS29"/>
  <c r="IR29"/>
  <c r="IQ29"/>
  <c r="IP29"/>
  <c r="IO29"/>
  <c r="IN29"/>
  <c r="IM29"/>
  <c r="IL29"/>
  <c r="IK29"/>
  <c r="IJ29"/>
  <c r="IU28"/>
  <c r="IT28"/>
  <c r="IS28"/>
  <c r="IR28"/>
  <c r="IQ28"/>
  <c r="IP28"/>
  <c r="IO28"/>
  <c r="IN28"/>
  <c r="IM28"/>
  <c r="IL28"/>
  <c r="IK28"/>
  <c r="IJ28"/>
  <c r="IU27"/>
  <c r="IT27"/>
  <c r="IS27"/>
  <c r="IR27"/>
  <c r="IQ27"/>
  <c r="IP27"/>
  <c r="IO27"/>
  <c r="IN27"/>
  <c r="IM27"/>
  <c r="IL27"/>
  <c r="IK27"/>
  <c r="IJ27"/>
  <c r="IU26"/>
  <c r="IT26"/>
  <c r="IS26"/>
  <c r="IR26"/>
  <c r="IQ26"/>
  <c r="IP26"/>
  <c r="IO26"/>
  <c r="IN26"/>
  <c r="IM26"/>
  <c r="IL26"/>
  <c r="IK26"/>
  <c r="IJ26"/>
  <c r="IU25"/>
  <c r="IT25"/>
  <c r="IS25"/>
  <c r="IR25"/>
  <c r="IQ25"/>
  <c r="IP25"/>
  <c r="IO25"/>
  <c r="IN25"/>
  <c r="IM25"/>
  <c r="IL25"/>
  <c r="IK25"/>
  <c r="IJ25"/>
  <c r="IU24"/>
  <c r="IT24"/>
  <c r="IS24"/>
  <c r="IR24"/>
  <c r="IQ24"/>
  <c r="IP24"/>
  <c r="IO24"/>
  <c r="IN24"/>
  <c r="IM24"/>
  <c r="IL24"/>
  <c r="IK24"/>
  <c r="IJ24"/>
  <c r="IU23"/>
  <c r="IT23"/>
  <c r="IS23"/>
  <c r="IR23"/>
  <c r="IQ23"/>
  <c r="IP23"/>
  <c r="IO23"/>
  <c r="IN23"/>
  <c r="IM23"/>
  <c r="IL23"/>
  <c r="IK23"/>
  <c r="IJ23"/>
  <c r="IU21"/>
  <c r="IT21"/>
  <c r="IS21"/>
  <c r="IR21"/>
  <c r="IQ21"/>
  <c r="IP21"/>
  <c r="IO21"/>
  <c r="IN21"/>
  <c r="IM21"/>
  <c r="IL21"/>
  <c r="IK21"/>
  <c r="IJ21"/>
  <c r="IU20"/>
  <c r="IT20"/>
  <c r="IS20"/>
  <c r="IR20"/>
  <c r="IQ20"/>
  <c r="IP20"/>
  <c r="IO20"/>
  <c r="IN20"/>
  <c r="IM20"/>
  <c r="IL20"/>
  <c r="IK20"/>
  <c r="IJ20"/>
  <c r="IU19"/>
  <c r="IT19"/>
  <c r="IS19"/>
  <c r="IR19"/>
  <c r="IQ19"/>
  <c r="IP19"/>
  <c r="IO19"/>
  <c r="IN19"/>
  <c r="IM19"/>
  <c r="IL19"/>
  <c r="IK19"/>
  <c r="IJ19"/>
  <c r="IU18"/>
  <c r="IT18"/>
  <c r="IS18"/>
  <c r="IR18"/>
  <c r="IQ18"/>
  <c r="IP18"/>
  <c r="IO18"/>
  <c r="IN18"/>
  <c r="IM18"/>
  <c r="IL18"/>
  <c r="IK18"/>
  <c r="IJ18"/>
  <c r="IU17"/>
  <c r="IT17"/>
  <c r="IS17"/>
  <c r="IR17"/>
  <c r="IQ17"/>
  <c r="IP17"/>
  <c r="IO17"/>
  <c r="IN17"/>
  <c r="IM17"/>
  <c r="IL17"/>
  <c r="IK17"/>
  <c r="IJ17"/>
  <c r="IU16"/>
  <c r="IT16"/>
  <c r="IS16"/>
  <c r="IR16"/>
  <c r="IQ16"/>
  <c r="IP16"/>
  <c r="IO16"/>
  <c r="IN16"/>
  <c r="IM16"/>
  <c r="IL16"/>
  <c r="IK16"/>
  <c r="IJ16"/>
  <c r="IU15"/>
  <c r="IT15"/>
  <c r="IS15"/>
  <c r="IR15"/>
  <c r="IQ15"/>
  <c r="IP15"/>
  <c r="IO15"/>
  <c r="IN15"/>
  <c r="IM15"/>
  <c r="IL15"/>
  <c r="IK15"/>
  <c r="IJ15"/>
  <c r="IU14"/>
  <c r="IT14"/>
  <c r="IS14"/>
  <c r="IR14"/>
  <c r="IQ14"/>
  <c r="IP14"/>
  <c r="IO14"/>
  <c r="IN14"/>
  <c r="IM14"/>
  <c r="IL14"/>
  <c r="IK14"/>
  <c r="IJ14"/>
  <c r="IU13"/>
  <c r="IT13"/>
  <c r="IS13"/>
  <c r="IR13"/>
  <c r="IQ13"/>
  <c r="IP13"/>
  <c r="IO13"/>
  <c r="IN13"/>
  <c r="IM13"/>
  <c r="IL13"/>
  <c r="IK13"/>
  <c r="IJ13"/>
  <c r="IU12"/>
  <c r="IT12"/>
  <c r="IS12"/>
  <c r="IR12"/>
  <c r="IQ12"/>
  <c r="IP12"/>
  <c r="IO12"/>
  <c r="IN12"/>
  <c r="IM12"/>
  <c r="IL12"/>
  <c r="IK12"/>
  <c r="IJ12"/>
  <c r="IU11"/>
  <c r="IT11"/>
  <c r="IS11"/>
  <c r="IR11"/>
  <c r="IQ11"/>
  <c r="IP11"/>
  <c r="IO11"/>
  <c r="IN11"/>
  <c r="IM11"/>
  <c r="IL11"/>
  <c r="IK11"/>
  <c r="IJ11"/>
  <c r="IU10"/>
  <c r="IT10"/>
  <c r="IS10"/>
  <c r="IR10"/>
  <c r="IQ10"/>
  <c r="IP10"/>
  <c r="IO10"/>
  <c r="IN10"/>
  <c r="IM10"/>
  <c r="IL10"/>
  <c r="IK10"/>
  <c r="IJ10"/>
  <c r="Z3" i="13"/>
  <c r="X29" s="1"/>
  <c r="Z29" s="1"/>
  <c r="J30"/>
  <c r="J29"/>
  <c r="J28"/>
  <c r="J27"/>
  <c r="J25"/>
  <c r="J24"/>
  <c r="J23"/>
  <c r="J22"/>
  <c r="J21"/>
  <c r="J20"/>
  <c r="J19"/>
  <c r="J18"/>
  <c r="J17"/>
  <c r="J16"/>
  <c r="J15"/>
  <c r="J14"/>
  <c r="J13"/>
  <c r="J12"/>
  <c r="J11"/>
  <c r="J10"/>
  <c r="J9"/>
  <c r="J7"/>
  <c r="J6"/>
  <c r="J5"/>
  <c r="HK39" i="7"/>
  <c r="HJ39"/>
  <c r="HH39"/>
  <c r="HG39"/>
  <c r="HK37"/>
  <c r="HJ37"/>
  <c r="HH37"/>
  <c r="HG37"/>
  <c r="HK35"/>
  <c r="HJ35"/>
  <c r="HH35"/>
  <c r="HG35"/>
  <c r="HK34"/>
  <c r="HJ34"/>
  <c r="HH34"/>
  <c r="HG34"/>
  <c r="HK33"/>
  <c r="HJ33"/>
  <c r="HH33"/>
  <c r="HG33"/>
  <c r="HK32"/>
  <c r="HJ32"/>
  <c r="HH32"/>
  <c r="HG32"/>
  <c r="HK31"/>
  <c r="HJ31"/>
  <c r="HH31"/>
  <c r="HG31"/>
  <c r="HK29"/>
  <c r="HJ29"/>
  <c r="HH29"/>
  <c r="HG29"/>
  <c r="HK28"/>
  <c r="HJ28"/>
  <c r="HH28"/>
  <c r="HG28"/>
  <c r="HK27"/>
  <c r="HJ27"/>
  <c r="HH27"/>
  <c r="HG27"/>
  <c r="HK26"/>
  <c r="HJ26"/>
  <c r="HH26"/>
  <c r="HG26"/>
  <c r="HK25"/>
  <c r="HJ25"/>
  <c r="HH25"/>
  <c r="HG25"/>
  <c r="HK24"/>
  <c r="HJ24"/>
  <c r="HH24"/>
  <c r="HG24"/>
  <c r="HK23"/>
  <c r="HJ23"/>
  <c r="HH23"/>
  <c r="HG23"/>
  <c r="HK21"/>
  <c r="HJ21"/>
  <c r="HH21"/>
  <c r="HG21"/>
  <c r="HK20"/>
  <c r="HJ20"/>
  <c r="HH20"/>
  <c r="HG20"/>
  <c r="HK19"/>
  <c r="HJ19"/>
  <c r="HH19"/>
  <c r="HG19"/>
  <c r="HK18"/>
  <c r="HJ18"/>
  <c r="HH18"/>
  <c r="HG18"/>
  <c r="HK17"/>
  <c r="HJ17"/>
  <c r="HH17"/>
  <c r="HG17"/>
  <c r="HK16"/>
  <c r="HJ16"/>
  <c r="HH16"/>
  <c r="HG16"/>
  <c r="HK15"/>
  <c r="HJ15"/>
  <c r="HH15"/>
  <c r="HG15"/>
  <c r="HK14"/>
  <c r="HJ14"/>
  <c r="HH14"/>
  <c r="HG14"/>
  <c r="HK13"/>
  <c r="HJ13"/>
  <c r="HH13"/>
  <c r="HG13"/>
  <c r="HK12"/>
  <c r="HJ12"/>
  <c r="HH12"/>
  <c r="HG12"/>
  <c r="HK11"/>
  <c r="HJ11"/>
  <c r="HH11"/>
  <c r="HG11"/>
  <c r="HK10"/>
  <c r="HJ10"/>
  <c r="HH10"/>
  <c r="HG10"/>
  <c r="IU9"/>
  <c r="IT9"/>
  <c r="IS9"/>
  <c r="IR9"/>
  <c r="IQ9"/>
  <c r="IP9"/>
  <c r="IO9"/>
  <c r="IN9"/>
  <c r="IM9"/>
  <c r="IL9"/>
  <c r="IK9"/>
  <c r="IJ9"/>
  <c r="HJ9"/>
  <c r="HK9"/>
  <c r="HH9"/>
  <c r="HG9"/>
  <c r="HF39"/>
  <c r="HE39"/>
  <c r="HD39"/>
  <c r="HF37"/>
  <c r="HE37"/>
  <c r="HD37"/>
  <c r="HF35"/>
  <c r="HE35"/>
  <c r="HD35"/>
  <c r="HF34"/>
  <c r="HE34"/>
  <c r="HD34"/>
  <c r="HF33"/>
  <c r="HE33"/>
  <c r="HD33"/>
  <c r="HF32"/>
  <c r="HE32"/>
  <c r="HD32"/>
  <c r="HF31"/>
  <c r="HE31"/>
  <c r="HD31"/>
  <c r="HF29"/>
  <c r="HE29"/>
  <c r="HD29"/>
  <c r="HF28"/>
  <c r="HE28"/>
  <c r="HD28"/>
  <c r="HF27"/>
  <c r="HE27"/>
  <c r="HD27"/>
  <c r="HF26"/>
  <c r="HE26"/>
  <c r="HD26"/>
  <c r="HF25"/>
  <c r="HE25"/>
  <c r="HD25"/>
  <c r="HF24"/>
  <c r="HE24"/>
  <c r="HD24"/>
  <c r="HF23"/>
  <c r="HE23"/>
  <c r="HD23"/>
  <c r="HF21"/>
  <c r="HE21"/>
  <c r="HD21"/>
  <c r="HF20"/>
  <c r="HE20"/>
  <c r="HD20"/>
  <c r="HF19"/>
  <c r="HE19"/>
  <c r="HD19"/>
  <c r="HF18"/>
  <c r="HE18"/>
  <c r="HD18"/>
  <c r="HF17"/>
  <c r="HE17"/>
  <c r="HD17"/>
  <c r="HF16"/>
  <c r="HE16"/>
  <c r="HD16"/>
  <c r="HF15"/>
  <c r="HE15"/>
  <c r="HD15"/>
  <c r="HF14"/>
  <c r="HE14"/>
  <c r="HD14"/>
  <c r="HF13"/>
  <c r="HE13"/>
  <c r="HD13"/>
  <c r="HF12"/>
  <c r="HE12"/>
  <c r="HD12"/>
  <c r="HF11"/>
  <c r="HE11"/>
  <c r="HD11"/>
  <c r="HF10"/>
  <c r="HE10"/>
  <c r="HD10"/>
  <c r="HF9"/>
  <c r="HE9"/>
  <c r="HD9"/>
  <c r="HC39"/>
  <c r="HC37"/>
  <c r="HC35"/>
  <c r="HC34"/>
  <c r="HC33"/>
  <c r="HC32"/>
  <c r="HC31"/>
  <c r="HC29"/>
  <c r="HC28"/>
  <c r="HC27"/>
  <c r="HC26"/>
  <c r="HC25"/>
  <c r="HC24"/>
  <c r="HC23"/>
  <c r="HC21"/>
  <c r="HC20"/>
  <c r="HC19"/>
  <c r="HC18"/>
  <c r="HC17"/>
  <c r="HC16"/>
  <c r="HC15"/>
  <c r="HC13"/>
  <c r="HC12"/>
  <c r="HC11"/>
  <c r="HC10"/>
  <c r="HB39"/>
  <c r="HA39"/>
  <c r="HB37"/>
  <c r="HA37"/>
  <c r="HB35"/>
  <c r="HA35"/>
  <c r="HB34"/>
  <c r="HA34"/>
  <c r="HB33"/>
  <c r="HA33"/>
  <c r="HB32"/>
  <c r="HA32"/>
  <c r="HB31"/>
  <c r="HA31"/>
  <c r="HB29"/>
  <c r="HA29"/>
  <c r="HB28"/>
  <c r="HA28"/>
  <c r="HB27"/>
  <c r="HA27"/>
  <c r="HB26"/>
  <c r="HA26"/>
  <c r="HB25"/>
  <c r="HA25"/>
  <c r="HB24"/>
  <c r="HA24"/>
  <c r="HB23"/>
  <c r="HA23"/>
  <c r="HB21"/>
  <c r="HA21"/>
  <c r="HB20"/>
  <c r="HA20"/>
  <c r="HB19"/>
  <c r="HA19"/>
  <c r="HB18"/>
  <c r="HA18"/>
  <c r="HB17"/>
  <c r="HA17"/>
  <c r="HB16"/>
  <c r="HA16"/>
  <c r="HB15"/>
  <c r="HA15"/>
  <c r="HB14"/>
  <c r="HA14"/>
  <c r="HB13"/>
  <c r="HA13"/>
  <c r="HB12"/>
  <c r="HA12"/>
  <c r="HB11"/>
  <c r="HA11"/>
  <c r="HB10"/>
  <c r="HA10"/>
  <c r="HB9"/>
  <c r="HA9"/>
  <c r="HC45" s="1"/>
  <c r="E30" i="15" s="1"/>
  <c r="FK61" i="7"/>
  <c r="FK60"/>
  <c r="FJ39"/>
  <c r="FI39"/>
  <c r="FK39"/>
  <c r="FL39" s="1"/>
  <c r="FH39"/>
  <c r="FJ37"/>
  <c r="FI37"/>
  <c r="FK37"/>
  <c r="FL37" s="1"/>
  <c r="FH37"/>
  <c r="FJ35"/>
  <c r="FI35"/>
  <c r="FK35"/>
  <c r="FL35" s="1"/>
  <c r="FH35"/>
  <c r="FJ34"/>
  <c r="FI34"/>
  <c r="FK34"/>
  <c r="FL34" s="1"/>
  <c r="FH34"/>
  <c r="FJ33"/>
  <c r="FI33"/>
  <c r="FK33"/>
  <c r="FL33" s="1"/>
  <c r="FH33"/>
  <c r="FJ32"/>
  <c r="FI32"/>
  <c r="FK32"/>
  <c r="FH32"/>
  <c r="FJ31"/>
  <c r="FI31"/>
  <c r="FK31"/>
  <c r="FL31" s="1"/>
  <c r="FH31"/>
  <c r="FJ29"/>
  <c r="FI29"/>
  <c r="FK29"/>
  <c r="FH29"/>
  <c r="FJ28"/>
  <c r="FI28"/>
  <c r="FK28"/>
  <c r="FL28" s="1"/>
  <c r="FH28"/>
  <c r="FJ27"/>
  <c r="FI27"/>
  <c r="FK27"/>
  <c r="FL27" s="1"/>
  <c r="FH27"/>
  <c r="FJ26"/>
  <c r="FI26"/>
  <c r="FK26"/>
  <c r="FL26" s="1"/>
  <c r="FH26"/>
  <c r="FJ25"/>
  <c r="FI25"/>
  <c r="FK25"/>
  <c r="FL25" s="1"/>
  <c r="FH25"/>
  <c r="FJ24"/>
  <c r="FI24"/>
  <c r="FK24"/>
  <c r="FL24" s="1"/>
  <c r="FH24"/>
  <c r="FJ23"/>
  <c r="FI23"/>
  <c r="FK23"/>
  <c r="FL23" s="1"/>
  <c r="FH23"/>
  <c r="FJ21"/>
  <c r="FI21"/>
  <c r="FK21"/>
  <c r="FL21" s="1"/>
  <c r="FH21"/>
  <c r="FJ20"/>
  <c r="FI20"/>
  <c r="FK20"/>
  <c r="FL20" s="1"/>
  <c r="FH20"/>
  <c r="FJ19"/>
  <c r="FI19"/>
  <c r="FK19"/>
  <c r="FH19"/>
  <c r="FJ18"/>
  <c r="FI18"/>
  <c r="FK18"/>
  <c r="FL18" s="1"/>
  <c r="FH18"/>
  <c r="FJ17"/>
  <c r="FI17"/>
  <c r="FK17"/>
  <c r="FH17"/>
  <c r="FJ16"/>
  <c r="FI16"/>
  <c r="FK16"/>
  <c r="FL16" s="1"/>
  <c r="FH16"/>
  <c r="FJ15"/>
  <c r="FI15"/>
  <c r="FK15"/>
  <c r="FL15" s="1"/>
  <c r="FH15"/>
  <c r="FJ14"/>
  <c r="FI14"/>
  <c r="FK14"/>
  <c r="FL14" s="1"/>
  <c r="FH14"/>
  <c r="FJ13"/>
  <c r="FI13"/>
  <c r="FK13"/>
  <c r="FL13" s="1"/>
  <c r="FH13"/>
  <c r="FJ12"/>
  <c r="FI12"/>
  <c r="FK12"/>
  <c r="FL12" s="1"/>
  <c r="FH12"/>
  <c r="FJ11"/>
  <c r="FI11"/>
  <c r="FK11"/>
  <c r="FH11"/>
  <c r="FJ10"/>
  <c r="FI10"/>
  <c r="FK10" s="1"/>
  <c r="FH10"/>
  <c r="FJ9"/>
  <c r="FI9"/>
  <c r="FK9" s="1"/>
  <c r="FH9"/>
  <c r="FF61"/>
  <c r="FF60"/>
  <c r="FE39"/>
  <c r="FD39"/>
  <c r="FF39" s="1"/>
  <c r="FG39" s="1"/>
  <c r="FC39"/>
  <c r="FE37"/>
  <c r="FD37"/>
  <c r="FF37" s="1"/>
  <c r="FG37" s="1"/>
  <c r="FC37"/>
  <c r="FE35"/>
  <c r="FD35"/>
  <c r="FF35" s="1"/>
  <c r="FG35" s="1"/>
  <c r="FC35"/>
  <c r="FE34"/>
  <c r="FD34"/>
  <c r="FF34" s="1"/>
  <c r="FC34"/>
  <c r="FE33"/>
  <c r="FD33"/>
  <c r="FF33" s="1"/>
  <c r="FC33"/>
  <c r="FE32"/>
  <c r="FD32"/>
  <c r="FF32" s="1"/>
  <c r="FC32"/>
  <c r="FE31"/>
  <c r="FD31"/>
  <c r="FF31" s="1"/>
  <c r="FG31" s="1"/>
  <c r="FC31"/>
  <c r="FE29"/>
  <c r="FD29"/>
  <c r="FF29" s="1"/>
  <c r="FC29"/>
  <c r="FE28"/>
  <c r="FD28"/>
  <c r="FF28" s="1"/>
  <c r="FG28" s="1"/>
  <c r="FC28"/>
  <c r="FE27"/>
  <c r="FD27"/>
  <c r="FF27" s="1"/>
  <c r="FG27" s="1"/>
  <c r="FC27"/>
  <c r="FE26"/>
  <c r="FD26"/>
  <c r="FF26" s="1"/>
  <c r="FG26" s="1"/>
  <c r="FC26"/>
  <c r="FE25"/>
  <c r="FD25"/>
  <c r="FF25" s="1"/>
  <c r="FC25"/>
  <c r="FE24"/>
  <c r="FD24"/>
  <c r="FF24" s="1"/>
  <c r="FC24"/>
  <c r="FE23"/>
  <c r="FD23"/>
  <c r="FF23" s="1"/>
  <c r="FC23"/>
  <c r="FE21"/>
  <c r="FD21"/>
  <c r="FF21" s="1"/>
  <c r="FG21" s="1"/>
  <c r="FC21"/>
  <c r="FE20"/>
  <c r="FD20"/>
  <c r="FF20" s="1"/>
  <c r="FC20"/>
  <c r="FE19"/>
  <c r="FD19"/>
  <c r="FF19" s="1"/>
  <c r="FG19" s="1"/>
  <c r="FC19"/>
  <c r="FE18"/>
  <c r="FD18"/>
  <c r="FF18" s="1"/>
  <c r="FG18" s="1"/>
  <c r="FC18"/>
  <c r="FE17"/>
  <c r="FD17"/>
  <c r="FF17" s="1"/>
  <c r="FG17" s="1"/>
  <c r="FC17"/>
  <c r="FE16"/>
  <c r="FD16"/>
  <c r="FF16" s="1"/>
  <c r="FC16"/>
  <c r="FE15"/>
  <c r="FD15"/>
  <c r="FF15" s="1"/>
  <c r="FC15"/>
  <c r="FE14"/>
  <c r="FD14"/>
  <c r="FF14" s="1"/>
  <c r="FC14"/>
  <c r="FE13"/>
  <c r="FD13"/>
  <c r="FF13" s="1"/>
  <c r="FG13" s="1"/>
  <c r="FC13"/>
  <c r="FE12"/>
  <c r="FD12"/>
  <c r="FF12" s="1"/>
  <c r="FC12"/>
  <c r="FE11"/>
  <c r="FD11"/>
  <c r="FF11" s="1"/>
  <c r="FG11" s="1"/>
  <c r="FC11"/>
  <c r="FE10"/>
  <c r="FD10"/>
  <c r="FF10" s="1"/>
  <c r="FC10"/>
  <c r="FE9"/>
  <c r="FD9"/>
  <c r="FF9" s="1"/>
  <c r="FC9"/>
  <c r="FA61"/>
  <c r="FA60"/>
  <c r="EZ39"/>
  <c r="EY39"/>
  <c r="FA39" s="1"/>
  <c r="EX39"/>
  <c r="EZ37"/>
  <c r="EY37"/>
  <c r="FA37" s="1"/>
  <c r="FB37" s="1"/>
  <c r="EX37"/>
  <c r="EZ35"/>
  <c r="EY35"/>
  <c r="FA35" s="1"/>
  <c r="EX35"/>
  <c r="EZ34"/>
  <c r="EY34"/>
  <c r="FA34" s="1"/>
  <c r="FB34" s="1"/>
  <c r="EX34"/>
  <c r="EZ33"/>
  <c r="EY33"/>
  <c r="FA33" s="1"/>
  <c r="EX33"/>
  <c r="EZ32"/>
  <c r="EY32"/>
  <c r="FA32" s="1"/>
  <c r="FB32" s="1"/>
  <c r="EX32"/>
  <c r="EZ31"/>
  <c r="EY31"/>
  <c r="FA31" s="1"/>
  <c r="EX31"/>
  <c r="EZ29"/>
  <c r="EY29"/>
  <c r="FA29" s="1"/>
  <c r="FB29" s="1"/>
  <c r="EX29"/>
  <c r="EZ28"/>
  <c r="EY28"/>
  <c r="FA28" s="1"/>
  <c r="EX28"/>
  <c r="EZ27"/>
  <c r="EY27"/>
  <c r="FA27" s="1"/>
  <c r="FB27" s="1"/>
  <c r="EX27"/>
  <c r="EZ26"/>
  <c r="EY26"/>
  <c r="FA26" s="1"/>
  <c r="EX26"/>
  <c r="EZ25"/>
  <c r="EY25"/>
  <c r="FA25" s="1"/>
  <c r="FB25" s="1"/>
  <c r="EX25"/>
  <c r="EZ24"/>
  <c r="EY24"/>
  <c r="FA24" s="1"/>
  <c r="EX24"/>
  <c r="EZ23"/>
  <c r="EY23"/>
  <c r="FA23" s="1"/>
  <c r="EX23"/>
  <c r="EZ21"/>
  <c r="EY21"/>
  <c r="FA21" s="1"/>
  <c r="EX21"/>
  <c r="EZ20"/>
  <c r="EY20"/>
  <c r="FA20" s="1"/>
  <c r="FB20" s="1"/>
  <c r="EX20"/>
  <c r="EZ19"/>
  <c r="EY19"/>
  <c r="FA19" s="1"/>
  <c r="EX19"/>
  <c r="EZ18"/>
  <c r="EY18"/>
  <c r="FA18" s="1"/>
  <c r="FB18" s="1"/>
  <c r="EX18"/>
  <c r="EZ17"/>
  <c r="EY17"/>
  <c r="FA17" s="1"/>
  <c r="EX17"/>
  <c r="EZ16"/>
  <c r="EY16"/>
  <c r="FA16" s="1"/>
  <c r="FB16" s="1"/>
  <c r="EX16"/>
  <c r="EZ15"/>
  <c r="EY15"/>
  <c r="FA15" s="1"/>
  <c r="EX15"/>
  <c r="EZ14"/>
  <c r="EY14"/>
  <c r="FA14" s="1"/>
  <c r="FB14" s="1"/>
  <c r="EX14"/>
  <c r="EZ13"/>
  <c r="EY13"/>
  <c r="FA13" s="1"/>
  <c r="EX13"/>
  <c r="EZ12"/>
  <c r="EY12"/>
  <c r="FA12" s="1"/>
  <c r="EX12"/>
  <c r="EZ11"/>
  <c r="EY11"/>
  <c r="FA11" s="1"/>
  <c r="EX11"/>
  <c r="EZ10"/>
  <c r="EY10"/>
  <c r="FA10" s="1"/>
  <c r="EX10"/>
  <c r="EZ9"/>
  <c r="EY9"/>
  <c r="FA9" s="1"/>
  <c r="EX9"/>
  <c r="EU39"/>
  <c r="ET39"/>
  <c r="EV39" s="1"/>
  <c r="ES39"/>
  <c r="EP39"/>
  <c r="EO39"/>
  <c r="EQ39" s="1"/>
  <c r="EN39"/>
  <c r="EU37"/>
  <c r="ET37"/>
  <c r="EV37" s="1"/>
  <c r="ES37"/>
  <c r="EP37"/>
  <c r="EO37"/>
  <c r="EQ37" s="1"/>
  <c r="EN37"/>
  <c r="EU35"/>
  <c r="ET35"/>
  <c r="EV35" s="1"/>
  <c r="ES35"/>
  <c r="EP35"/>
  <c r="EO35"/>
  <c r="EQ35" s="1"/>
  <c r="EN35"/>
  <c r="EU34"/>
  <c r="ET34"/>
  <c r="EV34" s="1"/>
  <c r="ES34"/>
  <c r="EP34"/>
  <c r="ER34" s="1"/>
  <c r="EO34"/>
  <c r="EQ34" s="1"/>
  <c r="EN34"/>
  <c r="EU33"/>
  <c r="ET33"/>
  <c r="EV33" s="1"/>
  <c r="ES33"/>
  <c r="EP33"/>
  <c r="EO33"/>
  <c r="EQ33" s="1"/>
  <c r="EN33"/>
  <c r="EU32"/>
  <c r="ET32"/>
  <c r="EV32" s="1"/>
  <c r="ES32"/>
  <c r="EP32"/>
  <c r="EO32"/>
  <c r="EQ32" s="1"/>
  <c r="EN32"/>
  <c r="EU31"/>
  <c r="ET31"/>
  <c r="EV31" s="1"/>
  <c r="ES31"/>
  <c r="EP31"/>
  <c r="EO31"/>
  <c r="EQ31" s="1"/>
  <c r="EN31"/>
  <c r="EU29"/>
  <c r="ET29"/>
  <c r="EV29" s="1"/>
  <c r="ES29"/>
  <c r="EP29"/>
  <c r="ER29" s="1"/>
  <c r="EO29"/>
  <c r="EQ29" s="1"/>
  <c r="EN29"/>
  <c r="EU28"/>
  <c r="ET28"/>
  <c r="EV28" s="1"/>
  <c r="ES28"/>
  <c r="EP28"/>
  <c r="EO28"/>
  <c r="EQ28" s="1"/>
  <c r="EN28"/>
  <c r="EU27"/>
  <c r="ET27"/>
  <c r="EV27" s="1"/>
  <c r="ES27"/>
  <c r="EP27"/>
  <c r="EO27"/>
  <c r="EQ27" s="1"/>
  <c r="EN27"/>
  <c r="EU26"/>
  <c r="ET26"/>
  <c r="EV26" s="1"/>
  <c r="ES26"/>
  <c r="EP26"/>
  <c r="EO26"/>
  <c r="EQ26" s="1"/>
  <c r="EN26"/>
  <c r="EU25"/>
  <c r="ET25"/>
  <c r="EV25" s="1"/>
  <c r="ES25"/>
  <c r="EP25"/>
  <c r="EO25"/>
  <c r="EQ25" s="1"/>
  <c r="EN25"/>
  <c r="EU24"/>
  <c r="ET24"/>
  <c r="EV24" s="1"/>
  <c r="ES24"/>
  <c r="EP24"/>
  <c r="EO24"/>
  <c r="EQ24" s="1"/>
  <c r="EN24"/>
  <c r="EU23"/>
  <c r="ET23"/>
  <c r="EV23" s="1"/>
  <c r="ES23"/>
  <c r="EP23"/>
  <c r="EO23"/>
  <c r="EQ23" s="1"/>
  <c r="EN23"/>
  <c r="EU21"/>
  <c r="ET21"/>
  <c r="EV21" s="1"/>
  <c r="ES21"/>
  <c r="EP21"/>
  <c r="EO21"/>
  <c r="EQ21" s="1"/>
  <c r="EN21"/>
  <c r="EU20"/>
  <c r="ET20"/>
  <c r="EV20" s="1"/>
  <c r="ES20"/>
  <c r="EP20"/>
  <c r="EO20"/>
  <c r="EQ20" s="1"/>
  <c r="EN20"/>
  <c r="EU19"/>
  <c r="ET19"/>
  <c r="EV19" s="1"/>
  <c r="ES19"/>
  <c r="EP19"/>
  <c r="EO19"/>
  <c r="EQ19" s="1"/>
  <c r="EN19"/>
  <c r="EU18"/>
  <c r="ET18"/>
  <c r="EV18" s="1"/>
  <c r="ES18"/>
  <c r="EP18"/>
  <c r="EO18"/>
  <c r="EQ18" s="1"/>
  <c r="EN18"/>
  <c r="EU17"/>
  <c r="ET17"/>
  <c r="EV17" s="1"/>
  <c r="ES17"/>
  <c r="EP17"/>
  <c r="EO17"/>
  <c r="EQ17" s="1"/>
  <c r="EN17"/>
  <c r="EU16"/>
  <c r="ET16"/>
  <c r="EV16" s="1"/>
  <c r="ES16"/>
  <c r="EP16"/>
  <c r="EO16"/>
  <c r="EQ16" s="1"/>
  <c r="EN16"/>
  <c r="EU15"/>
  <c r="ET15"/>
  <c r="EV15" s="1"/>
  <c r="ES15"/>
  <c r="EP15"/>
  <c r="EO15"/>
  <c r="EQ15" s="1"/>
  <c r="EN15"/>
  <c r="EU14"/>
  <c r="ET14"/>
  <c r="EV14" s="1"/>
  <c r="ES14"/>
  <c r="EP14"/>
  <c r="EO14"/>
  <c r="EQ14" s="1"/>
  <c r="EN14"/>
  <c r="EU13"/>
  <c r="ET13"/>
  <c r="EV13" s="1"/>
  <c r="ES13"/>
  <c r="EP13"/>
  <c r="EO13"/>
  <c r="EQ13" s="1"/>
  <c r="EN13"/>
  <c r="EU12"/>
  <c r="ET12"/>
  <c r="EV12" s="1"/>
  <c r="EW12" s="1"/>
  <c r="ES12"/>
  <c r="EP12"/>
  <c r="EO12"/>
  <c r="EQ12" s="1"/>
  <c r="EN12"/>
  <c r="EU11"/>
  <c r="ET11"/>
  <c r="EV11" s="1"/>
  <c r="ES11"/>
  <c r="EP11"/>
  <c r="EO11"/>
  <c r="EQ11" s="1"/>
  <c r="EN11"/>
  <c r="EU10"/>
  <c r="ET10"/>
  <c r="EV10" s="1"/>
  <c r="ES10"/>
  <c r="EP10"/>
  <c r="EO10"/>
  <c r="EQ10" s="1"/>
  <c r="EN10"/>
  <c r="EU9"/>
  <c r="ET9"/>
  <c r="EV9" s="1"/>
  <c r="ES9"/>
  <c r="EP9"/>
  <c r="EO9"/>
  <c r="EQ9" s="1"/>
  <c r="EN9"/>
  <c r="EK39"/>
  <c r="EJ39"/>
  <c r="EL39" s="1"/>
  <c r="EI39"/>
  <c r="EK37"/>
  <c r="EJ37"/>
  <c r="EL37" s="1"/>
  <c r="EI37"/>
  <c r="EK35"/>
  <c r="EJ35"/>
  <c r="EL35" s="1"/>
  <c r="EI35"/>
  <c r="EK34"/>
  <c r="EJ34"/>
  <c r="EL34" s="1"/>
  <c r="EI34"/>
  <c r="EK33"/>
  <c r="EJ33"/>
  <c r="EL33" s="1"/>
  <c r="EM33" s="1"/>
  <c r="EI33"/>
  <c r="EK32"/>
  <c r="EJ32"/>
  <c r="EL32" s="1"/>
  <c r="EI32"/>
  <c r="EK31"/>
  <c r="EJ31"/>
  <c r="EL31" s="1"/>
  <c r="EI31"/>
  <c r="EK29"/>
  <c r="EJ29"/>
  <c r="EL29" s="1"/>
  <c r="EI29"/>
  <c r="EK28"/>
  <c r="EJ28"/>
  <c r="EL28" s="1"/>
  <c r="EM28" s="1"/>
  <c r="EI28"/>
  <c r="EK27"/>
  <c r="EJ27"/>
  <c r="EL27" s="1"/>
  <c r="EI27"/>
  <c r="EK26"/>
  <c r="EJ26"/>
  <c r="EL26" s="1"/>
  <c r="EI26"/>
  <c r="EK25"/>
  <c r="EJ25"/>
  <c r="EL25" s="1"/>
  <c r="EI25"/>
  <c r="EK24"/>
  <c r="EJ24"/>
  <c r="EL24" s="1"/>
  <c r="EM24" s="1"/>
  <c r="EI24"/>
  <c r="EK23"/>
  <c r="EJ23"/>
  <c r="EL23" s="1"/>
  <c r="EI23"/>
  <c r="EK21"/>
  <c r="EJ21"/>
  <c r="EL21" s="1"/>
  <c r="EI21"/>
  <c r="EK20"/>
  <c r="EJ20"/>
  <c r="EL20" s="1"/>
  <c r="EI20"/>
  <c r="EK19"/>
  <c r="EJ19"/>
  <c r="EL19" s="1"/>
  <c r="EM19" s="1"/>
  <c r="EI19"/>
  <c r="EK18"/>
  <c r="EJ18"/>
  <c r="EL18" s="1"/>
  <c r="EI18"/>
  <c r="EK17"/>
  <c r="EJ17"/>
  <c r="EL17" s="1"/>
  <c r="EI17"/>
  <c r="EK16"/>
  <c r="EJ16"/>
  <c r="EL16" s="1"/>
  <c r="EI16"/>
  <c r="EK15"/>
  <c r="EJ15"/>
  <c r="EL15" s="1"/>
  <c r="EM15" s="1"/>
  <c r="EI15"/>
  <c r="EK14"/>
  <c r="EJ14"/>
  <c r="EL14" s="1"/>
  <c r="EI14"/>
  <c r="EK13"/>
  <c r="EJ13"/>
  <c r="EL13" s="1"/>
  <c r="EM13" s="1"/>
  <c r="EI13"/>
  <c r="EK12"/>
  <c r="EJ12"/>
  <c r="EL12" s="1"/>
  <c r="EI12"/>
  <c r="EK11"/>
  <c r="EJ11"/>
  <c r="EL11" s="1"/>
  <c r="EI11"/>
  <c r="EK10"/>
  <c r="EJ10"/>
  <c r="EL10" s="1"/>
  <c r="EI10"/>
  <c r="EK9"/>
  <c r="EJ9"/>
  <c r="EL9" s="1"/>
  <c r="EI9"/>
  <c r="EF39"/>
  <c r="EE39"/>
  <c r="EG39" s="1"/>
  <c r="ED39"/>
  <c r="EF37"/>
  <c r="EE37"/>
  <c r="EG37" s="1"/>
  <c r="EH37" s="1"/>
  <c r="ED37"/>
  <c r="EF35"/>
  <c r="EE35"/>
  <c r="EG35" s="1"/>
  <c r="ED35"/>
  <c r="EF34"/>
  <c r="EE34"/>
  <c r="EG34" s="1"/>
  <c r="EH34" s="1"/>
  <c r="ED34"/>
  <c r="EF33"/>
  <c r="EE33"/>
  <c r="EG33" s="1"/>
  <c r="ED33"/>
  <c r="EF32"/>
  <c r="EE32"/>
  <c r="EG32" s="1"/>
  <c r="EH32" s="1"/>
  <c r="ED32"/>
  <c r="EF31"/>
  <c r="EE31"/>
  <c r="EG31" s="1"/>
  <c r="ED31"/>
  <c r="EF29"/>
  <c r="EE29"/>
  <c r="EG29" s="1"/>
  <c r="EH29" s="1"/>
  <c r="ED29"/>
  <c r="EF28"/>
  <c r="EE28"/>
  <c r="EG28" s="1"/>
  <c r="ED28"/>
  <c r="EF27"/>
  <c r="EE27"/>
  <c r="EG27" s="1"/>
  <c r="EH27" s="1"/>
  <c r="ED27"/>
  <c r="EF26"/>
  <c r="EE26"/>
  <c r="EG26" s="1"/>
  <c r="ED26"/>
  <c r="EF25"/>
  <c r="EE25"/>
  <c r="EG25" s="1"/>
  <c r="EH25" s="1"/>
  <c r="ED25"/>
  <c r="EF24"/>
  <c r="EE24"/>
  <c r="EG24" s="1"/>
  <c r="ED24"/>
  <c r="EF23"/>
  <c r="EE23"/>
  <c r="EG23" s="1"/>
  <c r="ED23"/>
  <c r="EF21"/>
  <c r="EE21"/>
  <c r="EG21" s="1"/>
  <c r="ED21"/>
  <c r="EF20"/>
  <c r="EE20"/>
  <c r="EG20" s="1"/>
  <c r="EH20" s="1"/>
  <c r="ED20"/>
  <c r="EF19"/>
  <c r="EE19"/>
  <c r="EG19" s="1"/>
  <c r="ED19"/>
  <c r="EF18"/>
  <c r="EE18"/>
  <c r="EG18" s="1"/>
  <c r="EH18" s="1"/>
  <c r="ED18"/>
  <c r="EF17"/>
  <c r="EE17"/>
  <c r="EG17" s="1"/>
  <c r="ED17"/>
  <c r="EF16"/>
  <c r="EE16"/>
  <c r="EG16" s="1"/>
  <c r="ED16"/>
  <c r="EF15"/>
  <c r="EE15"/>
  <c r="EG15" s="1"/>
  <c r="ED15"/>
  <c r="EF14"/>
  <c r="EE14"/>
  <c r="EG14" s="1"/>
  <c r="EH14" s="1"/>
  <c r="ED14"/>
  <c r="EF13"/>
  <c r="EE13"/>
  <c r="EG13" s="1"/>
  <c r="ED13"/>
  <c r="EF12"/>
  <c r="EE12"/>
  <c r="EG12" s="1"/>
  <c r="ED12"/>
  <c r="EF11"/>
  <c r="EE11"/>
  <c r="EG11" s="1"/>
  <c r="ED11"/>
  <c r="EF10"/>
  <c r="EE10"/>
  <c r="EG10" s="1"/>
  <c r="ED10"/>
  <c r="EF9"/>
  <c r="EE9"/>
  <c r="EG9" s="1"/>
  <c r="ED9"/>
  <c r="EA39"/>
  <c r="DZ39"/>
  <c r="EB39" s="1"/>
  <c r="DY39"/>
  <c r="EA37"/>
  <c r="DZ37"/>
  <c r="EB37" s="1"/>
  <c r="DY37"/>
  <c r="EA35"/>
  <c r="DZ35"/>
  <c r="EB35" s="1"/>
  <c r="DY35"/>
  <c r="EA34"/>
  <c r="DZ34"/>
  <c r="EB34" s="1"/>
  <c r="DY34"/>
  <c r="EA33"/>
  <c r="DZ33"/>
  <c r="EB33" s="1"/>
  <c r="DY33"/>
  <c r="EA32"/>
  <c r="DZ32"/>
  <c r="EB32" s="1"/>
  <c r="DY32"/>
  <c r="EA31"/>
  <c r="DZ31"/>
  <c r="EB31" s="1"/>
  <c r="DY31"/>
  <c r="EA29"/>
  <c r="DZ29"/>
  <c r="EB29" s="1"/>
  <c r="DY29"/>
  <c r="EA28"/>
  <c r="DZ28"/>
  <c r="EB28" s="1"/>
  <c r="DY28"/>
  <c r="EA27"/>
  <c r="DZ27"/>
  <c r="EB27" s="1"/>
  <c r="DY27"/>
  <c r="EA26"/>
  <c r="DZ26"/>
  <c r="EB26" s="1"/>
  <c r="DY26"/>
  <c r="EA25"/>
  <c r="DZ25"/>
  <c r="EB25" s="1"/>
  <c r="DY25"/>
  <c r="EA24"/>
  <c r="DZ24"/>
  <c r="EB24" s="1"/>
  <c r="DY24"/>
  <c r="EA23"/>
  <c r="DZ23"/>
  <c r="EB23" s="1"/>
  <c r="DY23"/>
  <c r="EA21"/>
  <c r="DZ21"/>
  <c r="EB21" s="1"/>
  <c r="DY21"/>
  <c r="EA20"/>
  <c r="DZ20"/>
  <c r="EB20" s="1"/>
  <c r="DY20"/>
  <c r="EA19"/>
  <c r="DZ19"/>
  <c r="EB19" s="1"/>
  <c r="DY19"/>
  <c r="EA18"/>
  <c r="DZ18"/>
  <c r="EB18" s="1"/>
  <c r="DY18"/>
  <c r="EA17"/>
  <c r="DZ17"/>
  <c r="EB17" s="1"/>
  <c r="DY17"/>
  <c r="EA16"/>
  <c r="DZ16"/>
  <c r="EB16" s="1"/>
  <c r="DY16"/>
  <c r="EA15"/>
  <c r="DZ15"/>
  <c r="EB15" s="1"/>
  <c r="DY15"/>
  <c r="EA14"/>
  <c r="DZ14"/>
  <c r="EB14" s="1"/>
  <c r="DY14"/>
  <c r="EA13"/>
  <c r="DZ13"/>
  <c r="EB13" s="1"/>
  <c r="DY13"/>
  <c r="EA12"/>
  <c r="DZ12"/>
  <c r="EB12" s="1"/>
  <c r="DY12"/>
  <c r="EA11"/>
  <c r="DZ11"/>
  <c r="EB11" s="1"/>
  <c r="DY11"/>
  <c r="EA10"/>
  <c r="DZ10"/>
  <c r="EB10" s="1"/>
  <c r="DY10"/>
  <c r="EA9"/>
  <c r="DZ9"/>
  <c r="EB9" s="1"/>
  <c r="DY9"/>
  <c r="DW61"/>
  <c r="DW60"/>
  <c r="DV39"/>
  <c r="DU39"/>
  <c r="DW39"/>
  <c r="DX39" s="1"/>
  <c r="DT39"/>
  <c r="DV37"/>
  <c r="DU37"/>
  <c r="DW37"/>
  <c r="DX37" s="1"/>
  <c r="DT37"/>
  <c r="DV35"/>
  <c r="DU35"/>
  <c r="DW35"/>
  <c r="DT35"/>
  <c r="DV34"/>
  <c r="DU34"/>
  <c r="DW34"/>
  <c r="DX34" s="1"/>
  <c r="DT34"/>
  <c r="DV33"/>
  <c r="DU33"/>
  <c r="DW33"/>
  <c r="DX33" s="1"/>
  <c r="DT33"/>
  <c r="DV32"/>
  <c r="DU32"/>
  <c r="DW32"/>
  <c r="DX32" s="1"/>
  <c r="DT32"/>
  <c r="DV31"/>
  <c r="DU31"/>
  <c r="DW31"/>
  <c r="DX31" s="1"/>
  <c r="DT31"/>
  <c r="DV29"/>
  <c r="DU29"/>
  <c r="DW29"/>
  <c r="DT29"/>
  <c r="DV28"/>
  <c r="DU28"/>
  <c r="DW28"/>
  <c r="DT28"/>
  <c r="DV27"/>
  <c r="DU27"/>
  <c r="DW27" s="1"/>
  <c r="DT27"/>
  <c r="DV26"/>
  <c r="DU26"/>
  <c r="DW26" s="1"/>
  <c r="DX26" s="1"/>
  <c r="DT26"/>
  <c r="DV25"/>
  <c r="DU25"/>
  <c r="DW25" s="1"/>
  <c r="DT25"/>
  <c r="DV24"/>
  <c r="DU24"/>
  <c r="DW24" s="1"/>
  <c r="DX24" s="1"/>
  <c r="DT24"/>
  <c r="DV23"/>
  <c r="DU23"/>
  <c r="DW23" s="1"/>
  <c r="DT23"/>
  <c r="DV21"/>
  <c r="DU21"/>
  <c r="DW21" s="1"/>
  <c r="DX21" s="1"/>
  <c r="DT21"/>
  <c r="DV20"/>
  <c r="DU20"/>
  <c r="DW20" s="1"/>
  <c r="DT20"/>
  <c r="DV19"/>
  <c r="DU19"/>
  <c r="DW19" s="1"/>
  <c r="DX19" s="1"/>
  <c r="DT19"/>
  <c r="DV18"/>
  <c r="DU18"/>
  <c r="DW18" s="1"/>
  <c r="DT18"/>
  <c r="DV17"/>
  <c r="DU17"/>
  <c r="DW17" s="1"/>
  <c r="DX17" s="1"/>
  <c r="DT17"/>
  <c r="DV16"/>
  <c r="DU16"/>
  <c r="DW16" s="1"/>
  <c r="DT16"/>
  <c r="DV15"/>
  <c r="DU15"/>
  <c r="DW15" s="1"/>
  <c r="DX15" s="1"/>
  <c r="DT15"/>
  <c r="DV14"/>
  <c r="DU14"/>
  <c r="DW14" s="1"/>
  <c r="DT14"/>
  <c r="DV13"/>
  <c r="DU13"/>
  <c r="DW13" s="1"/>
  <c r="DX13" s="1"/>
  <c r="DT13"/>
  <c r="DV12"/>
  <c r="DU12"/>
  <c r="DW12"/>
  <c r="DT12"/>
  <c r="DV11"/>
  <c r="DU11"/>
  <c r="DW11"/>
  <c r="DT11"/>
  <c r="DV10"/>
  <c r="DU10"/>
  <c r="DW10" s="1"/>
  <c r="DT10"/>
  <c r="DV9"/>
  <c r="DU9"/>
  <c r="DW9" s="1"/>
  <c r="DT9"/>
  <c r="DQ39"/>
  <c r="DP39"/>
  <c r="DR39" s="1"/>
  <c r="DO39"/>
  <c r="DQ37"/>
  <c r="DP37"/>
  <c r="DR37" s="1"/>
  <c r="DO37"/>
  <c r="DQ35"/>
  <c r="DP35"/>
  <c r="DR35" s="1"/>
  <c r="DS35" s="1"/>
  <c r="DO35"/>
  <c r="DQ34"/>
  <c r="DP34"/>
  <c r="DR34" s="1"/>
  <c r="DO34"/>
  <c r="DQ33"/>
  <c r="DP33"/>
  <c r="DR33" s="1"/>
  <c r="DO33"/>
  <c r="DQ32"/>
  <c r="DP32"/>
  <c r="DR32" s="1"/>
  <c r="DO32"/>
  <c r="DQ31"/>
  <c r="DP31"/>
  <c r="DR31" s="1"/>
  <c r="DS31" s="1"/>
  <c r="DO31"/>
  <c r="DQ29"/>
  <c r="DP29"/>
  <c r="DR29" s="1"/>
  <c r="DO29"/>
  <c r="DQ28"/>
  <c r="DP28"/>
  <c r="DR28" s="1"/>
  <c r="DO28"/>
  <c r="DQ27"/>
  <c r="DP27"/>
  <c r="DR27" s="1"/>
  <c r="DO27"/>
  <c r="DQ26"/>
  <c r="DP26"/>
  <c r="DR26" s="1"/>
  <c r="DS26" s="1"/>
  <c r="DO26"/>
  <c r="DQ25"/>
  <c r="DP25"/>
  <c r="DR25" s="1"/>
  <c r="DO25"/>
  <c r="DQ24"/>
  <c r="DP24"/>
  <c r="DR24" s="1"/>
  <c r="DO24"/>
  <c r="DQ23"/>
  <c r="DP23"/>
  <c r="DR23" s="1"/>
  <c r="DO23"/>
  <c r="DQ21"/>
  <c r="DP21"/>
  <c r="DR21" s="1"/>
  <c r="DS21" s="1"/>
  <c r="DO21"/>
  <c r="DQ20"/>
  <c r="DP20"/>
  <c r="DR20" s="1"/>
  <c r="DO20"/>
  <c r="DQ19"/>
  <c r="DP19"/>
  <c r="DR19" s="1"/>
  <c r="DO19"/>
  <c r="DQ18"/>
  <c r="DP18"/>
  <c r="DR18" s="1"/>
  <c r="DO18"/>
  <c r="DQ17"/>
  <c r="DP17"/>
  <c r="DR17" s="1"/>
  <c r="DS17" s="1"/>
  <c r="DO17"/>
  <c r="DQ16"/>
  <c r="DP16"/>
  <c r="DR16" s="1"/>
  <c r="DO16"/>
  <c r="DQ15"/>
  <c r="DP15"/>
  <c r="DR15" s="1"/>
  <c r="DO15"/>
  <c r="DQ14"/>
  <c r="DP14"/>
  <c r="DR14" s="1"/>
  <c r="DO14"/>
  <c r="DQ13"/>
  <c r="DP13"/>
  <c r="DR13" s="1"/>
  <c r="DS13" s="1"/>
  <c r="DO13"/>
  <c r="DQ12"/>
  <c r="DP12"/>
  <c r="DR12" s="1"/>
  <c r="DO12"/>
  <c r="DQ11"/>
  <c r="DP11"/>
  <c r="DR11" s="1"/>
  <c r="DO11"/>
  <c r="DQ10"/>
  <c r="DP10"/>
  <c r="DR10" s="1"/>
  <c r="DO10"/>
  <c r="DQ9"/>
  <c r="DP9"/>
  <c r="DR9" s="1"/>
  <c r="DO9"/>
  <c r="DL39"/>
  <c r="DK39"/>
  <c r="DM39" s="1"/>
  <c r="DJ39"/>
  <c r="DL37"/>
  <c r="DK37"/>
  <c r="DM37" s="1"/>
  <c r="DJ37"/>
  <c r="DL35"/>
  <c r="DN35" s="1"/>
  <c r="DK35"/>
  <c r="DM35" s="1"/>
  <c r="DJ35"/>
  <c r="DL34"/>
  <c r="DK34"/>
  <c r="DM34" s="1"/>
  <c r="DN34" s="1"/>
  <c r="DJ34"/>
  <c r="DL33"/>
  <c r="DK33"/>
  <c r="DM33" s="1"/>
  <c r="DJ33"/>
  <c r="DL32"/>
  <c r="DK32"/>
  <c r="DM32" s="1"/>
  <c r="DJ32"/>
  <c r="DL31"/>
  <c r="DN31" s="1"/>
  <c r="DK31"/>
  <c r="DM31" s="1"/>
  <c r="DJ31"/>
  <c r="DL29"/>
  <c r="DK29"/>
  <c r="DM29" s="1"/>
  <c r="DN29" s="1"/>
  <c r="DJ29"/>
  <c r="DL28"/>
  <c r="DK28"/>
  <c r="DM28" s="1"/>
  <c r="DJ28"/>
  <c r="DL27"/>
  <c r="DK27"/>
  <c r="DM27" s="1"/>
  <c r="DJ27"/>
  <c r="DL26"/>
  <c r="DN26" s="1"/>
  <c r="DK26"/>
  <c r="DM26" s="1"/>
  <c r="DJ26"/>
  <c r="DL25"/>
  <c r="DK25"/>
  <c r="DM25" s="1"/>
  <c r="DN25" s="1"/>
  <c r="DJ25"/>
  <c r="DL24"/>
  <c r="DK24"/>
  <c r="DM24" s="1"/>
  <c r="DJ24"/>
  <c r="DL23"/>
  <c r="DK23"/>
  <c r="DM23" s="1"/>
  <c r="DJ23"/>
  <c r="DL21"/>
  <c r="DN21" s="1"/>
  <c r="DK21"/>
  <c r="DM21" s="1"/>
  <c r="DJ21"/>
  <c r="DL20"/>
  <c r="DK20"/>
  <c r="DM20" s="1"/>
  <c r="DN20" s="1"/>
  <c r="DJ20"/>
  <c r="DL19"/>
  <c r="DK19"/>
  <c r="DM19" s="1"/>
  <c r="DJ19"/>
  <c r="DL18"/>
  <c r="DK18"/>
  <c r="DM18" s="1"/>
  <c r="DJ18"/>
  <c r="DL17"/>
  <c r="DN17" s="1"/>
  <c r="DK17"/>
  <c r="DM17" s="1"/>
  <c r="DJ17"/>
  <c r="DL16"/>
  <c r="DK16"/>
  <c r="DM16" s="1"/>
  <c r="DN16" s="1"/>
  <c r="DJ16"/>
  <c r="DL15"/>
  <c r="DK15"/>
  <c r="DM15" s="1"/>
  <c r="DJ15"/>
  <c r="DL14"/>
  <c r="DK14"/>
  <c r="DM14"/>
  <c r="DJ14"/>
  <c r="DL13"/>
  <c r="DK13"/>
  <c r="DM13"/>
  <c r="DJ13"/>
  <c r="DL12"/>
  <c r="DK12"/>
  <c r="DM12"/>
  <c r="DJ12"/>
  <c r="DL11"/>
  <c r="DK11"/>
  <c r="DM11"/>
  <c r="DJ11"/>
  <c r="DL10"/>
  <c r="DK10"/>
  <c r="DM10" s="1"/>
  <c r="DJ10"/>
  <c r="DL9"/>
  <c r="DK9"/>
  <c r="DM9" s="1"/>
  <c r="DJ9"/>
  <c r="DH58"/>
  <c r="DH57"/>
  <c r="DG39"/>
  <c r="DF39"/>
  <c r="DH39"/>
  <c r="DI39" s="1"/>
  <c r="DE39"/>
  <c r="DG37"/>
  <c r="DF37"/>
  <c r="DH37"/>
  <c r="DI37" s="1"/>
  <c r="DE37"/>
  <c r="DG35"/>
  <c r="DF35"/>
  <c r="DH35"/>
  <c r="DI35" s="1"/>
  <c r="DE35"/>
  <c r="DG34"/>
  <c r="DF34"/>
  <c r="DH34"/>
  <c r="DI34" s="1"/>
  <c r="DE34"/>
  <c r="DG33"/>
  <c r="DF33"/>
  <c r="DH33"/>
  <c r="DI33" s="1"/>
  <c r="DE33"/>
  <c r="DG32"/>
  <c r="DF32"/>
  <c r="DH32"/>
  <c r="DI32" s="1"/>
  <c r="DE32"/>
  <c r="DG31"/>
  <c r="DF31"/>
  <c r="DH31"/>
  <c r="DE31"/>
  <c r="DG29"/>
  <c r="DF29"/>
  <c r="DH29"/>
  <c r="DI29" s="1"/>
  <c r="DE29"/>
  <c r="DG28"/>
  <c r="DF28"/>
  <c r="DH28"/>
  <c r="DI28" s="1"/>
  <c r="DE28"/>
  <c r="DG27"/>
  <c r="DF27"/>
  <c r="DH27"/>
  <c r="DI27" s="1"/>
  <c r="DE27"/>
  <c r="DG26"/>
  <c r="DF26"/>
  <c r="DH26"/>
  <c r="DI26" s="1"/>
  <c r="DE26"/>
  <c r="DG25"/>
  <c r="DF25"/>
  <c r="DH25"/>
  <c r="DE25"/>
  <c r="DG24"/>
  <c r="DF24"/>
  <c r="DH24"/>
  <c r="DI24" s="1"/>
  <c r="DE24"/>
  <c r="DG23"/>
  <c r="DF23"/>
  <c r="DH23"/>
  <c r="DI23" s="1"/>
  <c r="DE23"/>
  <c r="DG21"/>
  <c r="DF21"/>
  <c r="DH21"/>
  <c r="DI21" s="1"/>
  <c r="DE21"/>
  <c r="DG20"/>
  <c r="DF20"/>
  <c r="DH20"/>
  <c r="DI20" s="1"/>
  <c r="DE20"/>
  <c r="DG19"/>
  <c r="DF19"/>
  <c r="DH19"/>
  <c r="DI19" s="1"/>
  <c r="DE19"/>
  <c r="DG18"/>
  <c r="DF18"/>
  <c r="DH18"/>
  <c r="DI18" s="1"/>
  <c r="DE18"/>
  <c r="DG17"/>
  <c r="DF17"/>
  <c r="DH17"/>
  <c r="DI17" s="1"/>
  <c r="DE17"/>
  <c r="DG16"/>
  <c r="DF16"/>
  <c r="DH16"/>
  <c r="DI16" s="1"/>
  <c r="DE16"/>
  <c r="DG15"/>
  <c r="DF15"/>
  <c r="DH15" s="1"/>
  <c r="DE15"/>
  <c r="DG14"/>
  <c r="DF14"/>
  <c r="DH14" s="1"/>
  <c r="DE14"/>
  <c r="DG13"/>
  <c r="DI13" s="1"/>
  <c r="DF13"/>
  <c r="DH13" s="1"/>
  <c r="DE13"/>
  <c r="DG12"/>
  <c r="DF12"/>
  <c r="DH12" s="1"/>
  <c r="DI12" s="1"/>
  <c r="DE12"/>
  <c r="DG11"/>
  <c r="DF11"/>
  <c r="DH11" s="1"/>
  <c r="DE11"/>
  <c r="DG10"/>
  <c r="DF10"/>
  <c r="DH10" s="1"/>
  <c r="DE10"/>
  <c r="DG9"/>
  <c r="DF9"/>
  <c r="DH9" s="1"/>
  <c r="DE9"/>
  <c r="DC58"/>
  <c r="DC57"/>
  <c r="DB39"/>
  <c r="DA39"/>
  <c r="DC39"/>
  <c r="CZ39"/>
  <c r="DB37"/>
  <c r="DA37"/>
  <c r="DC37"/>
  <c r="CZ37"/>
  <c r="DB35"/>
  <c r="DA35"/>
  <c r="DC35"/>
  <c r="CZ35"/>
  <c r="DB34"/>
  <c r="DA34"/>
  <c r="DC34"/>
  <c r="CZ34"/>
  <c r="DB33"/>
  <c r="DA33"/>
  <c r="DC33"/>
  <c r="CZ33"/>
  <c r="DB32"/>
  <c r="DA32"/>
  <c r="DC32"/>
  <c r="CZ32"/>
  <c r="DB31"/>
  <c r="DA31"/>
  <c r="DC31"/>
  <c r="CZ31"/>
  <c r="DB29"/>
  <c r="DA29"/>
  <c r="DC29"/>
  <c r="CZ29"/>
  <c r="DB28"/>
  <c r="DA28"/>
  <c r="DC28"/>
  <c r="CZ28"/>
  <c r="DB27"/>
  <c r="DA27"/>
  <c r="DC27"/>
  <c r="CZ27"/>
  <c r="DB26"/>
  <c r="DA26"/>
  <c r="DC26"/>
  <c r="CZ26"/>
  <c r="DB25"/>
  <c r="DA25"/>
  <c r="DC25"/>
  <c r="CZ25"/>
  <c r="DB24"/>
  <c r="DA24"/>
  <c r="DC24"/>
  <c r="CZ24"/>
  <c r="DB23"/>
  <c r="DA23"/>
  <c r="DC23"/>
  <c r="CZ23"/>
  <c r="DB21"/>
  <c r="DA21"/>
  <c r="DC21"/>
  <c r="CZ21"/>
  <c r="DB20"/>
  <c r="DA20"/>
  <c r="DC20"/>
  <c r="CZ20"/>
  <c r="DB19"/>
  <c r="DA19"/>
  <c r="DC19"/>
  <c r="CZ19"/>
  <c r="DB18"/>
  <c r="DA18"/>
  <c r="DC18"/>
  <c r="CZ18"/>
  <c r="DB17"/>
  <c r="DA17"/>
  <c r="DC17"/>
  <c r="CZ17"/>
  <c r="DB16"/>
  <c r="DA16"/>
  <c r="DC16"/>
  <c r="CZ16"/>
  <c r="DB15"/>
  <c r="DA15"/>
  <c r="DC15"/>
  <c r="CZ15"/>
  <c r="DB14"/>
  <c r="DA14"/>
  <c r="DC14"/>
  <c r="CZ14"/>
  <c r="DB13"/>
  <c r="DA13"/>
  <c r="DC13"/>
  <c r="CZ13"/>
  <c r="DB12"/>
  <c r="DA12"/>
  <c r="DC12"/>
  <c r="CZ12"/>
  <c r="DB11"/>
  <c r="DA11"/>
  <c r="DC11"/>
  <c r="CZ11"/>
  <c r="DB10"/>
  <c r="DA10"/>
  <c r="DC10" s="1"/>
  <c r="CZ10"/>
  <c r="DB9"/>
  <c r="DA9"/>
  <c r="DC9" s="1"/>
  <c r="CZ9"/>
  <c r="CX58"/>
  <c r="CX57"/>
  <c r="CW39"/>
  <c r="CV39"/>
  <c r="CX39"/>
  <c r="CY39" s="1"/>
  <c r="CU39"/>
  <c r="CW37"/>
  <c r="CV37"/>
  <c r="CX37"/>
  <c r="CU37"/>
  <c r="CW35"/>
  <c r="CV35"/>
  <c r="CX35"/>
  <c r="CU35"/>
  <c r="CW34"/>
  <c r="CV34"/>
  <c r="CX34"/>
  <c r="CY34" s="1"/>
  <c r="CU34"/>
  <c r="CW33"/>
  <c r="CV33"/>
  <c r="CX33"/>
  <c r="CY33" s="1"/>
  <c r="CU33"/>
  <c r="CW32"/>
  <c r="CV32"/>
  <c r="CX32"/>
  <c r="CY32" s="1"/>
  <c r="CU32"/>
  <c r="CW31"/>
  <c r="CV31"/>
  <c r="CX31"/>
  <c r="CY31" s="1"/>
  <c r="CU31"/>
  <c r="CW29"/>
  <c r="CV29"/>
  <c r="CX29"/>
  <c r="CU29"/>
  <c r="CW28"/>
  <c r="CV28"/>
  <c r="CX28"/>
  <c r="CY28" s="1"/>
  <c r="CU28"/>
  <c r="CW27"/>
  <c r="CV27"/>
  <c r="CX27"/>
  <c r="CY27" s="1"/>
  <c r="CU27"/>
  <c r="CW26"/>
  <c r="CV26"/>
  <c r="CX26"/>
  <c r="CY26" s="1"/>
  <c r="CU26"/>
  <c r="CW25"/>
  <c r="CV25"/>
  <c r="CX25" s="1"/>
  <c r="CU25"/>
  <c r="CW24"/>
  <c r="CV24"/>
  <c r="CX24" s="1"/>
  <c r="CU24"/>
  <c r="CW23"/>
  <c r="CY23" s="1"/>
  <c r="CV23"/>
  <c r="CX23" s="1"/>
  <c r="CU23"/>
  <c r="CW21"/>
  <c r="CV21"/>
  <c r="CX21" s="1"/>
  <c r="CY21" s="1"/>
  <c r="CU21"/>
  <c r="CW20"/>
  <c r="CV20"/>
  <c r="CX20" s="1"/>
  <c r="CU20"/>
  <c r="CW19"/>
  <c r="CV19"/>
  <c r="CX19" s="1"/>
  <c r="CU19"/>
  <c r="CW18"/>
  <c r="CY18" s="1"/>
  <c r="CV18"/>
  <c r="CX18" s="1"/>
  <c r="CU18"/>
  <c r="CW17"/>
  <c r="CV17"/>
  <c r="CX17" s="1"/>
  <c r="CU17"/>
  <c r="CW16"/>
  <c r="CV16"/>
  <c r="CX16" s="1"/>
  <c r="CU16"/>
  <c r="CW15"/>
  <c r="CV15"/>
  <c r="CX15" s="1"/>
  <c r="CU15"/>
  <c r="CW14"/>
  <c r="CV14"/>
  <c r="CX14" s="1"/>
  <c r="CU14"/>
  <c r="CW13"/>
  <c r="CV13"/>
  <c r="CX13" s="1"/>
  <c r="CY13" s="1"/>
  <c r="CU13"/>
  <c r="CW12"/>
  <c r="CV12"/>
  <c r="CX12" s="1"/>
  <c r="CU12"/>
  <c r="CW11"/>
  <c r="CV11"/>
  <c r="CX11" s="1"/>
  <c r="CU11"/>
  <c r="CW10"/>
  <c r="CV10"/>
  <c r="CX10" s="1"/>
  <c r="CU10"/>
  <c r="CW9"/>
  <c r="CV9"/>
  <c r="CX9" s="1"/>
  <c r="CU9"/>
  <c r="CS58"/>
  <c r="CS57"/>
  <c r="CR39"/>
  <c r="CQ39"/>
  <c r="CS39" s="1"/>
  <c r="CP39"/>
  <c r="CR37"/>
  <c r="CQ37"/>
  <c r="CS37" s="1"/>
  <c r="CT37" s="1"/>
  <c r="CP37"/>
  <c r="CR35"/>
  <c r="CQ35"/>
  <c r="CS35" s="1"/>
  <c r="CP35"/>
  <c r="CR34"/>
  <c r="CQ34"/>
  <c r="CS34" s="1"/>
  <c r="CP34"/>
  <c r="CR33"/>
  <c r="CT33" s="1"/>
  <c r="CQ33"/>
  <c r="CS33" s="1"/>
  <c r="CP33"/>
  <c r="CR32"/>
  <c r="CQ32"/>
  <c r="CS32" s="1"/>
  <c r="CT32" s="1"/>
  <c r="CP32"/>
  <c r="CR31"/>
  <c r="CQ31"/>
  <c r="CS31" s="1"/>
  <c r="CP31"/>
  <c r="CR29"/>
  <c r="CQ29"/>
  <c r="CS29" s="1"/>
  <c r="CP29"/>
  <c r="CR28"/>
  <c r="CT28" s="1"/>
  <c r="CQ28"/>
  <c r="CS28" s="1"/>
  <c r="CP28"/>
  <c r="CR27"/>
  <c r="CQ27"/>
  <c r="CS27" s="1"/>
  <c r="CT27" s="1"/>
  <c r="CP27"/>
  <c r="CR26"/>
  <c r="CQ26"/>
  <c r="CS26" s="1"/>
  <c r="CP26"/>
  <c r="CR25"/>
  <c r="CQ25"/>
  <c r="CS25" s="1"/>
  <c r="CP25"/>
  <c r="CR24"/>
  <c r="CQ24"/>
  <c r="CS24" s="1"/>
  <c r="CP24"/>
  <c r="CR23"/>
  <c r="CQ23"/>
  <c r="CS23" s="1"/>
  <c r="CT23" s="1"/>
  <c r="CP23"/>
  <c r="CR21"/>
  <c r="CQ21"/>
  <c r="CS21" s="1"/>
  <c r="CP21"/>
  <c r="CR20"/>
  <c r="CQ20"/>
  <c r="CS20" s="1"/>
  <c r="CP20"/>
  <c r="CR19"/>
  <c r="CT19" s="1"/>
  <c r="CQ19"/>
  <c r="CS19" s="1"/>
  <c r="CP19"/>
  <c r="CR18"/>
  <c r="CQ18"/>
  <c r="CS18" s="1"/>
  <c r="CT18" s="1"/>
  <c r="CP18"/>
  <c r="CR17"/>
  <c r="CQ17"/>
  <c r="CS17" s="1"/>
  <c r="CP17"/>
  <c r="CR16"/>
  <c r="CQ16"/>
  <c r="CS16" s="1"/>
  <c r="CP16"/>
  <c r="CR15"/>
  <c r="CT15" s="1"/>
  <c r="CQ15"/>
  <c r="CS15" s="1"/>
  <c r="CP15"/>
  <c r="CR14"/>
  <c r="CQ14"/>
  <c r="CS14" s="1"/>
  <c r="CT14" s="1"/>
  <c r="CP14"/>
  <c r="CR13"/>
  <c r="CQ13"/>
  <c r="CS13" s="1"/>
  <c r="CP13"/>
  <c r="CR12"/>
  <c r="CQ12"/>
  <c r="CS12" s="1"/>
  <c r="CP12"/>
  <c r="CQ11"/>
  <c r="CS11" s="1"/>
  <c r="CP11"/>
  <c r="CR10"/>
  <c r="CQ10"/>
  <c r="CS10" s="1"/>
  <c r="CP10"/>
  <c r="CQ9"/>
  <c r="CS9" s="1"/>
  <c r="CP9"/>
  <c r="CM39"/>
  <c r="CL39"/>
  <c r="CN39" s="1"/>
  <c r="CK39"/>
  <c r="CM37"/>
  <c r="CL37"/>
  <c r="CN37" s="1"/>
  <c r="CO37" s="1"/>
  <c r="CK37"/>
  <c r="CM35"/>
  <c r="CL35"/>
  <c r="CN35" s="1"/>
  <c r="CK35"/>
  <c r="CM34"/>
  <c r="CL34"/>
  <c r="CN34" s="1"/>
  <c r="CK34"/>
  <c r="CM33"/>
  <c r="CL33"/>
  <c r="CN33" s="1"/>
  <c r="CO33" s="1"/>
  <c r="CK33"/>
  <c r="CM32"/>
  <c r="CL32"/>
  <c r="CN32" s="1"/>
  <c r="CO32" s="1"/>
  <c r="CK32"/>
  <c r="CM31"/>
  <c r="CL31"/>
  <c r="CN31" s="1"/>
  <c r="CK31"/>
  <c r="CM29"/>
  <c r="CL29"/>
  <c r="CN29" s="1"/>
  <c r="CK29"/>
  <c r="CM28"/>
  <c r="CL28"/>
  <c r="CN28" s="1"/>
  <c r="CO28" s="1"/>
  <c r="CK28"/>
  <c r="CM27"/>
  <c r="CL27"/>
  <c r="CN27" s="1"/>
  <c r="CK27"/>
  <c r="CM26"/>
  <c r="CL26"/>
  <c r="CN26" s="1"/>
  <c r="CK26"/>
  <c r="CM25"/>
  <c r="CL25"/>
  <c r="CN25" s="1"/>
  <c r="CK25"/>
  <c r="CM24"/>
  <c r="CL24"/>
  <c r="CN24" s="1"/>
  <c r="CO24" s="1"/>
  <c r="CK24"/>
  <c r="CM23"/>
  <c r="CL23"/>
  <c r="CN23" s="1"/>
  <c r="CO23" s="1"/>
  <c r="CK23"/>
  <c r="CM21"/>
  <c r="CL21"/>
  <c r="CN21" s="1"/>
  <c r="CK21"/>
  <c r="CM20"/>
  <c r="CL20"/>
  <c r="CN20" s="1"/>
  <c r="CK20"/>
  <c r="CM19"/>
  <c r="CL19"/>
  <c r="CN19" s="1"/>
  <c r="CK19"/>
  <c r="CM18"/>
  <c r="CL18"/>
  <c r="CN18" s="1"/>
  <c r="CO18" s="1"/>
  <c r="CK18"/>
  <c r="CM17"/>
  <c r="CL17"/>
  <c r="CN17" s="1"/>
  <c r="CK17"/>
  <c r="CM16"/>
  <c r="CL16"/>
  <c r="CN16" s="1"/>
  <c r="CK16"/>
  <c r="CM15"/>
  <c r="CL15"/>
  <c r="CN15" s="1"/>
  <c r="CO15" s="1"/>
  <c r="CK15"/>
  <c r="CM14"/>
  <c r="CL14"/>
  <c r="CN14" s="1"/>
  <c r="CO14" s="1"/>
  <c r="CK14"/>
  <c r="CM13"/>
  <c r="CL13"/>
  <c r="CN13" s="1"/>
  <c r="CK13"/>
  <c r="CM12"/>
  <c r="CL12"/>
  <c r="CN12" s="1"/>
  <c r="CK12"/>
  <c r="CM11"/>
  <c r="CL11"/>
  <c r="CN11" s="1"/>
  <c r="CO11" s="1"/>
  <c r="CK11"/>
  <c r="CM10"/>
  <c r="CL10"/>
  <c r="CN10" s="1"/>
  <c r="CK10"/>
  <c r="CM9"/>
  <c r="CL9"/>
  <c r="CN9" s="1"/>
  <c r="CK9"/>
  <c r="CO45" s="1"/>
  <c r="E14" i="15" s="1"/>
  <c r="CH39" i="7"/>
  <c r="CG39"/>
  <c r="CI39"/>
  <c r="CF39"/>
  <c r="CH37"/>
  <c r="CG37"/>
  <c r="CI37"/>
  <c r="CF37"/>
  <c r="CH35"/>
  <c r="CG35"/>
  <c r="CI35"/>
  <c r="CF35"/>
  <c r="CH34"/>
  <c r="CG34"/>
  <c r="CI34"/>
  <c r="CF34"/>
  <c r="CH33"/>
  <c r="CG33"/>
  <c r="CI33"/>
  <c r="CF33"/>
  <c r="CH32"/>
  <c r="CG32"/>
  <c r="CI32"/>
  <c r="CF32"/>
  <c r="CH31"/>
  <c r="CG31"/>
  <c r="CI31"/>
  <c r="CF31"/>
  <c r="CH29"/>
  <c r="CG29"/>
  <c r="CI29"/>
  <c r="CF29"/>
  <c r="CH28"/>
  <c r="CG28"/>
  <c r="CI28"/>
  <c r="CF28"/>
  <c r="CH27"/>
  <c r="CG27"/>
  <c r="CI27"/>
  <c r="CF27"/>
  <c r="CH26"/>
  <c r="CG26"/>
  <c r="CI26"/>
  <c r="CF26"/>
  <c r="CH25"/>
  <c r="CG25"/>
  <c r="CI25"/>
  <c r="CF25"/>
  <c r="CH24"/>
  <c r="CG24"/>
  <c r="CI24"/>
  <c r="CF24"/>
  <c r="CH23"/>
  <c r="CG23"/>
  <c r="CI23" s="1"/>
  <c r="CF23"/>
  <c r="CH21"/>
  <c r="CG21"/>
  <c r="CI21" s="1"/>
  <c r="CF21"/>
  <c r="CH20"/>
  <c r="CG20"/>
  <c r="CI20" s="1"/>
  <c r="CF20"/>
  <c r="CH19"/>
  <c r="CG19"/>
  <c r="CI19" s="1"/>
  <c r="CF19"/>
  <c r="CH18"/>
  <c r="CG18"/>
  <c r="CI18" s="1"/>
  <c r="CF18"/>
  <c r="CH17"/>
  <c r="CG17"/>
  <c r="CI17" s="1"/>
  <c r="CF17"/>
  <c r="CH16"/>
  <c r="CG16"/>
  <c r="CI16" s="1"/>
  <c r="CF16"/>
  <c r="CH15"/>
  <c r="CG15"/>
  <c r="CI15" s="1"/>
  <c r="CF15"/>
  <c r="CH14"/>
  <c r="CG14"/>
  <c r="CI14" s="1"/>
  <c r="CF14"/>
  <c r="CH13"/>
  <c r="CG13"/>
  <c r="CI13" s="1"/>
  <c r="CF13"/>
  <c r="CH12"/>
  <c r="CG12"/>
  <c r="CI12" s="1"/>
  <c r="CF12"/>
  <c r="CH11"/>
  <c r="CG11"/>
  <c r="CI11" s="1"/>
  <c r="CF11"/>
  <c r="CH10"/>
  <c r="CG10"/>
  <c r="CI10" s="1"/>
  <c r="CF10"/>
  <c r="CH9"/>
  <c r="CG9"/>
  <c r="CI9" s="1"/>
  <c r="CF9"/>
  <c r="CC39"/>
  <c r="CB39"/>
  <c r="CD39" s="1"/>
  <c r="CA39"/>
  <c r="CC37"/>
  <c r="CB37"/>
  <c r="CD37" s="1"/>
  <c r="CA37"/>
  <c r="CC35"/>
  <c r="CB35"/>
  <c r="CD35" s="1"/>
  <c r="CA35"/>
  <c r="CC34"/>
  <c r="CB34"/>
  <c r="CD34" s="1"/>
  <c r="CA34"/>
  <c r="CC33"/>
  <c r="CB33"/>
  <c r="CD33" s="1"/>
  <c r="CA33"/>
  <c r="CC32"/>
  <c r="CB32"/>
  <c r="CD32" s="1"/>
  <c r="CA32"/>
  <c r="CC31"/>
  <c r="CB31"/>
  <c r="CD31" s="1"/>
  <c r="CA31"/>
  <c r="CC29"/>
  <c r="CB29"/>
  <c r="CD29" s="1"/>
  <c r="CA29"/>
  <c r="CC28"/>
  <c r="CB28"/>
  <c r="CD28" s="1"/>
  <c r="CA28"/>
  <c r="CC27"/>
  <c r="CB27"/>
  <c r="CD27" s="1"/>
  <c r="CA27"/>
  <c r="CC26"/>
  <c r="CB26"/>
  <c r="CD26" s="1"/>
  <c r="CA26"/>
  <c r="CC25"/>
  <c r="CB25"/>
  <c r="CD25" s="1"/>
  <c r="CA25"/>
  <c r="CC24"/>
  <c r="CB24"/>
  <c r="CD24" s="1"/>
  <c r="CA24"/>
  <c r="CC23"/>
  <c r="CB23"/>
  <c r="CD23" s="1"/>
  <c r="CA23"/>
  <c r="CC21"/>
  <c r="CB21"/>
  <c r="CD21" s="1"/>
  <c r="CA21"/>
  <c r="CC20"/>
  <c r="CB20"/>
  <c r="CD20" s="1"/>
  <c r="CA20"/>
  <c r="CC19"/>
  <c r="CB19"/>
  <c r="CD19" s="1"/>
  <c r="CA19"/>
  <c r="CC18"/>
  <c r="CB18"/>
  <c r="CD18" s="1"/>
  <c r="CA18"/>
  <c r="CC17"/>
  <c r="CB17"/>
  <c r="CD17" s="1"/>
  <c r="CA17"/>
  <c r="CC16"/>
  <c r="CB16"/>
  <c r="CD16" s="1"/>
  <c r="CA16"/>
  <c r="CC15"/>
  <c r="CB15"/>
  <c r="CD15" s="1"/>
  <c r="CA15"/>
  <c r="CC14"/>
  <c r="CB14"/>
  <c r="CD14" s="1"/>
  <c r="CA14"/>
  <c r="CC13"/>
  <c r="CB13"/>
  <c r="CD13" s="1"/>
  <c r="CA13"/>
  <c r="CC12"/>
  <c r="CB12"/>
  <c r="CD12" s="1"/>
  <c r="CA12"/>
  <c r="CC11"/>
  <c r="CB11"/>
  <c r="CD11" s="1"/>
  <c r="CA11"/>
  <c r="CC10"/>
  <c r="CB10"/>
  <c r="CD10" s="1"/>
  <c r="CA10"/>
  <c r="CC9"/>
  <c r="CB9"/>
  <c r="CD9" s="1"/>
  <c r="CA9"/>
  <c r="BX39"/>
  <c r="BW39"/>
  <c r="BY39" s="1"/>
  <c r="BV39"/>
  <c r="BS39"/>
  <c r="BR39"/>
  <c r="BT39" s="1"/>
  <c r="BQ39"/>
  <c r="BX37"/>
  <c r="BW37"/>
  <c r="BY37" s="1"/>
  <c r="BV37"/>
  <c r="BS37"/>
  <c r="BR37"/>
  <c r="BT37" s="1"/>
  <c r="BU37" s="1"/>
  <c r="BQ37"/>
  <c r="BX35"/>
  <c r="BW35"/>
  <c r="BY35"/>
  <c r="BV35"/>
  <c r="BS35"/>
  <c r="BR35"/>
  <c r="BT35"/>
  <c r="BQ35"/>
  <c r="BX34"/>
  <c r="BW34"/>
  <c r="BY34"/>
  <c r="BV34"/>
  <c r="BS34"/>
  <c r="BR34"/>
  <c r="BT34"/>
  <c r="BQ34"/>
  <c r="BX33"/>
  <c r="BW33"/>
  <c r="BY33"/>
  <c r="BV33"/>
  <c r="BS33"/>
  <c r="BU33" s="1"/>
  <c r="BR33"/>
  <c r="BT33"/>
  <c r="BQ33"/>
  <c r="BX32"/>
  <c r="BW32"/>
  <c r="BY32" s="1"/>
  <c r="BV32"/>
  <c r="BS32"/>
  <c r="BR32"/>
  <c r="BT32" s="1"/>
  <c r="BQ32"/>
  <c r="BX31"/>
  <c r="BW31"/>
  <c r="BY31" s="1"/>
  <c r="BV31"/>
  <c r="BS31"/>
  <c r="BR31"/>
  <c r="BT31" s="1"/>
  <c r="BQ31"/>
  <c r="BX29"/>
  <c r="BW29"/>
  <c r="BY29" s="1"/>
  <c r="BZ29" s="1"/>
  <c r="BV29"/>
  <c r="BS29"/>
  <c r="BR29"/>
  <c r="BT29" s="1"/>
  <c r="BU29" s="1"/>
  <c r="BQ29"/>
  <c r="BX28"/>
  <c r="BW28"/>
  <c r="BY28" s="1"/>
  <c r="BV28"/>
  <c r="BS28"/>
  <c r="BR28"/>
  <c r="BT28" s="1"/>
  <c r="BQ28"/>
  <c r="BX27"/>
  <c r="BW27"/>
  <c r="BY27" s="1"/>
  <c r="BV27"/>
  <c r="BS27"/>
  <c r="BR27"/>
  <c r="BT27" s="1"/>
  <c r="BU27" s="1"/>
  <c r="BQ27"/>
  <c r="BX26"/>
  <c r="BW26"/>
  <c r="BY26"/>
  <c r="BV26"/>
  <c r="BS26"/>
  <c r="BR26"/>
  <c r="BT26"/>
  <c r="BQ26"/>
  <c r="BX25"/>
  <c r="BW25"/>
  <c r="BY25"/>
  <c r="BV25"/>
  <c r="BS25"/>
  <c r="BR25"/>
  <c r="BT25"/>
  <c r="BQ25"/>
  <c r="BX24"/>
  <c r="BW24"/>
  <c r="BY24"/>
  <c r="BV24"/>
  <c r="BS24"/>
  <c r="BU24" s="1"/>
  <c r="BR24"/>
  <c r="BT24"/>
  <c r="BQ24"/>
  <c r="BX23"/>
  <c r="BW23"/>
  <c r="BY23" s="1"/>
  <c r="BV23"/>
  <c r="BS23"/>
  <c r="BR23"/>
  <c r="BT23" s="1"/>
  <c r="BQ23"/>
  <c r="BX21"/>
  <c r="BW21"/>
  <c r="BY21" s="1"/>
  <c r="BZ21" s="1"/>
  <c r="BV21"/>
  <c r="BS21"/>
  <c r="BR21"/>
  <c r="BT21" s="1"/>
  <c r="BU21" s="1"/>
  <c r="BQ21"/>
  <c r="BX20"/>
  <c r="BW20"/>
  <c r="BY20" s="1"/>
  <c r="BV20"/>
  <c r="BS20"/>
  <c r="BR20"/>
  <c r="BT20" s="1"/>
  <c r="BQ20"/>
  <c r="BX19"/>
  <c r="BW19"/>
  <c r="BY19" s="1"/>
  <c r="BZ19" s="1"/>
  <c r="BV19"/>
  <c r="BS19"/>
  <c r="BR19"/>
  <c r="BT19" s="1"/>
  <c r="BQ19"/>
  <c r="BX18"/>
  <c r="BW18"/>
  <c r="BY18" s="1"/>
  <c r="BV18"/>
  <c r="BS18"/>
  <c r="BR18"/>
  <c r="BT18" s="1"/>
  <c r="BQ18"/>
  <c r="BW17"/>
  <c r="BY17" s="1"/>
  <c r="BV17"/>
  <c r="BS17"/>
  <c r="BR17"/>
  <c r="BT17" s="1"/>
  <c r="BQ17"/>
  <c r="BW16"/>
  <c r="BY16" s="1"/>
  <c r="BZ16" s="1"/>
  <c r="BV16"/>
  <c r="BS16"/>
  <c r="BR16"/>
  <c r="BT16" s="1"/>
  <c r="BU16" s="1"/>
  <c r="BQ16"/>
  <c r="BX15"/>
  <c r="BW15"/>
  <c r="BY15" s="1"/>
  <c r="BV15"/>
  <c r="BS15"/>
  <c r="BR15"/>
  <c r="BT15" s="1"/>
  <c r="BQ15"/>
  <c r="BX14"/>
  <c r="BW14"/>
  <c r="BY14" s="1"/>
  <c r="BZ14" s="1"/>
  <c r="BV14"/>
  <c r="BS14"/>
  <c r="BR14"/>
  <c r="BT14" s="1"/>
  <c r="BU14" s="1"/>
  <c r="BQ14"/>
  <c r="BX13"/>
  <c r="BW13"/>
  <c r="BY13" s="1"/>
  <c r="BV13"/>
  <c r="BS13"/>
  <c r="BR13"/>
  <c r="BT13" s="1"/>
  <c r="BQ13"/>
  <c r="BX12"/>
  <c r="BW12"/>
  <c r="BY12" s="1"/>
  <c r="BZ12" s="1"/>
  <c r="BV12"/>
  <c r="BS12"/>
  <c r="BR12"/>
  <c r="BT12" s="1"/>
  <c r="BQ12"/>
  <c r="BX11"/>
  <c r="BW11"/>
  <c r="BY11" s="1"/>
  <c r="BV11"/>
  <c r="BS11"/>
  <c r="BU11" s="1"/>
  <c r="BR11"/>
  <c r="BT11" s="1"/>
  <c r="BQ11"/>
  <c r="BW10"/>
  <c r="BY10" s="1"/>
  <c r="BV10"/>
  <c r="BS10"/>
  <c r="BR10"/>
  <c r="BT10" s="1"/>
  <c r="BQ10"/>
  <c r="BX9"/>
  <c r="BW9"/>
  <c r="BY9" s="1"/>
  <c r="BV9"/>
  <c r="BS9"/>
  <c r="BR9"/>
  <c r="BT9" s="1"/>
  <c r="BQ9"/>
  <c r="BN39"/>
  <c r="BP39" s="1"/>
  <c r="BM39"/>
  <c r="BO39" s="1"/>
  <c r="BL39"/>
  <c r="BN37"/>
  <c r="BM37"/>
  <c r="BO37" s="1"/>
  <c r="BP37" s="1"/>
  <c r="BL37"/>
  <c r="BN35"/>
  <c r="BM35"/>
  <c r="BO35" s="1"/>
  <c r="BL35"/>
  <c r="BN34"/>
  <c r="BM34"/>
  <c r="BO34" s="1"/>
  <c r="BL34"/>
  <c r="BN33"/>
  <c r="BP33" s="1"/>
  <c r="BM33"/>
  <c r="BO33"/>
  <c r="BL33"/>
  <c r="BN32"/>
  <c r="BP32" s="1"/>
  <c r="BM32"/>
  <c r="BO32"/>
  <c r="BL32"/>
  <c r="BN31"/>
  <c r="BP31" s="1"/>
  <c r="BM31"/>
  <c r="BO31"/>
  <c r="BL31"/>
  <c r="BN29"/>
  <c r="BM29"/>
  <c r="BO29"/>
  <c r="BL29"/>
  <c r="BN28"/>
  <c r="BP28" s="1"/>
  <c r="BM28"/>
  <c r="BO28"/>
  <c r="BL28"/>
  <c r="BN27"/>
  <c r="BP27" s="1"/>
  <c r="BM27"/>
  <c r="BO27"/>
  <c r="BL27"/>
  <c r="BN26"/>
  <c r="BP26" s="1"/>
  <c r="BM26"/>
  <c r="BO26"/>
  <c r="BL26"/>
  <c r="BN25"/>
  <c r="BP25" s="1"/>
  <c r="BM25"/>
  <c r="BO25"/>
  <c r="BL25"/>
  <c r="BN24"/>
  <c r="BM24"/>
  <c r="BO24"/>
  <c r="BL24"/>
  <c r="BN23"/>
  <c r="BP23" s="1"/>
  <c r="BM23"/>
  <c r="BO23"/>
  <c r="BL23"/>
  <c r="BN21"/>
  <c r="BP21" s="1"/>
  <c r="BM21"/>
  <c r="BO21"/>
  <c r="BL21"/>
  <c r="BN20"/>
  <c r="BP20" s="1"/>
  <c r="BM20"/>
  <c r="BO20"/>
  <c r="BL20"/>
  <c r="BN19"/>
  <c r="BM19"/>
  <c r="BO19"/>
  <c r="BL19"/>
  <c r="BN18"/>
  <c r="BP18" s="1"/>
  <c r="BM18"/>
  <c r="BO18"/>
  <c r="BL18"/>
  <c r="BN17"/>
  <c r="BP17" s="1"/>
  <c r="BM17"/>
  <c r="BO17"/>
  <c r="BL17"/>
  <c r="BN16"/>
  <c r="BP16" s="1"/>
  <c r="BM16"/>
  <c r="BO16"/>
  <c r="BL16"/>
  <c r="BN15"/>
  <c r="BP15" s="1"/>
  <c r="BM15"/>
  <c r="BO15"/>
  <c r="BL15"/>
  <c r="BN14"/>
  <c r="BP14" s="1"/>
  <c r="BM14"/>
  <c r="BO14"/>
  <c r="BL14"/>
  <c r="BN13"/>
  <c r="BP13" s="1"/>
  <c r="BM13"/>
  <c r="BO13"/>
  <c r="BL13"/>
  <c r="BN12"/>
  <c r="BM12"/>
  <c r="BO12"/>
  <c r="BL12"/>
  <c r="BN11"/>
  <c r="BP11" s="1"/>
  <c r="BM11"/>
  <c r="BO11"/>
  <c r="BL11"/>
  <c r="BN10"/>
  <c r="BM10"/>
  <c r="BO10" s="1"/>
  <c r="BL10"/>
  <c r="BN9"/>
  <c r="BM9"/>
  <c r="BO9" s="1"/>
  <c r="BL9"/>
  <c r="BI39"/>
  <c r="BH39"/>
  <c r="BJ39" s="1"/>
  <c r="BK39" s="1"/>
  <c r="BG39"/>
  <c r="BI37"/>
  <c r="BH37"/>
  <c r="BJ37" s="1"/>
  <c r="BK37" s="1"/>
  <c r="BG37"/>
  <c r="BI35"/>
  <c r="BH35"/>
  <c r="BJ35" s="1"/>
  <c r="BG35"/>
  <c r="BI34"/>
  <c r="BH34"/>
  <c r="BJ34" s="1"/>
  <c r="BG34"/>
  <c r="BI33"/>
  <c r="BH33"/>
  <c r="BJ33" s="1"/>
  <c r="BK33" s="1"/>
  <c r="BG33"/>
  <c r="BI32"/>
  <c r="BH32"/>
  <c r="BJ32" s="1"/>
  <c r="BK32" s="1"/>
  <c r="BG32"/>
  <c r="BI31"/>
  <c r="BH31"/>
  <c r="BJ31" s="1"/>
  <c r="BG31"/>
  <c r="BI29"/>
  <c r="BH29"/>
  <c r="BJ29" s="1"/>
  <c r="BG29"/>
  <c r="BI28"/>
  <c r="BH28"/>
  <c r="BJ28" s="1"/>
  <c r="BK28" s="1"/>
  <c r="BG28"/>
  <c r="BI27"/>
  <c r="BH27"/>
  <c r="BJ27" s="1"/>
  <c r="BK27" s="1"/>
  <c r="BG27"/>
  <c r="BI26"/>
  <c r="BH26"/>
  <c r="BJ26" s="1"/>
  <c r="BG26"/>
  <c r="BI25"/>
  <c r="BH25"/>
  <c r="BJ25" s="1"/>
  <c r="BG25"/>
  <c r="BI24"/>
  <c r="BH24"/>
  <c r="BJ24" s="1"/>
  <c r="BG24"/>
  <c r="BI23"/>
  <c r="BH23"/>
  <c r="BJ23" s="1"/>
  <c r="BK23" s="1"/>
  <c r="BG23"/>
  <c r="BI21"/>
  <c r="BH21"/>
  <c r="BJ21" s="1"/>
  <c r="BG21"/>
  <c r="BI20"/>
  <c r="BH20"/>
  <c r="BJ20" s="1"/>
  <c r="BG20"/>
  <c r="BI19"/>
  <c r="BH19"/>
  <c r="BJ19" s="1"/>
  <c r="BK19" s="1"/>
  <c r="BG19"/>
  <c r="BI18"/>
  <c r="BH18"/>
  <c r="BJ18" s="1"/>
  <c r="BG18"/>
  <c r="BI17"/>
  <c r="BH17"/>
  <c r="BJ17" s="1"/>
  <c r="BG17"/>
  <c r="BI16"/>
  <c r="BH16"/>
  <c r="BJ16" s="1"/>
  <c r="BG16"/>
  <c r="BI15"/>
  <c r="BH15"/>
  <c r="BJ15" s="1"/>
  <c r="BK15" s="1"/>
  <c r="BG15"/>
  <c r="BI14"/>
  <c r="BH14"/>
  <c r="BJ14" s="1"/>
  <c r="BK14" s="1"/>
  <c r="BG14"/>
  <c r="BI13"/>
  <c r="BH13"/>
  <c r="BJ13" s="1"/>
  <c r="BG13"/>
  <c r="BI12"/>
  <c r="BH12"/>
  <c r="BJ12" s="1"/>
  <c r="BG12"/>
  <c r="BI11"/>
  <c r="BH11"/>
  <c r="BJ11" s="1"/>
  <c r="BK11" s="1"/>
  <c r="BG11"/>
  <c r="BI10"/>
  <c r="BH10"/>
  <c r="BJ10" s="1"/>
  <c r="BG10"/>
  <c r="BI9"/>
  <c r="BH9"/>
  <c r="BJ9" s="1"/>
  <c r="BG9"/>
  <c r="BD39"/>
  <c r="BF39" s="1"/>
  <c r="BC39"/>
  <c r="BE39"/>
  <c r="BB39"/>
  <c r="BD37"/>
  <c r="BC37"/>
  <c r="BE37"/>
  <c r="BB37"/>
  <c r="BD35"/>
  <c r="BF35" s="1"/>
  <c r="BC35"/>
  <c r="BE35"/>
  <c r="BB35"/>
  <c r="BD34"/>
  <c r="BC34"/>
  <c r="BE34"/>
  <c r="BB34"/>
  <c r="BD33"/>
  <c r="BF33" s="1"/>
  <c r="BC33"/>
  <c r="BE33"/>
  <c r="BB33"/>
  <c r="BD32"/>
  <c r="BF32" s="1"/>
  <c r="BC32"/>
  <c r="BE32"/>
  <c r="BB32"/>
  <c r="BD31"/>
  <c r="BC31"/>
  <c r="BE31"/>
  <c r="BB31"/>
  <c r="BD29"/>
  <c r="BF29" s="1"/>
  <c r="BC29"/>
  <c r="BE29"/>
  <c r="BB29"/>
  <c r="BD28"/>
  <c r="BF28" s="1"/>
  <c r="BC28"/>
  <c r="BE28"/>
  <c r="BB28"/>
  <c r="BD27"/>
  <c r="BF27" s="1"/>
  <c r="BC27"/>
  <c r="BE27"/>
  <c r="BB27"/>
  <c r="BD26"/>
  <c r="BF26" s="1"/>
  <c r="BC26"/>
  <c r="BE26"/>
  <c r="BB26"/>
  <c r="BD25"/>
  <c r="BF25" s="1"/>
  <c r="BC25"/>
  <c r="BE25"/>
  <c r="BB25"/>
  <c r="BD24"/>
  <c r="BF24" s="1"/>
  <c r="BC24"/>
  <c r="BE24"/>
  <c r="BB24"/>
  <c r="BD23"/>
  <c r="BF23" s="1"/>
  <c r="BC23"/>
  <c r="BE23"/>
  <c r="BB23"/>
  <c r="BD21"/>
  <c r="BF21" s="1"/>
  <c r="BC21"/>
  <c r="BE21"/>
  <c r="BB21"/>
  <c r="BD20"/>
  <c r="BF20" s="1"/>
  <c r="BC20"/>
  <c r="BE20"/>
  <c r="BB20"/>
  <c r="BD19"/>
  <c r="BF19" s="1"/>
  <c r="BC19"/>
  <c r="BE19"/>
  <c r="BB19"/>
  <c r="BD18"/>
  <c r="BF18" s="1"/>
  <c r="BC18"/>
  <c r="BE18"/>
  <c r="BB18"/>
  <c r="BD17"/>
  <c r="BF17" s="1"/>
  <c r="BC17"/>
  <c r="BE17"/>
  <c r="BB17"/>
  <c r="BD16"/>
  <c r="BC16"/>
  <c r="BE16"/>
  <c r="BB16"/>
  <c r="BD15"/>
  <c r="BF15" s="1"/>
  <c r="BC15"/>
  <c r="BE15"/>
  <c r="BB15"/>
  <c r="BD14"/>
  <c r="BF14" s="1"/>
  <c r="BC14"/>
  <c r="BE14"/>
  <c r="BB14"/>
  <c r="BD13"/>
  <c r="BF13" s="1"/>
  <c r="BC13"/>
  <c r="BE13"/>
  <c r="BB13"/>
  <c r="BD12"/>
  <c r="BF12" s="1"/>
  <c r="BC12"/>
  <c r="BE12"/>
  <c r="BB12"/>
  <c r="BD11"/>
  <c r="BF11" s="1"/>
  <c r="BC11"/>
  <c r="BE11"/>
  <c r="BB11"/>
  <c r="BD10"/>
  <c r="BC10"/>
  <c r="BE10" s="1"/>
  <c r="BB10"/>
  <c r="BC9"/>
  <c r="BE9" s="1"/>
  <c r="BB9"/>
  <c r="AY39"/>
  <c r="AX39"/>
  <c r="AZ39" s="1"/>
  <c r="BA39" s="1"/>
  <c r="AW39"/>
  <c r="AY37"/>
  <c r="AX37"/>
  <c r="AZ37" s="1"/>
  <c r="BA37" s="1"/>
  <c r="AW37"/>
  <c r="AY35"/>
  <c r="AX35"/>
  <c r="AZ35" s="1"/>
  <c r="AW35"/>
  <c r="AY34"/>
  <c r="AX34"/>
  <c r="AZ34" s="1"/>
  <c r="AW34"/>
  <c r="AY33"/>
  <c r="AX33"/>
  <c r="AZ33" s="1"/>
  <c r="BA33" s="1"/>
  <c r="AW33"/>
  <c r="AY32"/>
  <c r="AX32"/>
  <c r="AZ32" s="1"/>
  <c r="BA32" s="1"/>
  <c r="AW32"/>
  <c r="AY31"/>
  <c r="AX31"/>
  <c r="AZ31" s="1"/>
  <c r="AW31"/>
  <c r="AY29"/>
  <c r="AX29"/>
  <c r="AZ29" s="1"/>
  <c r="AW29"/>
  <c r="AY28"/>
  <c r="AX28"/>
  <c r="AZ28" s="1"/>
  <c r="BA28" s="1"/>
  <c r="AW28"/>
  <c r="AY27"/>
  <c r="AX27"/>
  <c r="AZ27" s="1"/>
  <c r="AW27"/>
  <c r="AY26"/>
  <c r="AX26"/>
  <c r="AZ26" s="1"/>
  <c r="AW26"/>
  <c r="AY25"/>
  <c r="AX25"/>
  <c r="AZ25" s="1"/>
  <c r="AW25"/>
  <c r="AY24"/>
  <c r="AX24"/>
  <c r="AZ24" s="1"/>
  <c r="BA24" s="1"/>
  <c r="AW24"/>
  <c r="AY23"/>
  <c r="AX23"/>
  <c r="AZ23" s="1"/>
  <c r="BA23" s="1"/>
  <c r="AW23"/>
  <c r="AY21"/>
  <c r="AX21"/>
  <c r="AZ21" s="1"/>
  <c r="AW21"/>
  <c r="AY20"/>
  <c r="AX20"/>
  <c r="AZ20" s="1"/>
  <c r="AW20"/>
  <c r="AY19"/>
  <c r="AX19"/>
  <c r="AZ19" s="1"/>
  <c r="BA19" s="1"/>
  <c r="AW19"/>
  <c r="AY18"/>
  <c r="AX18"/>
  <c r="AZ18" s="1"/>
  <c r="BA18" s="1"/>
  <c r="AW18"/>
  <c r="AY17"/>
  <c r="AX17"/>
  <c r="AZ17" s="1"/>
  <c r="AW17"/>
  <c r="AY16"/>
  <c r="AX16"/>
  <c r="AZ16" s="1"/>
  <c r="AW16"/>
  <c r="AY15"/>
  <c r="AX15"/>
  <c r="AZ15" s="1"/>
  <c r="BA15" s="1"/>
  <c r="AW15"/>
  <c r="AY14"/>
  <c r="AX14"/>
  <c r="AZ14" s="1"/>
  <c r="AW14"/>
  <c r="AY13"/>
  <c r="AX13"/>
  <c r="AZ13" s="1"/>
  <c r="AW13"/>
  <c r="AY12"/>
  <c r="AX12"/>
  <c r="AZ12" s="1"/>
  <c r="AW12"/>
  <c r="AY11"/>
  <c r="AX11"/>
  <c r="AZ11" s="1"/>
  <c r="BA11" s="1"/>
  <c r="AW11"/>
  <c r="AY10"/>
  <c r="AX10"/>
  <c r="AZ10" s="1"/>
  <c r="AW10"/>
  <c r="BA49" s="1"/>
  <c r="I6" i="15" s="1"/>
  <c r="AY9" i="7"/>
  <c r="AX9"/>
  <c r="AZ9" s="1"/>
  <c r="AW9"/>
  <c r="AT39"/>
  <c r="AV39" s="1"/>
  <c r="AS39"/>
  <c r="AU39"/>
  <c r="AR39"/>
  <c r="AT37"/>
  <c r="AS37"/>
  <c r="AU37"/>
  <c r="AR37"/>
  <c r="AT35"/>
  <c r="AV35" s="1"/>
  <c r="AS35"/>
  <c r="AU35"/>
  <c r="AR35"/>
  <c r="AT34"/>
  <c r="AV34" s="1"/>
  <c r="AS34"/>
  <c r="AU34"/>
  <c r="AR34"/>
  <c r="AT33"/>
  <c r="AV33" s="1"/>
  <c r="AS33"/>
  <c r="AU33"/>
  <c r="AR33"/>
  <c r="AT32"/>
  <c r="AV32" s="1"/>
  <c r="AS32"/>
  <c r="AU32"/>
  <c r="AR32"/>
  <c r="AT31"/>
  <c r="AV31" s="1"/>
  <c r="AS31"/>
  <c r="AU31"/>
  <c r="AR31"/>
  <c r="AT29"/>
  <c r="AV29" s="1"/>
  <c r="AS29"/>
  <c r="AU29" s="1"/>
  <c r="AR29"/>
  <c r="AT28"/>
  <c r="AS28"/>
  <c r="AU28" s="1"/>
  <c r="AV28" s="1"/>
  <c r="AR28"/>
  <c r="AT27"/>
  <c r="AS27"/>
  <c r="AU27"/>
  <c r="AV27" s="1"/>
  <c r="AR27"/>
  <c r="AT26"/>
  <c r="AS26"/>
  <c r="AU26"/>
  <c r="AV26" s="1"/>
  <c r="AR26"/>
  <c r="AT25"/>
  <c r="AS25"/>
  <c r="AU25"/>
  <c r="AR25"/>
  <c r="AT24"/>
  <c r="AS24"/>
  <c r="AU24"/>
  <c r="AV24" s="1"/>
  <c r="AR24"/>
  <c r="AT23"/>
  <c r="AS23"/>
  <c r="AU23"/>
  <c r="AV23" s="1"/>
  <c r="AR23"/>
  <c r="AT21"/>
  <c r="AS21"/>
  <c r="AU21"/>
  <c r="AV21" s="1"/>
  <c r="AR21"/>
  <c r="AT20"/>
  <c r="AS20"/>
  <c r="AU20"/>
  <c r="AV20" s="1"/>
  <c r="AR20"/>
  <c r="AT19"/>
  <c r="AS19"/>
  <c r="AU19"/>
  <c r="AV19" s="1"/>
  <c r="AR19"/>
  <c r="AT18"/>
  <c r="AS18"/>
  <c r="AU18"/>
  <c r="AV18" s="1"/>
  <c r="AR18"/>
  <c r="AT17"/>
  <c r="AS17"/>
  <c r="AU17"/>
  <c r="AV17" s="1"/>
  <c r="AR17"/>
  <c r="AT16"/>
  <c r="AS16"/>
  <c r="AU16"/>
  <c r="AR16"/>
  <c r="AT15"/>
  <c r="AS15"/>
  <c r="AU15"/>
  <c r="AV15" s="1"/>
  <c r="AR15"/>
  <c r="AT14"/>
  <c r="AS14"/>
  <c r="AU14"/>
  <c r="AV14" s="1"/>
  <c r="AR14"/>
  <c r="AT13"/>
  <c r="AS13"/>
  <c r="AU13"/>
  <c r="AR13"/>
  <c r="AT12"/>
  <c r="AS12"/>
  <c r="AU12"/>
  <c r="AR12"/>
  <c r="AT11"/>
  <c r="AS11"/>
  <c r="AU11"/>
  <c r="AR11"/>
  <c r="AT10"/>
  <c r="AS10"/>
  <c r="AU10"/>
  <c r="AV10" s="1"/>
  <c r="AR10"/>
  <c r="AT9"/>
  <c r="AS9"/>
  <c r="AU9" s="1"/>
  <c r="AR9"/>
  <c r="AO39"/>
  <c r="AN39"/>
  <c r="AP39" s="1"/>
  <c r="AM39"/>
  <c r="AJ39"/>
  <c r="AI39"/>
  <c r="AK39" s="1"/>
  <c r="AH39"/>
  <c r="AE39"/>
  <c r="AD39"/>
  <c r="AF39" s="1"/>
  <c r="AG39" s="1"/>
  <c r="AC39"/>
  <c r="AO37"/>
  <c r="AN37"/>
  <c r="AP37" s="1"/>
  <c r="AQ37" s="1"/>
  <c r="AM37"/>
  <c r="AJ37"/>
  <c r="AI37"/>
  <c r="AK37" s="1"/>
  <c r="AH37"/>
  <c r="AE37"/>
  <c r="AD37"/>
  <c r="AF37" s="1"/>
  <c r="AC37"/>
  <c r="AO35"/>
  <c r="AN35"/>
  <c r="AP35" s="1"/>
  <c r="AQ35" s="1"/>
  <c r="AM35"/>
  <c r="AJ35"/>
  <c r="AI35"/>
  <c r="AK35" s="1"/>
  <c r="AL35" s="1"/>
  <c r="AH35"/>
  <c r="AE35"/>
  <c r="AD35"/>
  <c r="AF35" s="1"/>
  <c r="AC35"/>
  <c r="AO34"/>
  <c r="AN34"/>
  <c r="AP34" s="1"/>
  <c r="AM34"/>
  <c r="AJ34"/>
  <c r="AI34"/>
  <c r="AK34" s="1"/>
  <c r="AL34" s="1"/>
  <c r="AH34"/>
  <c r="AE34"/>
  <c r="AD34"/>
  <c r="AF34" s="1"/>
  <c r="AG34" s="1"/>
  <c r="AC34"/>
  <c r="AO33"/>
  <c r="AN33"/>
  <c r="AP33" s="1"/>
  <c r="AM33"/>
  <c r="AJ33"/>
  <c r="AI33"/>
  <c r="AK33" s="1"/>
  <c r="AH33"/>
  <c r="AE33"/>
  <c r="AD33"/>
  <c r="AF33" s="1"/>
  <c r="AC33"/>
  <c r="AO32"/>
  <c r="AN32"/>
  <c r="AP32" s="1"/>
  <c r="AQ32" s="1"/>
  <c r="AM32"/>
  <c r="AJ32"/>
  <c r="AI32"/>
  <c r="AK32" s="1"/>
  <c r="AH32"/>
  <c r="AE32"/>
  <c r="AD32"/>
  <c r="AF32" s="1"/>
  <c r="AC32"/>
  <c r="AO31"/>
  <c r="AN31"/>
  <c r="AP31" s="1"/>
  <c r="AQ31" s="1"/>
  <c r="AM31"/>
  <c r="AJ31"/>
  <c r="AI31"/>
  <c r="AK31" s="1"/>
  <c r="AH31"/>
  <c r="AE31"/>
  <c r="AD31"/>
  <c r="AF31" s="1"/>
  <c r="AG31" s="1"/>
  <c r="AC31"/>
  <c r="AO29"/>
  <c r="AN29"/>
  <c r="AP29" s="1"/>
  <c r="AM29"/>
  <c r="AJ29"/>
  <c r="AI29"/>
  <c r="AK29" s="1"/>
  <c r="AL29" s="1"/>
  <c r="AH29"/>
  <c r="AE29"/>
  <c r="AD29"/>
  <c r="AF29" s="1"/>
  <c r="AG29" s="1"/>
  <c r="AC29"/>
  <c r="AO28"/>
  <c r="AN28"/>
  <c r="AP28" s="1"/>
  <c r="AM28"/>
  <c r="AJ28"/>
  <c r="AI28"/>
  <c r="AK28" s="1"/>
  <c r="AH28"/>
  <c r="AE28"/>
  <c r="AD28"/>
  <c r="AF28" s="1"/>
  <c r="AG28" s="1"/>
  <c r="AC28"/>
  <c r="AO27"/>
  <c r="AN27"/>
  <c r="AP27" s="1"/>
  <c r="AM27"/>
  <c r="AJ27"/>
  <c r="AI27"/>
  <c r="AK27" s="1"/>
  <c r="AH27"/>
  <c r="AE27"/>
  <c r="AD27"/>
  <c r="AF27" s="1"/>
  <c r="AC27"/>
  <c r="AO26"/>
  <c r="AN26"/>
  <c r="AP26" s="1"/>
  <c r="AQ26" s="1"/>
  <c r="AM26"/>
  <c r="AJ26"/>
  <c r="AI26"/>
  <c r="AK26" s="1"/>
  <c r="AH26"/>
  <c r="AE26"/>
  <c r="AD26"/>
  <c r="AF26" s="1"/>
  <c r="AC26"/>
  <c r="AO25"/>
  <c r="AN25"/>
  <c r="AP25" s="1"/>
  <c r="AM25"/>
  <c r="AJ25"/>
  <c r="AI25"/>
  <c r="AK25" s="1"/>
  <c r="AL25" s="1"/>
  <c r="AH25"/>
  <c r="AE25"/>
  <c r="AD25"/>
  <c r="AF25" s="1"/>
  <c r="AC25"/>
  <c r="AO24"/>
  <c r="AN24"/>
  <c r="AP24" s="1"/>
  <c r="AM24"/>
  <c r="AJ24"/>
  <c r="AI24"/>
  <c r="AK24" s="1"/>
  <c r="AH24"/>
  <c r="AE24"/>
  <c r="AD24"/>
  <c r="AF24" s="1"/>
  <c r="AG24" s="1"/>
  <c r="AC24"/>
  <c r="AO23"/>
  <c r="AN23"/>
  <c r="AP23" s="1"/>
  <c r="AQ23" s="1"/>
  <c r="AM23"/>
  <c r="AJ23"/>
  <c r="AI23"/>
  <c r="AK23" s="1"/>
  <c r="AH23"/>
  <c r="AE23"/>
  <c r="AD23"/>
  <c r="AF23" s="1"/>
  <c r="AC23"/>
  <c r="AO21"/>
  <c r="AN21"/>
  <c r="AP21" s="1"/>
  <c r="AQ21" s="1"/>
  <c r="AM21"/>
  <c r="AJ21"/>
  <c r="AI21"/>
  <c r="AK21" s="1"/>
  <c r="AL21" s="1"/>
  <c r="AH21"/>
  <c r="AE21"/>
  <c r="AD21"/>
  <c r="AF21" s="1"/>
  <c r="AG21" s="1"/>
  <c r="AC21"/>
  <c r="AO20"/>
  <c r="AN20"/>
  <c r="AP20" s="1"/>
  <c r="AM20"/>
  <c r="AJ20"/>
  <c r="AI20"/>
  <c r="AK20" s="1"/>
  <c r="AL20" s="1"/>
  <c r="AH20"/>
  <c r="AE20"/>
  <c r="AD20"/>
  <c r="AF20" s="1"/>
  <c r="AG20" s="1"/>
  <c r="AC20"/>
  <c r="AO19"/>
  <c r="AN19"/>
  <c r="AP19" s="1"/>
  <c r="AM19"/>
  <c r="AJ19"/>
  <c r="AI19"/>
  <c r="AK19" s="1"/>
  <c r="AH19"/>
  <c r="AE19"/>
  <c r="AD19"/>
  <c r="AF19" s="1"/>
  <c r="AC19"/>
  <c r="AO18"/>
  <c r="AN18"/>
  <c r="AP18" s="1"/>
  <c r="AM18"/>
  <c r="AI18"/>
  <c r="AK18" s="1"/>
  <c r="AH18"/>
  <c r="AE18"/>
  <c r="AD18"/>
  <c r="AF18" s="1"/>
  <c r="AG18" s="1"/>
  <c r="AC18"/>
  <c r="AO17"/>
  <c r="AN17"/>
  <c r="AP17" s="1"/>
  <c r="AM17"/>
  <c r="AJ17"/>
  <c r="AI17"/>
  <c r="AK17" s="1"/>
  <c r="AH17"/>
  <c r="AE17"/>
  <c r="AG17" s="1"/>
  <c r="AD17"/>
  <c r="AF17" s="1"/>
  <c r="AC17"/>
  <c r="AO16"/>
  <c r="AN16"/>
  <c r="AP16" s="1"/>
  <c r="AQ16" s="1"/>
  <c r="AM16"/>
  <c r="AJ16"/>
  <c r="AI16"/>
  <c r="AK16" s="1"/>
  <c r="AH16"/>
  <c r="AE16"/>
  <c r="AD16"/>
  <c r="AF16" s="1"/>
  <c r="AG16" s="1"/>
  <c r="AC16"/>
  <c r="AO15"/>
  <c r="AQ15" s="1"/>
  <c r="AN15"/>
  <c r="AP15" s="1"/>
  <c r="AM15"/>
  <c r="AJ15"/>
  <c r="AI15"/>
  <c r="AK15" s="1"/>
  <c r="AL15" s="1"/>
  <c r="AH15"/>
  <c r="AE15"/>
  <c r="AD15"/>
  <c r="AF15" s="1"/>
  <c r="AC15"/>
  <c r="AO14"/>
  <c r="AN14"/>
  <c r="AP14" s="1"/>
  <c r="AQ14" s="1"/>
  <c r="AM14"/>
  <c r="AJ14"/>
  <c r="AL14" s="1"/>
  <c r="AI14"/>
  <c r="AK14" s="1"/>
  <c r="AH14"/>
  <c r="AE14"/>
  <c r="AD14"/>
  <c r="AF14" s="1"/>
  <c r="AG14" s="1"/>
  <c r="AC14"/>
  <c r="AO13"/>
  <c r="AN13"/>
  <c r="AP13" s="1"/>
  <c r="AM13"/>
  <c r="AJ13"/>
  <c r="AI13"/>
  <c r="AK13" s="1"/>
  <c r="AH13"/>
  <c r="AE13"/>
  <c r="AG13" s="1"/>
  <c r="AD13"/>
  <c r="AF13" s="1"/>
  <c r="AC13"/>
  <c r="AO12"/>
  <c r="AN12"/>
  <c r="AP12" s="1"/>
  <c r="AQ12" s="1"/>
  <c r="AM12"/>
  <c r="AJ12"/>
  <c r="AI12"/>
  <c r="AK12" s="1"/>
  <c r="AH12"/>
  <c r="AE12"/>
  <c r="AD12"/>
  <c r="AF12" s="1"/>
  <c r="AC12"/>
  <c r="AO11"/>
  <c r="AN11"/>
  <c r="AP11" s="1"/>
  <c r="AM11"/>
  <c r="AJ11"/>
  <c r="AI11"/>
  <c r="AK11" s="1"/>
  <c r="AL11" s="1"/>
  <c r="AH11"/>
  <c r="AE11"/>
  <c r="AD11"/>
  <c r="AF11" s="1"/>
  <c r="AC11"/>
  <c r="AO10"/>
  <c r="AN10"/>
  <c r="AP10" s="1"/>
  <c r="AM10"/>
  <c r="AI10"/>
  <c r="AK10" s="1"/>
  <c r="AH10"/>
  <c r="AD10"/>
  <c r="AF10" s="1"/>
  <c r="AC10"/>
  <c r="AO9"/>
  <c r="AN9"/>
  <c r="AP9" s="1"/>
  <c r="AM9"/>
  <c r="AI9"/>
  <c r="AK9" s="1"/>
  <c r="AH9"/>
  <c r="AE9"/>
  <c r="AD9"/>
  <c r="AF9" s="1"/>
  <c r="AC9"/>
  <c r="Z39"/>
  <c r="Z37"/>
  <c r="Z35"/>
  <c r="Z34"/>
  <c r="Z33"/>
  <c r="Z32"/>
  <c r="Z31"/>
  <c r="Z29"/>
  <c r="Z28"/>
  <c r="Z27"/>
  <c r="Z26"/>
  <c r="Z25"/>
  <c r="Z24"/>
  <c r="Z23"/>
  <c r="Z21"/>
  <c r="Z20"/>
  <c r="Z19"/>
  <c r="Z18"/>
  <c r="Z17"/>
  <c r="Z16"/>
  <c r="Z15"/>
  <c r="Z14"/>
  <c r="Z13"/>
  <c r="Z12"/>
  <c r="Z11"/>
  <c r="Z10"/>
  <c r="Y39"/>
  <c r="AA39" s="1"/>
  <c r="AB39" s="1"/>
  <c r="X39"/>
  <c r="Y37"/>
  <c r="X37"/>
  <c r="Y35"/>
  <c r="AA35" s="1"/>
  <c r="AB35" s="1"/>
  <c r="X35"/>
  <c r="Y34"/>
  <c r="X34"/>
  <c r="Y33"/>
  <c r="X33"/>
  <c r="Y32"/>
  <c r="X32"/>
  <c r="Y31"/>
  <c r="AA31" s="1"/>
  <c r="AB31" s="1"/>
  <c r="X31"/>
  <c r="Y29"/>
  <c r="X29"/>
  <c r="Y28"/>
  <c r="AA28" s="1"/>
  <c r="AB28" s="1"/>
  <c r="X28"/>
  <c r="Y27"/>
  <c r="X27"/>
  <c r="Y26"/>
  <c r="AA26" s="1"/>
  <c r="AB26" s="1"/>
  <c r="X26"/>
  <c r="Y25"/>
  <c r="X25"/>
  <c r="Y24"/>
  <c r="AA24" s="1"/>
  <c r="AB24" s="1"/>
  <c r="X24"/>
  <c r="Y23"/>
  <c r="X23"/>
  <c r="Y21"/>
  <c r="AA21" s="1"/>
  <c r="AB21" s="1"/>
  <c r="X21"/>
  <c r="Y20"/>
  <c r="X20"/>
  <c r="Y19"/>
  <c r="AA19" s="1"/>
  <c r="AB19" s="1"/>
  <c r="X19"/>
  <c r="Y18"/>
  <c r="X18"/>
  <c r="Y17"/>
  <c r="AA17" s="1"/>
  <c r="AB17" s="1"/>
  <c r="X17"/>
  <c r="Y16"/>
  <c r="X16"/>
  <c r="Y15"/>
  <c r="X15"/>
  <c r="Y14"/>
  <c r="X14"/>
  <c r="Y13"/>
  <c r="AA13" s="1"/>
  <c r="AB13" s="1"/>
  <c r="X13"/>
  <c r="Y12"/>
  <c r="X12"/>
  <c r="Y11"/>
  <c r="AA11" s="1"/>
  <c r="AB11" s="1"/>
  <c r="X11"/>
  <c r="Y10"/>
  <c r="X10"/>
  <c r="Y9"/>
  <c r="AA9" s="1"/>
  <c r="X9"/>
  <c r="V39"/>
  <c r="V37"/>
  <c r="V35"/>
  <c r="V34"/>
  <c r="V33"/>
  <c r="V32"/>
  <c r="GN32"/>
  <c r="GP32" s="1"/>
  <c r="V31"/>
  <c r="GI31"/>
  <c r="GK31" s="1"/>
  <c r="V29"/>
  <c r="V28"/>
  <c r="V27"/>
  <c r="V26"/>
  <c r="V25"/>
  <c r="V24"/>
  <c r="V23"/>
  <c r="V21"/>
  <c r="V20"/>
  <c r="V19"/>
  <c r="V18"/>
  <c r="AJ18"/>
  <c r="V17"/>
  <c r="BX17"/>
  <c r="BZ17" s="1"/>
  <c r="V16"/>
  <c r="BX16"/>
  <c r="V15"/>
  <c r="V14"/>
  <c r="HC14"/>
  <c r="V13"/>
  <c r="V12"/>
  <c r="V11"/>
  <c r="CR11"/>
  <c r="V10"/>
  <c r="AJ10" s="1"/>
  <c r="AE10"/>
  <c r="V9"/>
  <c r="BD9" s="1"/>
  <c r="Z9"/>
  <c r="F162" i="13"/>
  <c r="F158"/>
  <c r="D33"/>
  <c r="I32" s="1"/>
  <c r="J32" s="1"/>
  <c r="D32"/>
  <c r="J3" i="10"/>
  <c r="N40" i="5"/>
  <c r="N39"/>
  <c r="O3" i="10"/>
  <c r="Q1"/>
  <c r="O6" i="14"/>
  <c r="F6"/>
  <c r="S6" i="7"/>
  <c r="J6"/>
  <c r="HC9"/>
  <c r="GK21"/>
  <c r="X31" i="13"/>
  <c r="CR9" i="7"/>
  <c r="S27" i="12"/>
  <c r="GA20" i="7"/>
  <c r="FV35"/>
  <c r="FV37"/>
  <c r="GA25"/>
  <c r="GK24"/>
  <c r="FV25"/>
  <c r="FV27"/>
  <c r="FV29"/>
  <c r="FV34"/>
  <c r="GA35"/>
  <c r="GA37"/>
  <c r="GF27"/>
  <c r="GF34"/>
  <c r="DS37"/>
  <c r="GA29"/>
  <c r="GA34"/>
  <c r="GF35"/>
  <c r="GF37"/>
  <c r="GK15"/>
  <c r="CY37"/>
  <c r="DD35"/>
  <c r="GK27"/>
  <c r="GK28"/>
  <c r="GK29"/>
  <c r="GK35"/>
  <c r="GK37"/>
  <c r="CE53"/>
  <c r="L12" i="15" s="1"/>
  <c r="EW53" i="7"/>
  <c r="L26" i="15" s="1"/>
  <c r="HF52" i="7"/>
  <c r="K31" i="15" s="1"/>
  <c r="FQ53" i="7"/>
  <c r="L32" i="15" s="1"/>
  <c r="FV53" i="7"/>
  <c r="L33" i="15" s="1"/>
  <c r="GF53" i="7"/>
  <c r="L35" i="15" s="1"/>
  <c r="GK39" i="7"/>
  <c r="GZ53"/>
  <c r="L41" i="15" s="1"/>
  <c r="CY53" i="7"/>
  <c r="L16" i="15" s="1"/>
  <c r="DS53" i="7"/>
  <c r="L20" i="15" s="1"/>
  <c r="DX53" i="7"/>
  <c r="L21" i="15" s="1"/>
  <c r="EH53" i="7"/>
  <c r="L23" i="15" s="1"/>
  <c r="EM53" i="7"/>
  <c r="L24" i="15" s="1"/>
  <c r="ER24" i="7"/>
  <c r="ER25"/>
  <c r="ER27"/>
  <c r="ER28"/>
  <c r="FB53"/>
  <c r="L27" i="15" s="1"/>
  <c r="FG53" i="7"/>
  <c r="L28" i="15" s="1"/>
  <c r="HC53" i="7"/>
  <c r="L30" i="15" s="1"/>
  <c r="GK25" i="7"/>
  <c r="BF51"/>
  <c r="J7" i="15" s="1"/>
  <c r="BP51" i="7"/>
  <c r="J9" i="15" s="1"/>
  <c r="FB51" i="7"/>
  <c r="J27" i="15" s="1"/>
  <c r="FV51" i="7"/>
  <c r="J33" i="15" s="1"/>
  <c r="GF51" i="7"/>
  <c r="J35" i="15" s="1"/>
  <c r="GZ51" i="7"/>
  <c r="J41" i="15" s="1"/>
  <c r="BF52" i="7"/>
  <c r="K7" i="15" s="1"/>
  <c r="ER52" i="7"/>
  <c r="K25" i="15" s="1"/>
  <c r="FB52" i="7"/>
  <c r="K27" i="15" s="1"/>
  <c r="FV52" i="7"/>
  <c r="K33" i="15" s="1"/>
  <c r="GF52" i="7"/>
  <c r="K35" i="15" s="1"/>
  <c r="GZ52" i="7"/>
  <c r="GZ68" s="1"/>
  <c r="F50" i="16" s="1"/>
  <c r="H50" s="1"/>
  <c r="Q50" s="1"/>
  <c r="HC52" i="7"/>
  <c r="K30" i="15" s="1"/>
  <c r="HF51" i="7"/>
  <c r="J31" i="15" s="1"/>
  <c r="HF53" i="7"/>
  <c r="L31" i="15" s="1"/>
  <c r="AQ51" i="7"/>
  <c r="J40" i="15" s="1"/>
  <c r="CE51" i="7"/>
  <c r="J12" i="15" s="1"/>
  <c r="CO51" i="7"/>
  <c r="J14" i="15" s="1"/>
  <c r="CY51" i="7"/>
  <c r="J16" i="15" s="1"/>
  <c r="DS51" i="7"/>
  <c r="J20" i="15" s="1"/>
  <c r="EC51" i="7"/>
  <c r="J22" i="15" s="1"/>
  <c r="EM51" i="7"/>
  <c r="J24" i="15" s="1"/>
  <c r="EW51" i="7"/>
  <c r="J26" i="15" s="1"/>
  <c r="FG51" i="7"/>
  <c r="J28" i="15" s="1"/>
  <c r="FQ51" i="7"/>
  <c r="J32" i="15" s="1"/>
  <c r="GA51" i="7"/>
  <c r="J34" i="15" s="1"/>
  <c r="GU51" i="7"/>
  <c r="J36" i="15" s="1"/>
  <c r="CE52" i="7"/>
  <c r="K12" i="15" s="1"/>
  <c r="CO52" i="7"/>
  <c r="K14" i="15" s="1"/>
  <c r="DS52" i="7"/>
  <c r="K20" i="15" s="1"/>
  <c r="EC52" i="7"/>
  <c r="K22" i="15" s="1"/>
  <c r="EM52" i="7"/>
  <c r="K24" i="15" s="1"/>
  <c r="EW52" i="7"/>
  <c r="K26" i="15" s="1"/>
  <c r="FG52" i="7"/>
  <c r="K28" i="15" s="1"/>
  <c r="FQ52" i="7"/>
  <c r="K32" i="15" s="1"/>
  <c r="GA52" i="7"/>
  <c r="K34" i="15" s="1"/>
  <c r="GK52" i="7"/>
  <c r="K42" i="15" s="1"/>
  <c r="HC51" i="7"/>
  <c r="J30" i="15" s="1"/>
  <c r="EH23" i="7"/>
  <c r="ER23"/>
  <c r="FV23"/>
  <c r="GA23"/>
  <c r="GF23"/>
  <c r="FV18"/>
  <c r="GA18"/>
  <c r="GF18"/>
  <c r="GK17"/>
  <c r="EH16"/>
  <c r="GA16"/>
  <c r="GF16"/>
  <c r="GK32"/>
  <c r="GK34"/>
  <c r="GA14"/>
  <c r="GF14"/>
  <c r="GK14"/>
  <c r="GK13"/>
  <c r="EH12"/>
  <c r="GA12"/>
  <c r="GF12"/>
  <c r="GA11"/>
  <c r="GF11"/>
  <c r="GK11"/>
  <c r="BX10"/>
  <c r="AJ9"/>
  <c r="GK10"/>
  <c r="GA9"/>
  <c r="GF9"/>
  <c r="ER33"/>
  <c r="FV32"/>
  <c r="GA32"/>
  <c r="GF32"/>
  <c r="GK33"/>
  <c r="ER32"/>
  <c r="ER31"/>
  <c r="GU10"/>
  <c r="GU12"/>
  <c r="GU14"/>
  <c r="GU15"/>
  <c r="GU16"/>
  <c r="GU18"/>
  <c r="GU19"/>
  <c r="GU20"/>
  <c r="GU23"/>
  <c r="GU25"/>
  <c r="GU27"/>
  <c r="GU29"/>
  <c r="GU32"/>
  <c r="GU33"/>
  <c r="GU34"/>
  <c r="GU37"/>
  <c r="GU39"/>
  <c r="GZ9"/>
  <c r="GZ11"/>
  <c r="GZ13"/>
  <c r="GZ15"/>
  <c r="GZ17"/>
  <c r="GZ19"/>
  <c r="GZ20"/>
  <c r="GZ21"/>
  <c r="GZ24"/>
  <c r="GZ25"/>
  <c r="GZ26"/>
  <c r="GZ28"/>
  <c r="GZ31"/>
  <c r="GZ33"/>
  <c r="GZ35"/>
  <c r="GZ39"/>
  <c r="GP9"/>
  <c r="GP10"/>
  <c r="GP11"/>
  <c r="GP12"/>
  <c r="GP13"/>
  <c r="GP14"/>
  <c r="GP15"/>
  <c r="GP16"/>
  <c r="GP17"/>
  <c r="GP18"/>
  <c r="GP19"/>
  <c r="GP20"/>
  <c r="GP21"/>
  <c r="GP23"/>
  <c r="GP24"/>
  <c r="GP25"/>
  <c r="GP26"/>
  <c r="GP27"/>
  <c r="GP28"/>
  <c r="GP29"/>
  <c r="GP31"/>
  <c r="GP33"/>
  <c r="GP34"/>
  <c r="GP35"/>
  <c r="GP37"/>
  <c r="GP39"/>
  <c r="GK9"/>
  <c r="GK12"/>
  <c r="GK16"/>
  <c r="GK18"/>
  <c r="GK19"/>
  <c r="GK20"/>
  <c r="GK23"/>
  <c r="GF10"/>
  <c r="GF13"/>
  <c r="GF15"/>
  <c r="GF17"/>
  <c r="GF19"/>
  <c r="GF21"/>
  <c r="GF24"/>
  <c r="GF26"/>
  <c r="GF28"/>
  <c r="GF31"/>
  <c r="GF33"/>
  <c r="GF39"/>
  <c r="GA10"/>
  <c r="GA13"/>
  <c r="GA15"/>
  <c r="GA17"/>
  <c r="GA19"/>
  <c r="GA21"/>
  <c r="GA24"/>
  <c r="GA26"/>
  <c r="GA28"/>
  <c r="GA31"/>
  <c r="GA33"/>
  <c r="GA39"/>
  <c r="FV13"/>
  <c r="FV15"/>
  <c r="FV17"/>
  <c r="FV19"/>
  <c r="FV21"/>
  <c r="FV24"/>
  <c r="FV26"/>
  <c r="FV28"/>
  <c r="FV31"/>
  <c r="FV33"/>
  <c r="FV39"/>
  <c r="FV11"/>
  <c r="FV12"/>
  <c r="FV14"/>
  <c r="FV16"/>
  <c r="FV20"/>
  <c r="FQ13"/>
  <c r="FQ15"/>
  <c r="FQ17"/>
  <c r="FQ19"/>
  <c r="FQ21"/>
  <c r="FQ24"/>
  <c r="FQ26"/>
  <c r="FQ28"/>
  <c r="FQ31"/>
  <c r="FQ33"/>
  <c r="FQ39"/>
  <c r="FQ11"/>
  <c r="FQ12"/>
  <c r="FQ14"/>
  <c r="FQ16"/>
  <c r="FQ18"/>
  <c r="FQ20"/>
  <c r="FQ23"/>
  <c r="FQ25"/>
  <c r="FQ27"/>
  <c r="FQ29"/>
  <c r="FQ32"/>
  <c r="FQ34"/>
  <c r="FQ35"/>
  <c r="FQ37"/>
  <c r="FL19"/>
  <c r="FL11"/>
  <c r="FL29"/>
  <c r="FG15"/>
  <c r="FG24"/>
  <c r="FG33"/>
  <c r="FG14"/>
  <c r="FG23"/>
  <c r="FG32"/>
  <c r="FB13"/>
  <c r="FB11"/>
  <c r="EW11"/>
  <c r="EW13"/>
  <c r="ER35"/>
  <c r="ER37"/>
  <c r="ER39"/>
  <c r="EW14"/>
  <c r="EW15"/>
  <c r="EW16"/>
  <c r="EW17"/>
  <c r="EW18"/>
  <c r="EW19"/>
  <c r="EW20"/>
  <c r="EW21"/>
  <c r="EW23"/>
  <c r="EW24"/>
  <c r="EW25"/>
  <c r="EW26"/>
  <c r="EW27"/>
  <c r="EW28"/>
  <c r="EW29"/>
  <c r="EW31"/>
  <c r="EW32"/>
  <c r="EW33"/>
  <c r="EW34"/>
  <c r="EW35"/>
  <c r="EW37"/>
  <c r="EW39"/>
  <c r="ER9"/>
  <c r="ER11"/>
  <c r="ER13"/>
  <c r="ER15"/>
  <c r="ER16"/>
  <c r="ER17"/>
  <c r="ER18"/>
  <c r="ER19"/>
  <c r="ER20"/>
  <c r="ER21"/>
  <c r="ER26"/>
  <c r="EM10"/>
  <c r="EM17"/>
  <c r="EM21"/>
  <c r="EM26"/>
  <c r="EM31"/>
  <c r="EM39"/>
  <c r="EM11"/>
  <c r="EM14"/>
  <c r="EM18"/>
  <c r="EM23"/>
  <c r="EM27"/>
  <c r="EM32"/>
  <c r="EM35"/>
  <c r="EH10"/>
  <c r="EH15"/>
  <c r="EH19"/>
  <c r="EH24"/>
  <c r="EH28"/>
  <c r="EH33"/>
  <c r="EC39"/>
  <c r="DD13"/>
  <c r="DD15"/>
  <c r="DD17"/>
  <c r="DD19"/>
  <c r="DD21"/>
  <c r="DD24"/>
  <c r="DD26"/>
  <c r="DD28"/>
  <c r="DD31"/>
  <c r="DD33"/>
  <c r="DX11"/>
  <c r="DX18"/>
  <c r="DX29"/>
  <c r="DX35"/>
  <c r="DS39"/>
  <c r="DN13"/>
  <c r="DN15"/>
  <c r="DN19"/>
  <c r="DN24"/>
  <c r="DN28"/>
  <c r="DN33"/>
  <c r="DN11"/>
  <c r="DN12"/>
  <c r="DN14"/>
  <c r="DN18"/>
  <c r="DN23"/>
  <c r="DN27"/>
  <c r="DN32"/>
  <c r="DD11"/>
  <c r="DD12"/>
  <c r="DD14"/>
  <c r="DD16"/>
  <c r="DD18"/>
  <c r="DD20"/>
  <c r="DD23"/>
  <c r="DD25"/>
  <c r="DD27"/>
  <c r="DD29"/>
  <c r="DD32"/>
  <c r="DD34"/>
  <c r="AL19"/>
  <c r="AL26"/>
  <c r="AL31"/>
  <c r="CE24"/>
  <c r="CJ27"/>
  <c r="CJ32"/>
  <c r="CJ34"/>
  <c r="CT35"/>
  <c r="CT13"/>
  <c r="CT17"/>
  <c r="CT21"/>
  <c r="CT24"/>
  <c r="CT26"/>
  <c r="CT31"/>
  <c r="CT12"/>
  <c r="CT16"/>
  <c r="CT20"/>
  <c r="CT25"/>
  <c r="CT29"/>
  <c r="CT34"/>
  <c r="CO39"/>
  <c r="CJ28"/>
  <c r="CJ33"/>
  <c r="CJ35"/>
  <c r="CE25"/>
  <c r="BZ11"/>
  <c r="BU15"/>
  <c r="BF16"/>
  <c r="BF34"/>
  <c r="BF31"/>
  <c r="AG25"/>
  <c r="AG27"/>
  <c r="AG32"/>
  <c r="AV16"/>
  <c r="AG19"/>
  <c r="AQ19"/>
  <c r="AG26"/>
  <c r="AL27"/>
  <c r="AL32"/>
  <c r="AG33"/>
  <c r="AG35"/>
  <c r="AG37"/>
  <c r="AL39"/>
  <c r="AA10"/>
  <c r="AB10" s="1"/>
  <c r="AA12"/>
  <c r="AB12" s="1"/>
  <c r="AA14"/>
  <c r="AB14" s="1"/>
  <c r="AA15"/>
  <c r="AB15" s="1"/>
  <c r="AA16"/>
  <c r="AB16" s="1"/>
  <c r="AA18"/>
  <c r="AB18" s="1"/>
  <c r="AA20"/>
  <c r="AB20" s="1"/>
  <c r="AA23"/>
  <c r="AB23" s="1"/>
  <c r="AA25"/>
  <c r="AB25" s="1"/>
  <c r="AA27"/>
  <c r="AB27" s="1"/>
  <c r="AA29"/>
  <c r="AB29" s="1"/>
  <c r="AA32"/>
  <c r="AB32" s="1"/>
  <c r="AA33"/>
  <c r="AB33" s="1"/>
  <c r="AA34"/>
  <c r="AB34" s="1"/>
  <c r="AA37"/>
  <c r="AB37" s="1"/>
  <c r="GU66"/>
  <c r="F43" i="16" s="1"/>
  <c r="H43" s="1"/>
  <c r="Q43" s="1"/>
  <c r="K41" i="15"/>
  <c r="BF46" i="7"/>
  <c r="F7" i="15" s="1"/>
  <c r="CE29" i="7"/>
  <c r="CE33"/>
  <c r="CE35"/>
  <c r="CE39"/>
  <c r="CJ46"/>
  <c r="F13" i="15" s="1"/>
  <c r="CJ10" i="7"/>
  <c r="CO26"/>
  <c r="CO31"/>
  <c r="CO35"/>
  <c r="CY15"/>
  <c r="CY17"/>
  <c r="CY19"/>
  <c r="DI31"/>
  <c r="DS15"/>
  <c r="DS19"/>
  <c r="DS33"/>
  <c r="DX46"/>
  <c r="F21" i="15" s="1"/>
  <c r="EC13" i="7"/>
  <c r="EC15"/>
  <c r="EC17"/>
  <c r="EC19"/>
  <c r="EC21"/>
  <c r="FB46"/>
  <c r="F27" i="15" s="1"/>
  <c r="HF46" i="7"/>
  <c r="F31" i="15" s="1"/>
  <c r="FV46" i="7"/>
  <c r="F33" i="15" s="1"/>
  <c r="GF46" i="7"/>
  <c r="F35" i="15" s="1"/>
  <c r="IG64" i="7"/>
  <c r="IG94" s="1"/>
  <c r="IG93"/>
  <c r="BF53"/>
  <c r="L7" i="15" s="1"/>
  <c r="CJ53" i="7"/>
  <c r="L13" i="15" s="1"/>
  <c r="DS22" i="7"/>
  <c r="AG41"/>
  <c r="CE41"/>
  <c r="CE43"/>
  <c r="D12" i="15" s="1"/>
  <c r="CE42" i="7"/>
  <c r="EW41"/>
  <c r="EW42"/>
  <c r="EW43"/>
  <c r="D26" i="15" s="1"/>
  <c r="GZ43" i="7"/>
  <c r="D41" i="15" s="1"/>
  <c r="GZ41" i="7"/>
  <c r="GZ42"/>
  <c r="C41" i="15" s="1"/>
  <c r="BZ23" i="7"/>
  <c r="BZ27"/>
  <c r="BZ32"/>
  <c r="GP22"/>
  <c r="GK22"/>
  <c r="FB22"/>
  <c r="EW22"/>
  <c r="ER22"/>
  <c r="EM22"/>
  <c r="DD22"/>
  <c r="CY22"/>
  <c r="AL22"/>
  <c r="AG22"/>
  <c r="AB22"/>
  <c r="HC49"/>
  <c r="I30" i="15" s="1"/>
  <c r="GK49" i="7"/>
  <c r="I42" i="15" s="1"/>
  <c r="GA49" i="7"/>
  <c r="I34" i="15" s="1"/>
  <c r="FQ49" i="7"/>
  <c r="I32" i="15" s="1"/>
  <c r="FG49" i="7"/>
  <c r="I28" i="15" s="1"/>
  <c r="EW49" i="7"/>
  <c r="I26" i="15" s="1"/>
  <c r="EM49" i="7"/>
  <c r="I24" i="15" s="1"/>
  <c r="EC49" i="7"/>
  <c r="I22" i="15" s="1"/>
  <c r="DS49" i="7"/>
  <c r="I20" i="15" s="1"/>
  <c r="CO49" i="7"/>
  <c r="I14" i="15" s="1"/>
  <c r="CE49" i="7"/>
  <c r="I12" i="15" s="1"/>
  <c r="HF48" i="7"/>
  <c r="H31" i="15" s="1"/>
  <c r="GZ48" i="7"/>
  <c r="H41" i="15" s="1"/>
  <c r="GF48" i="7"/>
  <c r="H35" i="15" s="1"/>
  <c r="FV48" i="7"/>
  <c r="H33" i="15" s="1"/>
  <c r="FB48" i="7"/>
  <c r="H27" i="15" s="1"/>
  <c r="ER48" i="7"/>
  <c r="H25" i="15" s="1"/>
  <c r="DX48" i="7"/>
  <c r="H21" i="15" s="1"/>
  <c r="CT48" i="7"/>
  <c r="H15" i="15" s="1"/>
  <c r="CJ48" i="7"/>
  <c r="H13" i="15" s="1"/>
  <c r="BF48" i="7"/>
  <c r="H7" i="15" s="1"/>
  <c r="HC47" i="7"/>
  <c r="G30" i="15" s="1"/>
  <c r="GK47" i="7"/>
  <c r="G42" i="15" s="1"/>
  <c r="GA47" i="7"/>
  <c r="G34" i="15" s="1"/>
  <c r="FQ47" i="7"/>
  <c r="G32" i="15" s="1"/>
  <c r="FG47" i="7"/>
  <c r="G28" i="15" s="1"/>
  <c r="EW47" i="7"/>
  <c r="G26" i="15" s="1"/>
  <c r="EM47" i="7"/>
  <c r="G24" i="15" s="1"/>
  <c r="EC47" i="7"/>
  <c r="G22" i="15" s="1"/>
  <c r="DS47" i="7"/>
  <c r="G20" i="15" s="1"/>
  <c r="CO47" i="7"/>
  <c r="G14" i="15" s="1"/>
  <c r="CE47" i="7"/>
  <c r="G12" i="15" s="1"/>
  <c r="BA47" i="7"/>
  <c r="G6" i="15" s="1"/>
  <c r="GZ46" i="7"/>
  <c r="F41" i="15" s="1"/>
  <c r="BZ46" i="7"/>
  <c r="F11" i="15" s="1"/>
  <c r="EW45" i="7"/>
  <c r="E26" i="15" s="1"/>
  <c r="CE45" i="7"/>
  <c r="E12" i="15" s="1"/>
  <c r="AB43" i="7"/>
  <c r="D37" i="15" s="1"/>
  <c r="AQ42" i="7"/>
  <c r="C40" i="15" s="1"/>
  <c r="BF41" i="7"/>
  <c r="B7" i="15" s="1"/>
  <c r="BF43" i="7"/>
  <c r="BP43"/>
  <c r="D9" i="15" s="1"/>
  <c r="CJ42" i="7"/>
  <c r="C13" i="15" s="1"/>
  <c r="CJ41" i="7"/>
  <c r="B13" i="15" s="1"/>
  <c r="CJ43" i="7"/>
  <c r="CO41"/>
  <c r="CO43"/>
  <c r="D14" i="15" s="1"/>
  <c r="CO42" i="7"/>
  <c r="CT43"/>
  <c r="D15" i="15" s="1"/>
  <c r="DI43" i="7"/>
  <c r="D18" i="15" s="1"/>
  <c r="DS41" i="7"/>
  <c r="B20" i="15" s="1"/>
  <c r="DS43" i="7"/>
  <c r="D20" i="15" s="1"/>
  <c r="DS42" i="7"/>
  <c r="DX42"/>
  <c r="C21" i="15" s="1"/>
  <c r="DX41" i="7"/>
  <c r="DX43"/>
  <c r="D21" i="15" s="1"/>
  <c r="EC41" i="7"/>
  <c r="EC42"/>
  <c r="EC43"/>
  <c r="EH43"/>
  <c r="D23" i="15" s="1"/>
  <c r="EM41" i="7"/>
  <c r="EM42"/>
  <c r="C24" i="15" s="1"/>
  <c r="EM43" i="7"/>
  <c r="ER41"/>
  <c r="ER42"/>
  <c r="C25" i="15" s="1"/>
  <c r="ER43" i="7"/>
  <c r="FB41"/>
  <c r="FB42"/>
  <c r="C27" i="15" s="1"/>
  <c r="FB43" i="7"/>
  <c r="D27" i="15" s="1"/>
  <c r="FG41" i="7"/>
  <c r="B28" i="15" s="1"/>
  <c r="FG42" i="7"/>
  <c r="FG43"/>
  <c r="D28" i="15" s="1"/>
  <c r="HC41" i="7"/>
  <c r="HC43"/>
  <c r="HC42"/>
  <c r="HF42"/>
  <c r="C31" i="15" s="1"/>
  <c r="HF43" i="7"/>
  <c r="HF41"/>
  <c r="B31" i="15" s="1"/>
  <c r="FQ41" i="7"/>
  <c r="FQ42"/>
  <c r="FQ43"/>
  <c r="FV41"/>
  <c r="B33" i="15" s="1"/>
  <c r="FV42" i="7"/>
  <c r="FV43"/>
  <c r="D33" i="15" s="1"/>
  <c r="GA41" i="7"/>
  <c r="GA42"/>
  <c r="GA43"/>
  <c r="GF43"/>
  <c r="D35" i="15" s="1"/>
  <c r="GF41" i="7"/>
  <c r="GF42"/>
  <c r="C35" i="15" s="1"/>
  <c r="GK41" i="7"/>
  <c r="GK42"/>
  <c r="C42" i="15" s="1"/>
  <c r="GK43" i="7"/>
  <c r="D42" i="15" s="1"/>
  <c r="GU42" i="7"/>
  <c r="C36" i="15" s="1"/>
  <c r="HF49" i="7"/>
  <c r="I31" i="15" s="1"/>
  <c r="GZ49" i="7"/>
  <c r="I41" i="15" s="1"/>
  <c r="GP49" i="7"/>
  <c r="I43" i="15" s="1"/>
  <c r="GF49" i="7"/>
  <c r="I35" i="15" s="1"/>
  <c r="FV49" i="7"/>
  <c r="I33" i="15" s="1"/>
  <c r="FB49" i="7"/>
  <c r="I27" i="15" s="1"/>
  <c r="ER49" i="7"/>
  <c r="I25" i="15" s="1"/>
  <c r="DX49" i="7"/>
  <c r="I21" i="15" s="1"/>
  <c r="DD49" i="7"/>
  <c r="I17" i="15" s="1"/>
  <c r="CJ49" i="7"/>
  <c r="I13" i="15" s="1"/>
  <c r="BP49" i="7"/>
  <c r="I9" i="15" s="1"/>
  <c r="BF49" i="7"/>
  <c r="I7" i="15" s="1"/>
  <c r="HC48" i="7"/>
  <c r="H30" i="15" s="1"/>
  <c r="GK48" i="7"/>
  <c r="GK70" s="1"/>
  <c r="GA48"/>
  <c r="H34" i="15" s="1"/>
  <c r="FQ48" i="7"/>
  <c r="H32" i="15" s="1"/>
  <c r="FG48" i="7"/>
  <c r="H28" i="15" s="1"/>
  <c r="EW48" i="7"/>
  <c r="H26" i="15" s="1"/>
  <c r="EM48" i="7"/>
  <c r="H24" i="15" s="1"/>
  <c r="EC48" i="7"/>
  <c r="H22" i="15" s="1"/>
  <c r="DS48" i="7"/>
  <c r="H20" i="15" s="1"/>
  <c r="CO48" i="7"/>
  <c r="H14" i="15" s="1"/>
  <c r="CE48" i="7"/>
  <c r="H12" i="15" s="1"/>
  <c r="AG48" i="7"/>
  <c r="H38" i="15" s="1"/>
  <c r="HF47" i="7"/>
  <c r="G31" i="15" s="1"/>
  <c r="GZ47" i="7"/>
  <c r="G41" i="15" s="1"/>
  <c r="GF47" i="7"/>
  <c r="G35" i="15" s="1"/>
  <c r="FV47" i="7"/>
  <c r="G33" i="15" s="1"/>
  <c r="FB47" i="7"/>
  <c r="G27" i="15" s="1"/>
  <c r="ER47" i="7"/>
  <c r="G25" i="15" s="1"/>
  <c r="EH47" i="7"/>
  <c r="G23" i="15" s="1"/>
  <c r="DX47" i="7"/>
  <c r="G21" i="15" s="1"/>
  <c r="CJ47" i="7"/>
  <c r="G13" i="15" s="1"/>
  <c r="BF47" i="7"/>
  <c r="G7" i="15" s="1"/>
  <c r="AB47" i="7"/>
  <c r="G37" i="15" s="1"/>
  <c r="HC46" i="7"/>
  <c r="F30" i="15" s="1"/>
  <c r="GK46" i="7"/>
  <c r="F42" i="15" s="1"/>
  <c r="GA46" i="7"/>
  <c r="F34" i="15" s="1"/>
  <c r="FQ46" i="7"/>
  <c r="F32" i="15" s="1"/>
  <c r="FG46" i="7"/>
  <c r="F28" i="15" s="1"/>
  <c r="EW46" i="7"/>
  <c r="F26" i="15" s="1"/>
  <c r="EM46" i="7"/>
  <c r="F24" i="15" s="1"/>
  <c r="EC46" i="7"/>
  <c r="F22" i="15" s="1"/>
  <c r="DS46" i="7"/>
  <c r="F20" i="15" s="1"/>
  <c r="CO46" i="7"/>
  <c r="F14" i="15" s="1"/>
  <c r="CE46" i="7"/>
  <c r="F12" i="15" s="1"/>
  <c r="AQ46" i="7"/>
  <c r="F40" i="15" s="1"/>
  <c r="HF45" i="7"/>
  <c r="E31" i="15" s="1"/>
  <c r="GZ45" i="7"/>
  <c r="E41" i="15" s="1"/>
  <c r="GF45" i="7"/>
  <c r="FV45"/>
  <c r="E33" i="15" s="1"/>
  <c r="FB45" i="7"/>
  <c r="E27" i="15" s="1"/>
  <c r="ER45" i="7"/>
  <c r="E25" i="15" s="1"/>
  <c r="DX45" i="7"/>
  <c r="E21" i="15" s="1"/>
  <c r="CT45" i="7"/>
  <c r="E15" i="15" s="1"/>
  <c r="CJ45" i="7"/>
  <c r="E13" i="15" s="1"/>
  <c r="BF45" i="7"/>
  <c r="E7" i="15" s="1"/>
  <c r="AV45" i="7"/>
  <c r="AQ22"/>
  <c r="AL17"/>
  <c r="AL23"/>
  <c r="AQ24"/>
  <c r="BA13"/>
  <c r="BA17"/>
  <c r="BA21"/>
  <c r="BK24"/>
  <c r="BK26"/>
  <c r="BK31"/>
  <c r="BK35"/>
  <c r="BP19"/>
  <c r="BZ13"/>
  <c r="BZ20"/>
  <c r="BZ24"/>
  <c r="BZ25"/>
  <c r="BZ28"/>
  <c r="BZ33"/>
  <c r="BZ34"/>
  <c r="BZ37"/>
  <c r="BZ39"/>
  <c r="CJ23"/>
  <c r="EC22"/>
  <c r="DI22"/>
  <c r="AQ10"/>
  <c r="AL12"/>
  <c r="AQ13"/>
  <c r="AQ17"/>
  <c r="AL18"/>
  <c r="AG23"/>
  <c r="CE18"/>
  <c r="CE21"/>
  <c r="CJ20"/>
  <c r="CJ25"/>
  <c r="C34" i="15"/>
  <c r="AG11" i="7"/>
  <c r="AQ11"/>
  <c r="AG12"/>
  <c r="AL13"/>
  <c r="AQ20"/>
  <c r="AL24"/>
  <c r="AQ27"/>
  <c r="AL28"/>
  <c r="AL33"/>
  <c r="AV12"/>
  <c r="BA25"/>
  <c r="BA27"/>
  <c r="BA29"/>
  <c r="BA34"/>
  <c r="BF37"/>
  <c r="BK12"/>
  <c r="BK16"/>
  <c r="BK18"/>
  <c r="BK20"/>
  <c r="BP29"/>
  <c r="BP34"/>
  <c r="BU18"/>
  <c r="BU19"/>
  <c r="CE11"/>
  <c r="CE13"/>
  <c r="CE15"/>
  <c r="CE26"/>
  <c r="CJ12"/>
  <c r="CJ15"/>
  <c r="CJ17"/>
  <c r="CJ37"/>
  <c r="CO12"/>
  <c r="CO16"/>
  <c r="CO20"/>
  <c r="CT10"/>
  <c r="CY25"/>
  <c r="CY29"/>
  <c r="DD37"/>
  <c r="DI11"/>
  <c r="DI14"/>
  <c r="DS23"/>
  <c r="DS25"/>
  <c r="DS27"/>
  <c r="DS29"/>
  <c r="DX23"/>
  <c r="EC23"/>
  <c r="EC25"/>
  <c r="EC27"/>
  <c r="EC29"/>
  <c r="EC32"/>
  <c r="EC34"/>
  <c r="FB23"/>
  <c r="C30" i="15"/>
  <c r="C32"/>
  <c r="C33"/>
  <c r="GZ67" i="7"/>
  <c r="C26" i="15"/>
  <c r="C28"/>
  <c r="AQ18" i="7"/>
  <c r="AQ25"/>
  <c r="AQ29"/>
  <c r="AQ34"/>
  <c r="BU12"/>
  <c r="BZ26"/>
  <c r="BZ31"/>
  <c r="BZ35"/>
  <c r="CE12"/>
  <c r="CE20"/>
  <c r="CE23"/>
  <c r="CE32"/>
  <c r="CJ14"/>
  <c r="CJ31"/>
  <c r="AQ28"/>
  <c r="AQ33"/>
  <c r="AL37"/>
  <c r="AQ39"/>
  <c r="AV13"/>
  <c r="AV37"/>
  <c r="BA12"/>
  <c r="BA14"/>
  <c r="BA16"/>
  <c r="BA20"/>
  <c r="BA26"/>
  <c r="BA31"/>
  <c r="BA35"/>
  <c r="BK13"/>
  <c r="BK17"/>
  <c r="BK21"/>
  <c r="BK25"/>
  <c r="BK29"/>
  <c r="BK34"/>
  <c r="BP12"/>
  <c r="BP24"/>
  <c r="BP35"/>
  <c r="BZ15"/>
  <c r="BU17"/>
  <c r="BZ18"/>
  <c r="BU20"/>
  <c r="BU25"/>
  <c r="BU26"/>
  <c r="BU31"/>
  <c r="BU34"/>
  <c r="BU35"/>
  <c r="BU39"/>
  <c r="CE9"/>
  <c r="CE10"/>
  <c r="CE14"/>
  <c r="CE16"/>
  <c r="CE17"/>
  <c r="CE19"/>
  <c r="CE27"/>
  <c r="CE28"/>
  <c r="CE31"/>
  <c r="CE34"/>
  <c r="CE37"/>
  <c r="CJ11"/>
  <c r="CJ13"/>
  <c r="CJ16"/>
  <c r="CJ18"/>
  <c r="CJ19"/>
  <c r="CJ21"/>
  <c r="CJ26"/>
  <c r="CJ29"/>
  <c r="CJ39"/>
  <c r="CO10"/>
  <c r="CO13"/>
  <c r="CO17"/>
  <c r="CO19"/>
  <c r="CO21"/>
  <c r="CO25"/>
  <c r="CO27"/>
  <c r="CO29"/>
  <c r="CO34"/>
  <c r="CT11"/>
  <c r="CY11"/>
  <c r="CY12"/>
  <c r="CY14"/>
  <c r="CY16"/>
  <c r="CY20"/>
  <c r="CY24"/>
  <c r="CY35"/>
  <c r="DD39"/>
  <c r="DI10"/>
  <c r="DI15"/>
  <c r="DI25"/>
  <c r="DN37"/>
  <c r="DS11"/>
  <c r="DS12"/>
  <c r="DS14"/>
  <c r="DS16"/>
  <c r="DS18"/>
  <c r="DS20"/>
  <c r="DS24"/>
  <c r="DS28"/>
  <c r="DS32"/>
  <c r="DS34"/>
  <c r="EC11"/>
  <c r="EC12"/>
  <c r="EC14"/>
  <c r="EC16"/>
  <c r="EC18"/>
  <c r="EC20"/>
  <c r="EC24"/>
  <c r="EC26"/>
  <c r="EC28"/>
  <c r="EC31"/>
  <c r="EC33"/>
  <c r="EC35"/>
  <c r="FB12"/>
  <c r="FB35"/>
  <c r="FL17"/>
  <c r="FL32"/>
  <c r="F50" i="10"/>
  <c r="H50" s="1"/>
  <c r="Q50" s="1"/>
  <c r="R41" i="15"/>
  <c r="E35"/>
  <c r="B14"/>
  <c r="B24"/>
  <c r="B35"/>
  <c r="B41"/>
  <c r="B32"/>
  <c r="B26"/>
  <c r="B34"/>
  <c r="B38"/>
  <c r="B21"/>
  <c r="B42"/>
  <c r="C22"/>
  <c r="C20"/>
  <c r="D30"/>
  <c r="D31"/>
  <c r="D22"/>
  <c r="B22"/>
  <c r="D13"/>
  <c r="FV62" i="7"/>
  <c r="M33" i="15" s="1"/>
  <c r="D7"/>
  <c r="D25"/>
  <c r="B12"/>
  <c r="B27"/>
  <c r="D34"/>
  <c r="D32"/>
  <c r="GF62" i="7"/>
  <c r="D24" i="15"/>
  <c r="M35"/>
  <c r="GU9" i="7" l="1"/>
  <c r="DD52"/>
  <c r="K17" i="15" s="1"/>
  <c r="AL10" i="7"/>
  <c r="CJ9"/>
  <c r="EW9"/>
  <c r="DX62"/>
  <c r="M21" i="15" s="1"/>
  <c r="AG10" i="7"/>
  <c r="DN10"/>
  <c r="FQ10"/>
  <c r="FV10"/>
  <c r="DD10"/>
  <c r="FL10"/>
  <c r="GZ10"/>
  <c r="BA10"/>
  <c r="BK10"/>
  <c r="BU10"/>
  <c r="DX10"/>
  <c r="FG10"/>
  <c r="BZ10"/>
  <c r="BF10"/>
  <c r="BP10"/>
  <c r="EW10"/>
  <c r="FB10"/>
  <c r="FQ62"/>
  <c r="M32" i="15" s="1"/>
  <c r="CO62" i="7"/>
  <c r="M14" i="15" s="1"/>
  <c r="EW62" i="7"/>
  <c r="M26" i="15" s="1"/>
  <c r="EM62" i="7"/>
  <c r="FB62"/>
  <c r="M27" i="15" s="1"/>
  <c r="CJ62" i="7"/>
  <c r="M13" i="15" s="1"/>
  <c r="C14"/>
  <c r="H42"/>
  <c r="AB9" i="7"/>
  <c r="DI9"/>
  <c r="DN51"/>
  <c r="J19" i="15" s="1"/>
  <c r="DS9" i="7"/>
  <c r="EC9"/>
  <c r="S42" i="15"/>
  <c r="F52" i="16"/>
  <c r="H52" s="1"/>
  <c r="Q52" s="1"/>
  <c r="ER62" i="7"/>
  <c r="M25" i="15" s="1"/>
  <c r="BP53" i="7"/>
  <c r="L9" i="15" s="1"/>
  <c r="CT47" i="7"/>
  <c r="G15" i="15" s="1"/>
  <c r="EC53" i="7"/>
  <c r="L22" i="15" s="1"/>
  <c r="GP45" i="7"/>
  <c r="E43" i="15" s="1"/>
  <c r="Q41"/>
  <c r="F49" i="16"/>
  <c r="H49" s="1"/>
  <c r="Q49" s="1"/>
  <c r="K36" i="10"/>
  <c r="K36" i="16"/>
  <c r="Q55" i="10"/>
  <c r="K37"/>
  <c r="K37" i="16"/>
  <c r="AG43" i="7"/>
  <c r="D38" i="15" s="1"/>
  <c r="AG47" i="7"/>
  <c r="G38" i="15" s="1"/>
  <c r="AG46" i="7"/>
  <c r="F38" i="15" s="1"/>
  <c r="AG42" i="7"/>
  <c r="C38" i="15" s="1"/>
  <c r="AG49" i="7"/>
  <c r="I38" i="15" s="1"/>
  <c r="AL48" i="7"/>
  <c r="H39" i="15" s="1"/>
  <c r="AL43" i="7"/>
  <c r="D39" i="15" s="1"/>
  <c r="AL47" i="7"/>
  <c r="G39" i="15" s="1"/>
  <c r="AL53" i="7"/>
  <c r="L39" i="15" s="1"/>
  <c r="AV53" i="7"/>
  <c r="L5" i="15" s="1"/>
  <c r="AV51" i="7"/>
  <c r="J5" i="15" s="1"/>
  <c r="AV42" i="7"/>
  <c r="C5" i="15" s="1"/>
  <c r="AV49" i="7"/>
  <c r="I5" i="15" s="1"/>
  <c r="AV46" i="7"/>
  <c r="F5" i="15" s="1"/>
  <c r="AV52" i="7"/>
  <c r="K5" i="15" s="1"/>
  <c r="AV41" i="7"/>
  <c r="BK51"/>
  <c r="J8" i="15" s="1"/>
  <c r="BK52" i="7"/>
  <c r="K8" i="15" s="1"/>
  <c r="BK47" i="7"/>
  <c r="G8" i="15" s="1"/>
  <c r="BK41" i="7"/>
  <c r="BZ53"/>
  <c r="L11" i="15" s="1"/>
  <c r="BZ52" i="7"/>
  <c r="K11" i="15" s="1"/>
  <c r="BZ43" i="7"/>
  <c r="D11" i="15" s="1"/>
  <c r="BZ48" i="7"/>
  <c r="H11" i="15" s="1"/>
  <c r="BZ47" i="7"/>
  <c r="G11" i="15" s="1"/>
  <c r="BU51" i="7"/>
  <c r="J10" i="15" s="1"/>
  <c r="BU52" i="7"/>
  <c r="K10" i="15" s="1"/>
  <c r="BU47" i="7"/>
  <c r="G10" i="15" s="1"/>
  <c r="BU43" i="7"/>
  <c r="D10" i="15" s="1"/>
  <c r="BU46" i="7"/>
  <c r="F10" i="15" s="1"/>
  <c r="BU49" i="7"/>
  <c r="I10" i="15" s="1"/>
  <c r="BU42" i="7"/>
  <c r="C10" i="15" s="1"/>
  <c r="CY52" i="7"/>
  <c r="K16" i="15" s="1"/>
  <c r="CY43" i="7"/>
  <c r="D16" i="15" s="1"/>
  <c r="CY47" i="7"/>
  <c r="G16" i="15" s="1"/>
  <c r="CY42" i="7"/>
  <c r="C16" i="15" s="1"/>
  <c r="DI53" i="7"/>
  <c r="L18" i="15" s="1"/>
  <c r="DI51" i="7"/>
  <c r="J18" i="15" s="1"/>
  <c r="DI52" i="7"/>
  <c r="K18" i="15" s="1"/>
  <c r="DI47" i="7"/>
  <c r="G18" i="15" s="1"/>
  <c r="DI46" i="7"/>
  <c r="F18" i="15" s="1"/>
  <c r="DI49" i="7"/>
  <c r="I18" i="15" s="1"/>
  <c r="DI41" i="7"/>
  <c r="AB41"/>
  <c r="AB45"/>
  <c r="E37" i="15" s="1"/>
  <c r="AB48" i="7"/>
  <c r="H37" i="15" s="1"/>
  <c r="AB42" i="7"/>
  <c r="C37" i="15" s="1"/>
  <c r="EH46" i="7"/>
  <c r="F23" i="15" s="1"/>
  <c r="EH41" i="7"/>
  <c r="EH42"/>
  <c r="C23" i="15" s="1"/>
  <c r="FL41" i="7"/>
  <c r="FL49"/>
  <c r="I29" i="15" s="1"/>
  <c r="FL42" i="7"/>
  <c r="C29" i="15" s="1"/>
  <c r="B25"/>
  <c r="F49" i="10"/>
  <c r="H49" s="1"/>
  <c r="Q49" s="1"/>
  <c r="DN45" i="7"/>
  <c r="CY46"/>
  <c r="F16" i="15" s="1"/>
  <c r="BZ49" i="7"/>
  <c r="I11" i="15" s="1"/>
  <c r="AG45" i="7"/>
  <c r="AV48"/>
  <c r="H5" i="15" s="1"/>
  <c r="FL46" i="7"/>
  <c r="F29" i="15" s="1"/>
  <c r="DN52" i="7"/>
  <c r="K19" i="15" s="1"/>
  <c r="GU45" i="7"/>
  <c r="E36" i="15" s="1"/>
  <c r="GU49" i="7"/>
  <c r="I36" i="15" s="1"/>
  <c r="GU41" i="7"/>
  <c r="B36" i="15" s="1"/>
  <c r="GU48" i="7"/>
  <c r="H36" i="15" s="1"/>
  <c r="GU53" i="7"/>
  <c r="L36" i="15" s="1"/>
  <c r="GU52" i="7"/>
  <c r="K36" i="15" s="1"/>
  <c r="DS62" i="7"/>
  <c r="M20" i="15" s="1"/>
  <c r="AB52" i="7"/>
  <c r="K37" i="15" s="1"/>
  <c r="BZ45" i="7"/>
  <c r="FL45"/>
  <c r="E29" i="15" s="1"/>
  <c r="BK46" i="7"/>
  <c r="F8" i="15" s="1"/>
  <c r="GU46" i="7"/>
  <c r="F36" i="15" s="1"/>
  <c r="DD47" i="7"/>
  <c r="G17" i="15" s="1"/>
  <c r="BK48" i="7"/>
  <c r="H8" i="15" s="1"/>
  <c r="CY48" i="7"/>
  <c r="H16" i="15" s="1"/>
  <c r="AL49" i="7"/>
  <c r="I39" i="15" s="1"/>
  <c r="GA62" i="7"/>
  <c r="M34" i="15" s="1"/>
  <c r="B30"/>
  <c r="HC62" i="7"/>
  <c r="M30" i="15" s="1"/>
  <c r="EC62" i="7"/>
  <c r="M22" i="15" s="1"/>
  <c r="DN43" i="7"/>
  <c r="D19" i="15" s="1"/>
  <c r="DD42" i="7"/>
  <c r="C17" i="15" s="1"/>
  <c r="BK43" i="7"/>
  <c r="D8" i="15" s="1"/>
  <c r="BA41" i="7"/>
  <c r="AL41"/>
  <c r="EH48"/>
  <c r="H23" i="15" s="1"/>
  <c r="CY49" i="7"/>
  <c r="I16" i="15" s="1"/>
  <c r="BZ41" i="7"/>
  <c r="DD46"/>
  <c r="F17" i="15" s="1"/>
  <c r="AL51" i="7"/>
  <c r="J39" i="15" s="1"/>
  <c r="AV11" i="7"/>
  <c r="AV25"/>
  <c r="EH52"/>
  <c r="K23" i="15" s="1"/>
  <c r="AG62" i="7"/>
  <c r="F43" i="10"/>
  <c r="H43" s="1"/>
  <c r="Q43" s="1"/>
  <c r="P36" i="15"/>
  <c r="AQ45" i="7"/>
  <c r="E40" i="15" s="1"/>
  <c r="AQ52" i="7"/>
  <c r="K40" i="15" s="1"/>
  <c r="AQ53" i="7"/>
  <c r="L40" i="15" s="1"/>
  <c r="AQ49" i="7"/>
  <c r="I40" i="15" s="1"/>
  <c r="AQ48" i="7"/>
  <c r="H40" i="15" s="1"/>
  <c r="AQ41" i="7"/>
  <c r="BA52"/>
  <c r="K6" i="15" s="1"/>
  <c r="BA43" i="7"/>
  <c r="D6" i="15" s="1"/>
  <c r="BP42" i="7"/>
  <c r="C9" i="15" s="1"/>
  <c r="BP45" i="7"/>
  <c r="E9" i="15" s="1"/>
  <c r="BP48" i="7"/>
  <c r="H9" i="15" s="1"/>
  <c r="BP41" i="7"/>
  <c r="CT51"/>
  <c r="J15" i="15" s="1"/>
  <c r="CT46" i="7"/>
  <c r="F15" i="15" s="1"/>
  <c r="CT42" i="7"/>
  <c r="C15" i="15" s="1"/>
  <c r="CT53" i="7"/>
  <c r="L15" i="15" s="1"/>
  <c r="CT52" i="7"/>
  <c r="K15" i="15" s="1"/>
  <c r="CT41" i="7"/>
  <c r="DD43"/>
  <c r="D17" i="15" s="1"/>
  <c r="DD45" i="7"/>
  <c r="E17" i="15" s="1"/>
  <c r="DD51" i="7"/>
  <c r="J17" i="15" s="1"/>
  <c r="DD48" i="7"/>
  <c r="H17" i="15" s="1"/>
  <c r="DN48" i="7"/>
  <c r="H19" i="15" s="1"/>
  <c r="DN42" i="7"/>
  <c r="C19" i="15" s="1"/>
  <c r="DN47" i="7"/>
  <c r="G19" i="15" s="1"/>
  <c r="DN46" i="7"/>
  <c r="F19" i="15" s="1"/>
  <c r="DN41" i="7"/>
  <c r="GP53"/>
  <c r="L43" i="15" s="1"/>
  <c r="GP51" i="7"/>
  <c r="J43" i="15" s="1"/>
  <c r="GP42" i="7"/>
  <c r="C43" i="15" s="1"/>
  <c r="GP48" i="7"/>
  <c r="GP47"/>
  <c r="G43" i="15" s="1"/>
  <c r="GP52" i="7"/>
  <c r="K43" i="15" s="1"/>
  <c r="GP43" i="7"/>
  <c r="D43" i="15" s="1"/>
  <c r="BA46" i="7"/>
  <c r="F6" i="15" s="1"/>
  <c r="AV47" i="7"/>
  <c r="G5" i="15" s="1"/>
  <c r="BA48" i="7"/>
  <c r="H6" i="15" s="1"/>
  <c r="AB49" i="7"/>
  <c r="I37" i="15" s="1"/>
  <c r="DN49" i="7"/>
  <c r="I19" i="15" s="1"/>
  <c r="DD41" i="7"/>
  <c r="BK42"/>
  <c r="C8" i="15" s="1"/>
  <c r="AQ43" i="7"/>
  <c r="D40" i="15" s="1"/>
  <c r="GP46" i="7"/>
  <c r="F43" i="15" s="1"/>
  <c r="FL48" i="7"/>
  <c r="H29" i="15" s="1"/>
  <c r="BP46" i="7"/>
  <c r="F9" i="15" s="1"/>
  <c r="EH51" i="7"/>
  <c r="J23" i="15" s="1"/>
  <c r="BA53" i="7"/>
  <c r="L6" i="15" s="1"/>
  <c r="HF62" i="7"/>
  <c r="M31" i="15" s="1"/>
  <c r="AL45" i="7"/>
  <c r="E39" i="15" s="1"/>
  <c r="EH45" i="7"/>
  <c r="E23" i="15" s="1"/>
  <c r="BP47" i="7"/>
  <c r="G9" i="15" s="1"/>
  <c r="FL47" i="7"/>
  <c r="G29" i="15" s="1"/>
  <c r="BU48" i="7"/>
  <c r="H10" i="15" s="1"/>
  <c r="DI48" i="7"/>
  <c r="H18" i="15" s="1"/>
  <c r="CT49" i="7"/>
  <c r="I15" i="15" s="1"/>
  <c r="EH49" i="7"/>
  <c r="I23" i="15" s="1"/>
  <c r="GU43" i="7"/>
  <c r="D36" i="15" s="1"/>
  <c r="FL43" i="7"/>
  <c r="D29" i="15" s="1"/>
  <c r="DI42" i="7"/>
  <c r="C18" i="15" s="1"/>
  <c r="CY41" i="7"/>
  <c r="BU41"/>
  <c r="AV43"/>
  <c r="D5" i="15" s="1"/>
  <c r="AL42" i="7"/>
  <c r="C39" i="15" s="1"/>
  <c r="AQ47" i="7"/>
  <c r="G40" i="15" s="1"/>
  <c r="GU47" i="7"/>
  <c r="G36" i="15" s="1"/>
  <c r="BK49" i="7"/>
  <c r="I8" i="15" s="1"/>
  <c r="GP41" i="7"/>
  <c r="B43" i="15" s="1"/>
  <c r="C12"/>
  <c r="CE62" i="7"/>
  <c r="M12" i="15" s="1"/>
  <c r="BZ42" i="7"/>
  <c r="C11" i="15" s="1"/>
  <c r="BU53" i="7"/>
  <c r="L10" i="15" s="1"/>
  <c r="AB51" i="7"/>
  <c r="J37" i="15" s="1"/>
  <c r="BA51" i="7"/>
  <c r="J6" i="15" s="1"/>
  <c r="BP52" i="7"/>
  <c r="K9" i="15" s="1"/>
  <c r="BZ51" i="7"/>
  <c r="J11" i="15" s="1"/>
  <c r="DN53" i="7"/>
  <c r="L19" i="15" s="1"/>
  <c r="AL46" i="7"/>
  <c r="F39" i="15" s="1"/>
  <c r="CJ51" i="7"/>
  <c r="J13" i="15" s="1"/>
  <c r="CJ52" i="7"/>
  <c r="K13" i="15" s="1"/>
  <c r="DX51" i="7"/>
  <c r="J21" i="15" s="1"/>
  <c r="DX52" i="7"/>
  <c r="K21" i="15" s="1"/>
  <c r="ER46" i="7"/>
  <c r="F25" i="15" s="1"/>
  <c r="ER53" i="7"/>
  <c r="L25" i="15" s="1"/>
  <c r="FL53" i="7"/>
  <c r="L29" i="15" s="1"/>
  <c r="FL51" i="7"/>
  <c r="J29" i="15" s="1"/>
  <c r="FL52" i="7"/>
  <c r="K29" i="15" s="1"/>
  <c r="GA45" i="7"/>
  <c r="GA53"/>
  <c r="L34" i="15" s="1"/>
  <c r="GK53" i="7"/>
  <c r="L42" i="15" s="1"/>
  <c r="GK51" i="7"/>
  <c r="J42" i="15" s="1"/>
  <c r="GF63" i="7"/>
  <c r="N35" i="15" s="1"/>
  <c r="ER51" i="7"/>
  <c r="J25" i="15" s="1"/>
  <c r="AB46" i="7"/>
  <c r="F37" i="15" s="1"/>
  <c r="AG52" i="7"/>
  <c r="K38" i="15" s="1"/>
  <c r="BK45" i="7"/>
  <c r="E8" i="15" s="1"/>
  <c r="BU23" i="7"/>
  <c r="BU32"/>
  <c r="R27" i="12"/>
  <c r="G12" i="5" s="1"/>
  <c r="AG51" i="7"/>
  <c r="J38" i="15" s="1"/>
  <c r="BK53" i="7"/>
  <c r="L8" i="15" s="1"/>
  <c r="AG15" i="7"/>
  <c r="AL16"/>
  <c r="BA45"/>
  <c r="E6" i="15" s="1"/>
  <c r="BU45" i="7"/>
  <c r="E10" i="15" s="1"/>
  <c r="BU13" i="7"/>
  <c r="BU28"/>
  <c r="DD53"/>
  <c r="L17" i="15" s="1"/>
  <c r="BK22" i="7"/>
  <c r="DI45"/>
  <c r="E18" i="15" s="1"/>
  <c r="DX12" i="7"/>
  <c r="EH22"/>
  <c r="DX22"/>
  <c r="DN22"/>
  <c r="CT22"/>
  <c r="BU22"/>
  <c r="BP22"/>
  <c r="BU38"/>
  <c r="CJ24"/>
  <c r="CT39"/>
  <c r="CY45"/>
  <c r="E16" i="15" s="1"/>
  <c r="CY10" i="7"/>
  <c r="DS45"/>
  <c r="E20" i="15" s="1"/>
  <c r="DX16" i="7"/>
  <c r="DX20"/>
  <c r="DX25"/>
  <c r="EH13"/>
  <c r="EH17"/>
  <c r="EH21"/>
  <c r="EH26"/>
  <c r="EH31"/>
  <c r="EH35"/>
  <c r="EM45"/>
  <c r="E24" i="15" s="1"/>
  <c r="EM37" i="7"/>
  <c r="ER10"/>
  <c r="ER12"/>
  <c r="ER14"/>
  <c r="FB17"/>
  <c r="FB21"/>
  <c r="FB26"/>
  <c r="FB31"/>
  <c r="FG12"/>
  <c r="FG16"/>
  <c r="FG20"/>
  <c r="FG25"/>
  <c r="FG29"/>
  <c r="FG34"/>
  <c r="FV22"/>
  <c r="FQ45"/>
  <c r="E32" i="15" s="1"/>
  <c r="GK45" i="7"/>
  <c r="E42" i="15" s="1"/>
  <c r="BF38" i="7"/>
  <c r="CT38"/>
  <c r="GF38"/>
  <c r="DN39"/>
  <c r="DS10"/>
  <c r="DX14"/>
  <c r="DX27"/>
  <c r="EC45"/>
  <c r="E22" i="15" s="1"/>
  <c r="EC10" i="7"/>
  <c r="EC37"/>
  <c r="EH11"/>
  <c r="EH39"/>
  <c r="EM12"/>
  <c r="EM16"/>
  <c r="EM20"/>
  <c r="EM25"/>
  <c r="EM29"/>
  <c r="EM34"/>
  <c r="FB15"/>
  <c r="FB19"/>
  <c r="FB24"/>
  <c r="FB28"/>
  <c r="FB33"/>
  <c r="FB39"/>
  <c r="FG45"/>
  <c r="E28" i="15" s="1"/>
  <c r="DX38" i="7"/>
  <c r="FB38"/>
  <c r="X8" i="13"/>
  <c r="Z8" s="1"/>
  <c r="FV63" i="7"/>
  <c r="N33" i="15" s="1"/>
  <c r="CT63" i="7"/>
  <c r="N15" i="15" s="1"/>
  <c r="AB53" i="7"/>
  <c r="L37" i="15" s="1"/>
  <c r="AG53" i="7"/>
  <c r="L38" i="15" s="1"/>
  <c r="CO53" i="7"/>
  <c r="L14" i="15" s="1"/>
  <c r="AL52" i="7"/>
  <c r="K39" i="15" s="1"/>
  <c r="AG9" i="7"/>
  <c r="AQ9"/>
  <c r="AV9"/>
  <c r="BF9"/>
  <c r="BF42" s="1"/>
  <c r="C7" i="15" s="1"/>
  <c r="BP9" i="7"/>
  <c r="BZ9"/>
  <c r="CO9"/>
  <c r="CY9"/>
  <c r="DD9"/>
  <c r="DX9"/>
  <c r="EH9"/>
  <c r="FB9"/>
  <c r="FL9"/>
  <c r="I169" i="13"/>
  <c r="J169" s="1"/>
  <c r="BA9" i="7"/>
  <c r="BA42" s="1"/>
  <c r="C6" i="15" s="1"/>
  <c r="BK9" i="7"/>
  <c r="BU9"/>
  <c r="CT9"/>
  <c r="DN9"/>
  <c r="FG9"/>
  <c r="FQ9"/>
  <c r="F52" i="10"/>
  <c r="H52" s="1"/>
  <c r="Q52" s="1"/>
  <c r="ER63" i="7"/>
  <c r="N25" i="15" s="1"/>
  <c r="CJ63" i="7"/>
  <c r="N13" i="15" s="1"/>
  <c r="BF63" i="7"/>
  <c r="N7" i="15" s="1"/>
  <c r="EW63" i="7"/>
  <c r="N26" i="15" s="1"/>
  <c r="AL9" i="7"/>
  <c r="FV9"/>
  <c r="E11" i="15"/>
  <c r="AL63" i="7"/>
  <c r="N39" i="15" s="1"/>
  <c r="EM9" i="7"/>
  <c r="HF63"/>
  <c r="N31" i="15" s="1"/>
  <c r="CE63" i="7"/>
  <c r="N12" i="15" s="1"/>
  <c r="HC63" i="7"/>
  <c r="N30" i="15" s="1"/>
  <c r="DD63" i="7"/>
  <c r="N17" i="15" s="1"/>
  <c r="M24"/>
  <c r="I165" i="13"/>
  <c r="J165" s="1"/>
  <c r="J79"/>
  <c r="J102"/>
  <c r="I157"/>
  <c r="J34"/>
  <c r="X24"/>
  <c r="Z24" s="1"/>
  <c r="I170"/>
  <c r="J170" s="1"/>
  <c r="I161"/>
  <c r="J161" s="1"/>
  <c r="J105"/>
  <c r="J51"/>
  <c r="J45"/>
  <c r="I197"/>
  <c r="J197" s="1"/>
  <c r="J128"/>
  <c r="I158"/>
  <c r="J40"/>
  <c r="I189"/>
  <c r="J189" s="1"/>
  <c r="I198"/>
  <c r="J198" s="1"/>
  <c r="X21"/>
  <c r="Z21" s="1"/>
  <c r="X14"/>
  <c r="Z14" s="1"/>
  <c r="I168"/>
  <c r="J168" s="1"/>
  <c r="I163"/>
  <c r="J163" s="1"/>
  <c r="I159"/>
  <c r="J159" s="1"/>
  <c r="J114"/>
  <c r="J84"/>
  <c r="J75"/>
  <c r="J43"/>
  <c r="J103"/>
  <c r="J41"/>
  <c r="I64"/>
  <c r="I162"/>
  <c r="J113"/>
  <c r="J50"/>
  <c r="J80"/>
  <c r="I164"/>
  <c r="I160"/>
  <c r="I184"/>
  <c r="J106"/>
  <c r="J55"/>
  <c r="J46"/>
  <c r="J35"/>
  <c r="J72"/>
  <c r="I90"/>
  <c r="J62"/>
  <c r="I121"/>
  <c r="J93"/>
  <c r="I95"/>
  <c r="I123" s="1"/>
  <c r="J67"/>
  <c r="J125"/>
  <c r="I153"/>
  <c r="I99"/>
  <c r="I127" s="1"/>
  <c r="J71"/>
  <c r="I89"/>
  <c r="J89" s="1"/>
  <c r="J61"/>
  <c r="I91"/>
  <c r="J63"/>
  <c r="I94"/>
  <c r="I122" s="1"/>
  <c r="J66"/>
  <c r="I152"/>
  <c r="J152" s="1"/>
  <c r="J124"/>
  <c r="I98"/>
  <c r="J70"/>
  <c r="X13"/>
  <c r="Z13" s="1"/>
  <c r="X7"/>
  <c r="Z7" s="1"/>
  <c r="J42"/>
  <c r="J38"/>
  <c r="J33"/>
  <c r="J109"/>
  <c r="J101"/>
  <c r="J86"/>
  <c r="J81"/>
  <c r="J77"/>
  <c r="J73"/>
  <c r="J56"/>
  <c r="J47"/>
  <c r="J39"/>
  <c r="J112"/>
  <c r="J53"/>
  <c r="J37"/>
  <c r="J107"/>
  <c r="J58"/>
  <c r="J49"/>
  <c r="X30"/>
  <c r="Z30" s="1"/>
  <c r="HI28" i="7"/>
  <c r="J108" i="13"/>
  <c r="J104"/>
  <c r="J100"/>
  <c r="J96"/>
  <c r="J57"/>
  <c r="J52"/>
  <c r="J48"/>
  <c r="J44"/>
  <c r="J97"/>
  <c r="J69"/>
  <c r="J65"/>
  <c r="J85"/>
  <c r="J76"/>
  <c r="J68"/>
  <c r="J78"/>
  <c r="J74"/>
  <c r="HI12" i="7"/>
  <c r="IF66"/>
  <c r="IF96" s="1"/>
  <c r="X25" i="13"/>
  <c r="Z25" s="1"/>
  <c r="X17"/>
  <c r="Z17" s="1"/>
  <c r="X9"/>
  <c r="Z9" s="1"/>
  <c r="X16"/>
  <c r="Z16" s="1"/>
  <c r="X10"/>
  <c r="Z10" s="1"/>
  <c r="HI35" i="7"/>
  <c r="X26" i="13"/>
  <c r="Z26" s="1"/>
  <c r="X27"/>
  <c r="Z27" s="1"/>
  <c r="HI18" i="7"/>
  <c r="FA56"/>
  <c r="FF55"/>
  <c r="DX63"/>
  <c r="N21" i="15" s="1"/>
  <c r="HI10" i="7"/>
  <c r="FB63"/>
  <c r="N27" i="15" s="1"/>
  <c r="HI27" i="7"/>
  <c r="FA55"/>
  <c r="FG62"/>
  <c r="M28" i="15" s="1"/>
  <c r="HI19" i="7"/>
  <c r="HI9"/>
  <c r="HI38"/>
  <c r="DW56"/>
  <c r="FK56"/>
  <c r="FK55"/>
  <c r="IF62"/>
  <c r="HI22"/>
  <c r="X23" i="13"/>
  <c r="Z23" s="1"/>
  <c r="X19"/>
  <c r="Z19" s="1"/>
  <c r="X15"/>
  <c r="Z15" s="1"/>
  <c r="X11"/>
  <c r="Z11" s="1"/>
  <c r="X6"/>
  <c r="Z6" s="1"/>
  <c r="X20"/>
  <c r="Z20" s="1"/>
  <c r="X12"/>
  <c r="Z12" s="1"/>
  <c r="X18"/>
  <c r="Z18" s="1"/>
  <c r="X22"/>
  <c r="Z22" s="1"/>
  <c r="X5"/>
  <c r="Z5" s="1"/>
  <c r="E32"/>
  <c r="HI15" i="7"/>
  <c r="HI24"/>
  <c r="HI33"/>
  <c r="HI14"/>
  <c r="HI23"/>
  <c r="HI32"/>
  <c r="X28" i="13"/>
  <c r="Z28" s="1"/>
  <c r="X32"/>
  <c r="DX28" i="7"/>
  <c r="DW55"/>
  <c r="GF64"/>
  <c r="F42" i="16" s="1"/>
  <c r="H42" s="1"/>
  <c r="AQ63" i="7"/>
  <c r="E5" i="15"/>
  <c r="CO63" i="7"/>
  <c r="I31" i="13"/>
  <c r="J31" s="1"/>
  <c r="AB38" i="7"/>
  <c r="AV38"/>
  <c r="BP38"/>
  <c r="CJ38"/>
  <c r="DD38"/>
  <c r="EH38"/>
  <c r="FV38"/>
  <c r="GP38"/>
  <c r="I111" i="13"/>
  <c r="J83"/>
  <c r="FF56" i="7"/>
  <c r="Y32" i="13"/>
  <c r="I60"/>
  <c r="E33"/>
  <c r="HI37" i="7"/>
  <c r="HI34"/>
  <c r="HI29"/>
  <c r="HI25"/>
  <c r="HI20"/>
  <c r="HI16"/>
  <c r="HI11"/>
  <c r="HI39"/>
  <c r="HI31"/>
  <c r="HI26"/>
  <c r="HI21"/>
  <c r="HI17"/>
  <c r="HI13"/>
  <c r="IF67" l="1"/>
  <c r="IF97" s="1"/>
  <c r="BZ63"/>
  <c r="N11" i="15" s="1"/>
  <c r="BF62" i="7"/>
  <c r="M7" i="15" s="1"/>
  <c r="CJ64" i="7"/>
  <c r="O13" i="15" s="1"/>
  <c r="DX64" i="7"/>
  <c r="F20" i="16" s="1"/>
  <c r="H20" s="1"/>
  <c r="N20" s="1"/>
  <c r="CY63" i="7"/>
  <c r="N16" i="15" s="1"/>
  <c r="DS63" i="7"/>
  <c r="Q42" i="16"/>
  <c r="N42"/>
  <c r="L42"/>
  <c r="HC64" i="7"/>
  <c r="F36" i="16" s="1"/>
  <c r="H36" s="1"/>
  <c r="DN63" i="7"/>
  <c r="N19" i="15" s="1"/>
  <c r="Q20" i="16"/>
  <c r="FG63" i="7"/>
  <c r="FG64" s="1"/>
  <c r="F27" i="16" s="1"/>
  <c r="H27" s="1"/>
  <c r="FL62" i="7"/>
  <c r="M29" i="15" s="1"/>
  <c r="AQ62" i="7"/>
  <c r="M40" i="15" s="1"/>
  <c r="B40"/>
  <c r="M38"/>
  <c r="BU63" i="7"/>
  <c r="N10" i="15" s="1"/>
  <c r="ER64" i="7"/>
  <c r="BP63"/>
  <c r="N9" i="15" s="1"/>
  <c r="AG63" i="7"/>
  <c r="N38" i="15" s="1"/>
  <c r="E38"/>
  <c r="BA63" i="7"/>
  <c r="HF64"/>
  <c r="F37" i="10" s="1"/>
  <c r="H37" s="1"/>
  <c r="B29" i="15"/>
  <c r="FQ63" i="7"/>
  <c r="AV63"/>
  <c r="N5" i="15" s="1"/>
  <c r="EM63" i="7"/>
  <c r="N24" i="15" s="1"/>
  <c r="BK63" i="7"/>
  <c r="N8" i="15" s="1"/>
  <c r="E19"/>
  <c r="AB63" i="7"/>
  <c r="N37" i="15" s="1"/>
  <c r="EC63" i="7"/>
  <c r="EC64" s="1"/>
  <c r="F21" i="16" s="1"/>
  <c r="H21" s="1"/>
  <c r="GA63" i="7"/>
  <c r="N34" i="15" s="1"/>
  <c r="E34"/>
  <c r="GP71" i="7"/>
  <c r="F53" i="16" s="1"/>
  <c r="H53" s="1"/>
  <c r="Q53" s="1"/>
  <c r="Q54" s="1"/>
  <c r="H43" i="15"/>
  <c r="B19"/>
  <c r="DN62" i="7"/>
  <c r="B11" i="15"/>
  <c r="BZ62" i="7"/>
  <c r="M11" i="15" s="1"/>
  <c r="BA62" i="7"/>
  <c r="M6" i="15" s="1"/>
  <c r="B6"/>
  <c r="B10"/>
  <c r="BU62" i="7"/>
  <c r="M10" i="15" s="1"/>
  <c r="AB62" i="7"/>
  <c r="B37" i="15"/>
  <c r="BK62" i="7"/>
  <c r="M8" i="15" s="1"/>
  <c r="B8"/>
  <c r="AV62" i="7"/>
  <c r="B5" i="15"/>
  <c r="EH63" i="7"/>
  <c r="N23" i="15" s="1"/>
  <c r="B16"/>
  <c r="CY62" i="7"/>
  <c r="M16" i="15" s="1"/>
  <c r="B17"/>
  <c r="DD62" i="7"/>
  <c r="M17" i="15" s="1"/>
  <c r="B9"/>
  <c r="BP62" i="7"/>
  <c r="B39" i="15"/>
  <c r="AL62" i="7"/>
  <c r="M39" i="15" s="1"/>
  <c r="DI62" i="7"/>
  <c r="M18" i="15" s="1"/>
  <c r="B18"/>
  <c r="DI63" i="7"/>
  <c r="FL63"/>
  <c r="N29" i="15" s="1"/>
  <c r="I217" i="13"/>
  <c r="I245" s="1"/>
  <c r="J245" s="1"/>
  <c r="FV64" i="7"/>
  <c r="F40" i="16" s="1"/>
  <c r="H40" s="1"/>
  <c r="CT62" i="7"/>
  <c r="B15" i="15"/>
  <c r="B23"/>
  <c r="EH62" i="7"/>
  <c r="BF64"/>
  <c r="F9" i="16" s="1"/>
  <c r="H9" s="1"/>
  <c r="CE64" i="7"/>
  <c r="BZ64"/>
  <c r="F13" i="16" s="1"/>
  <c r="H13" s="1"/>
  <c r="EW64" i="7"/>
  <c r="F25" i="16" s="1"/>
  <c r="H25" s="1"/>
  <c r="EM64" i="7"/>
  <c r="F23" i="16" s="1"/>
  <c r="H23" s="1"/>
  <c r="F14" i="10"/>
  <c r="H14" s="1"/>
  <c r="I193" i="13"/>
  <c r="J193" s="1"/>
  <c r="I180"/>
  <c r="I208" s="1"/>
  <c r="J208" s="1"/>
  <c r="I187"/>
  <c r="J187" s="1"/>
  <c r="I273"/>
  <c r="J273" s="1"/>
  <c r="I117"/>
  <c r="J117" s="1"/>
  <c r="I196"/>
  <c r="J196" s="1"/>
  <c r="I225"/>
  <c r="I253" s="1"/>
  <c r="J253" s="1"/>
  <c r="J157"/>
  <c r="I185"/>
  <c r="I191"/>
  <c r="J191" s="1"/>
  <c r="I226"/>
  <c r="I254" s="1"/>
  <c r="J254" s="1"/>
  <c r="J158"/>
  <c r="I186"/>
  <c r="J64"/>
  <c r="I92"/>
  <c r="J217"/>
  <c r="J94"/>
  <c r="J162"/>
  <c r="I190"/>
  <c r="J184"/>
  <c r="I212"/>
  <c r="J164"/>
  <c r="I192"/>
  <c r="J160"/>
  <c r="I188"/>
  <c r="J180"/>
  <c r="J99"/>
  <c r="J95"/>
  <c r="I126"/>
  <c r="J98"/>
  <c r="I119"/>
  <c r="J91"/>
  <c r="J127"/>
  <c r="I155"/>
  <c r="J123"/>
  <c r="I151"/>
  <c r="J121"/>
  <c r="I149"/>
  <c r="I118"/>
  <c r="J90"/>
  <c r="J153"/>
  <c r="I181"/>
  <c r="J122"/>
  <c r="I150"/>
  <c r="Y31"/>
  <c r="Z31" s="1"/>
  <c r="FB64" i="7"/>
  <c r="F26" i="16" s="1"/>
  <c r="H26" s="1"/>
  <c r="I59" i="13"/>
  <c r="J59" s="1"/>
  <c r="IF92" i="7"/>
  <c r="IF63"/>
  <c r="N18" i="15"/>
  <c r="N40"/>
  <c r="O35"/>
  <c r="F42" i="10"/>
  <c r="H42" s="1"/>
  <c r="CY64" i="7"/>
  <c r="I139" i="13"/>
  <c r="J111"/>
  <c r="CO64" i="7"/>
  <c r="F16" i="16" s="1"/>
  <c r="H16" s="1"/>
  <c r="N14" i="15"/>
  <c r="N6"/>
  <c r="F36" i="10"/>
  <c r="H36" s="1"/>
  <c r="O25" i="15"/>
  <c r="I236" i="13"/>
  <c r="HU31" i="7"/>
  <c r="IG31" s="1"/>
  <c r="HV34"/>
  <c r="IH34" s="1"/>
  <c r="HO21"/>
  <c r="IA21" s="1"/>
  <c r="HQ39"/>
  <c r="IC39" s="1"/>
  <c r="HL31"/>
  <c r="HX31" s="1"/>
  <c r="HS16"/>
  <c r="IE16" s="1"/>
  <c r="HS29"/>
  <c r="IE29" s="1"/>
  <c r="HT20"/>
  <c r="IF20" s="1"/>
  <c r="IF68"/>
  <c r="J60" i="13"/>
  <c r="I88"/>
  <c r="N28" i="15"/>
  <c r="Z32" i="13"/>
  <c r="O30" i="15" l="1"/>
  <c r="O21"/>
  <c r="BA64" i="7"/>
  <c r="F8" i="16" s="1"/>
  <c r="H8" s="1"/>
  <c r="F40" i="10"/>
  <c r="H40" s="1"/>
  <c r="BK64" i="7"/>
  <c r="F15" i="10"/>
  <c r="H15" s="1"/>
  <c r="N15" s="1"/>
  <c r="F15" i="16"/>
  <c r="H15" s="1"/>
  <c r="O33" i="15"/>
  <c r="L20" i="16"/>
  <c r="HU27" i="7"/>
  <c r="IG27" s="1"/>
  <c r="HQ24"/>
  <c r="IC24" s="1"/>
  <c r="HW25"/>
  <c r="II25" s="1"/>
  <c r="HV38"/>
  <c r="IH38" s="1"/>
  <c r="HL28"/>
  <c r="HX28" s="1"/>
  <c r="HT25"/>
  <c r="IF25" s="1"/>
  <c r="HS17"/>
  <c r="IE17" s="1"/>
  <c r="F20" i="10"/>
  <c r="H20" s="1"/>
  <c r="FL64" i="7"/>
  <c r="F28" i="16" s="1"/>
  <c r="H28" s="1"/>
  <c r="N22" i="15"/>
  <c r="N20"/>
  <c r="DS64" i="7"/>
  <c r="Q25" i="16"/>
  <c r="N25"/>
  <c r="L25"/>
  <c r="O12" i="15"/>
  <c r="F14" i="16"/>
  <c r="H14" s="1"/>
  <c r="Q40"/>
  <c r="N40"/>
  <c r="L40"/>
  <c r="O31" i="15"/>
  <c r="F37" i="16"/>
  <c r="H37" s="1"/>
  <c r="L36"/>
  <c r="N36"/>
  <c r="Q36"/>
  <c r="L8"/>
  <c r="Q8"/>
  <c r="N8"/>
  <c r="Q16"/>
  <c r="N16"/>
  <c r="L16"/>
  <c r="N23"/>
  <c r="L23"/>
  <c r="Q23"/>
  <c r="Q13"/>
  <c r="N13"/>
  <c r="L13"/>
  <c r="F10" i="10"/>
  <c r="H10" s="1"/>
  <c r="L10" s="1"/>
  <c r="F10" i="16"/>
  <c r="H10" s="1"/>
  <c r="N9"/>
  <c r="L9"/>
  <c r="Q9"/>
  <c r="N21"/>
  <c r="L21"/>
  <c r="Q21"/>
  <c r="F24" i="10"/>
  <c r="H24" s="1"/>
  <c r="Q24" s="1"/>
  <c r="F24" i="16"/>
  <c r="H24" s="1"/>
  <c r="N15"/>
  <c r="L15"/>
  <c r="Q15"/>
  <c r="GA64" i="7"/>
  <c r="N27" i="16"/>
  <c r="L27"/>
  <c r="Q27"/>
  <c r="Q26"/>
  <c r="N26"/>
  <c r="L26"/>
  <c r="M15" i="15"/>
  <c r="CT64" i="7"/>
  <c r="M19" i="15"/>
  <c r="DN64" i="7"/>
  <c r="F18" i="16" s="1"/>
  <c r="H18" s="1"/>
  <c r="DI64" i="7"/>
  <c r="O18" i="15" s="1"/>
  <c r="AQ64" i="7"/>
  <c r="M23" i="15"/>
  <c r="EH64" i="7"/>
  <c r="F22" i="16" s="1"/>
  <c r="H22" s="1"/>
  <c r="DD64" i="7"/>
  <c r="O17" i="15" s="1"/>
  <c r="AG64" i="7"/>
  <c r="F47" i="16" s="1"/>
  <c r="H47" s="1"/>
  <c r="HN35" i="7"/>
  <c r="HZ35" s="1"/>
  <c r="HU10"/>
  <c r="IG10" s="1"/>
  <c r="HV32"/>
  <c r="IH32" s="1"/>
  <c r="HN33"/>
  <c r="HZ33" s="1"/>
  <c r="HQ13"/>
  <c r="IC13" s="1"/>
  <c r="O8" i="15"/>
  <c r="BU64" i="7"/>
  <c r="F12" i="16" s="1"/>
  <c r="H12" s="1"/>
  <c r="I215" i="13"/>
  <c r="I243" s="1"/>
  <c r="AL64" i="7"/>
  <c r="M9" i="15"/>
  <c r="BP64" i="7"/>
  <c r="F11" i="16" s="1"/>
  <c r="H11" s="1"/>
  <c r="M5" i="15"/>
  <c r="AV64" i="7"/>
  <c r="F7" i="16" s="1"/>
  <c r="H7" s="1"/>
  <c r="M37" i="15"/>
  <c r="AB64" i="7"/>
  <c r="F46" i="16" s="1"/>
  <c r="H46" s="1"/>
  <c r="F53" i="10"/>
  <c r="H53" s="1"/>
  <c r="Q53" s="1"/>
  <c r="Q54" s="1"/>
  <c r="T43" i="15"/>
  <c r="N32"/>
  <c r="FQ64" i="7"/>
  <c r="F39" i="16" s="1"/>
  <c r="H39" s="1"/>
  <c r="O22" i="15"/>
  <c r="F21" i="10"/>
  <c r="H21" s="1"/>
  <c r="HO38" i="7"/>
  <c r="IA38" s="1"/>
  <c r="HP18"/>
  <c r="IB18" s="1"/>
  <c r="HW37"/>
  <c r="II37" s="1"/>
  <c r="HS31"/>
  <c r="IE31" s="1"/>
  <c r="HN18"/>
  <c r="HZ18" s="1"/>
  <c r="HP22"/>
  <c r="IB22" s="1"/>
  <c r="HL37"/>
  <c r="HX37" s="1"/>
  <c r="HU14"/>
  <c r="IG14" s="1"/>
  <c r="HO12"/>
  <c r="IA12" s="1"/>
  <c r="HS27"/>
  <c r="IE27" s="1"/>
  <c r="HR20"/>
  <c r="ID20" s="1"/>
  <c r="HM21"/>
  <c r="HY21" s="1"/>
  <c r="HL35"/>
  <c r="HX35" s="1"/>
  <c r="HP17"/>
  <c r="IB17" s="1"/>
  <c r="HM29"/>
  <c r="HY29" s="1"/>
  <c r="HV35"/>
  <c r="IH35" s="1"/>
  <c r="HR31"/>
  <c r="ID31" s="1"/>
  <c r="HR13"/>
  <c r="ID13" s="1"/>
  <c r="HR26"/>
  <c r="ID26" s="1"/>
  <c r="HO23"/>
  <c r="IA23" s="1"/>
  <c r="HV10"/>
  <c r="IH10" s="1"/>
  <c r="HS39"/>
  <c r="IE39" s="1"/>
  <c r="I145" i="13"/>
  <c r="O26" i="15"/>
  <c r="F25" i="10"/>
  <c r="H25" s="1"/>
  <c r="F13"/>
  <c r="H13" s="1"/>
  <c r="O11" i="15"/>
  <c r="O7"/>
  <c r="F9" i="10"/>
  <c r="H9" s="1"/>
  <c r="O24" i="15"/>
  <c r="F23" i="10"/>
  <c r="H23" s="1"/>
  <c r="N40"/>
  <c r="Q40"/>
  <c r="L40"/>
  <c r="L14"/>
  <c r="N14"/>
  <c r="Q14"/>
  <c r="I219" i="13"/>
  <c r="I247" s="1"/>
  <c r="I281"/>
  <c r="J281" s="1"/>
  <c r="I221"/>
  <c r="I249" s="1"/>
  <c r="J249" s="1"/>
  <c r="I224"/>
  <c r="HT22" i="7"/>
  <c r="IF22" s="1"/>
  <c r="HU21"/>
  <c r="IG21" s="1"/>
  <c r="HW10"/>
  <c r="II10" s="1"/>
  <c r="HP26"/>
  <c r="IB26" s="1"/>
  <c r="HS35"/>
  <c r="IE35" s="1"/>
  <c r="HQ25"/>
  <c r="IC25" s="1"/>
  <c r="HR12"/>
  <c r="ID12" s="1"/>
  <c r="HU11"/>
  <c r="IG11" s="1"/>
  <c r="HR34"/>
  <c r="ID34" s="1"/>
  <c r="HQ31"/>
  <c r="IC31" s="1"/>
  <c r="HW39"/>
  <c r="II39" s="1"/>
  <c r="HS38"/>
  <c r="IE38" s="1"/>
  <c r="HL19"/>
  <c r="HX19" s="1"/>
  <c r="HU23"/>
  <c r="IG23" s="1"/>
  <c r="HP34"/>
  <c r="IB34" s="1"/>
  <c r="HS21"/>
  <c r="IE21" s="1"/>
  <c r="HN31"/>
  <c r="HZ31" s="1"/>
  <c r="HN13"/>
  <c r="HZ13" s="1"/>
  <c r="HR27"/>
  <c r="ID27" s="1"/>
  <c r="HL33"/>
  <c r="HX33" s="1"/>
  <c r="HR22"/>
  <c r="ID22" s="1"/>
  <c r="HS22"/>
  <c r="IE22" s="1"/>
  <c r="HQ35"/>
  <c r="IC35" s="1"/>
  <c r="HL20"/>
  <c r="HX20" s="1"/>
  <c r="HP39"/>
  <c r="IB39" s="1"/>
  <c r="HL18"/>
  <c r="HX18" s="1"/>
  <c r="HO16"/>
  <c r="IA16" s="1"/>
  <c r="HT34"/>
  <c r="IF34" s="1"/>
  <c r="HV14"/>
  <c r="IH14" s="1"/>
  <c r="HO20"/>
  <c r="IA20" s="1"/>
  <c r="HM25"/>
  <c r="HY25" s="1"/>
  <c r="HW32"/>
  <c r="II32" s="1"/>
  <c r="HQ11"/>
  <c r="IC11" s="1"/>
  <c r="HU34"/>
  <c r="IG34" s="1"/>
  <c r="HR28"/>
  <c r="ID28" s="1"/>
  <c r="HM16"/>
  <c r="HY16" s="1"/>
  <c r="HN17"/>
  <c r="HZ17" s="1"/>
  <c r="HW26"/>
  <c r="II26" s="1"/>
  <c r="HM32"/>
  <c r="HY32" s="1"/>
  <c r="HT11"/>
  <c r="IF11" s="1"/>
  <c r="HL13"/>
  <c r="HX13" s="1"/>
  <c r="HW19"/>
  <c r="II19" s="1"/>
  <c r="I301" i="13"/>
  <c r="I329" s="1"/>
  <c r="HM22" i="7"/>
  <c r="HY22" s="1"/>
  <c r="HM38"/>
  <c r="HY38" s="1"/>
  <c r="HV39"/>
  <c r="IH39" s="1"/>
  <c r="HP15"/>
  <c r="IB15" s="1"/>
  <c r="HP35"/>
  <c r="IB35" s="1"/>
  <c r="HW34"/>
  <c r="II34" s="1"/>
  <c r="HT17"/>
  <c r="IF17" s="1"/>
  <c r="HL34"/>
  <c r="HX34" s="1"/>
  <c r="HS34"/>
  <c r="IE34" s="1"/>
  <c r="HN19"/>
  <c r="HZ19" s="1"/>
  <c r="HR39"/>
  <c r="ID39" s="1"/>
  <c r="HM12"/>
  <c r="HY12" s="1"/>
  <c r="HS12"/>
  <c r="IE12" s="1"/>
  <c r="HR33"/>
  <c r="ID33" s="1"/>
  <c r="HV13"/>
  <c r="IH13" s="1"/>
  <c r="HO27"/>
  <c r="IA27" s="1"/>
  <c r="HN28"/>
  <c r="HZ28" s="1"/>
  <c r="HV31"/>
  <c r="IH31" s="1"/>
  <c r="HT33"/>
  <c r="IF33" s="1"/>
  <c r="HS24"/>
  <c r="IE24" s="1"/>
  <c r="HT39"/>
  <c r="IF39" s="1"/>
  <c r="HT38"/>
  <c r="IF38" s="1"/>
  <c r="HW21"/>
  <c r="II21" s="1"/>
  <c r="HU37"/>
  <c r="IG37" s="1"/>
  <c r="HP21"/>
  <c r="IB21" s="1"/>
  <c r="HW29"/>
  <c r="II29" s="1"/>
  <c r="HQ17"/>
  <c r="IC17" s="1"/>
  <c r="HP28"/>
  <c r="IB28" s="1"/>
  <c r="HS28"/>
  <c r="IE28" s="1"/>
  <c r="HW24"/>
  <c r="II24" s="1"/>
  <c r="HN37"/>
  <c r="HZ37" s="1"/>
  <c r="HS25"/>
  <c r="IE25" s="1"/>
  <c r="HU12"/>
  <c r="IG12" s="1"/>
  <c r="HL12"/>
  <c r="HX12" s="1"/>
  <c r="HS32"/>
  <c r="IE32" s="1"/>
  <c r="HM11"/>
  <c r="HY11" s="1"/>
  <c r="HQ34"/>
  <c r="IC34" s="1"/>
  <c r="HM26"/>
  <c r="HY26" s="1"/>
  <c r="HN23"/>
  <c r="HZ23" s="1"/>
  <c r="HU32"/>
  <c r="IG32" s="1"/>
  <c r="HO37"/>
  <c r="IA37" s="1"/>
  <c r="HV19"/>
  <c r="IH19" s="1"/>
  <c r="HP38"/>
  <c r="IB38" s="1"/>
  <c r="HW38"/>
  <c r="II38" s="1"/>
  <c r="HQ15"/>
  <c r="IC15" s="1"/>
  <c r="HM24"/>
  <c r="HY24" s="1"/>
  <c r="HQ37"/>
  <c r="IC37" s="1"/>
  <c r="HT15"/>
  <c r="IF15" s="1"/>
  <c r="HT21"/>
  <c r="IF21" s="1"/>
  <c r="HP37"/>
  <c r="IB37" s="1"/>
  <c r="HW18"/>
  <c r="II18" s="1"/>
  <c r="HT23"/>
  <c r="IF23" s="1"/>
  <c r="HQ18"/>
  <c r="IC18" s="1"/>
  <c r="HN16"/>
  <c r="HZ16" s="1"/>
  <c r="HT26"/>
  <c r="IF26" s="1"/>
  <c r="HL29"/>
  <c r="HX29" s="1"/>
  <c r="HQ27"/>
  <c r="IC27" s="1"/>
  <c r="HO34"/>
  <c r="IA34" s="1"/>
  <c r="HO24"/>
  <c r="IA24" s="1"/>
  <c r="HV21"/>
  <c r="IH21" s="1"/>
  <c r="HN15"/>
  <c r="HZ15" s="1"/>
  <c r="HQ19"/>
  <c r="IC19" s="1"/>
  <c r="HR25"/>
  <c r="ID25" s="1"/>
  <c r="HO31"/>
  <c r="IA31" s="1"/>
  <c r="HQ33"/>
  <c r="IC33" s="1"/>
  <c r="HT10"/>
  <c r="IF10" s="1"/>
  <c r="HN11"/>
  <c r="HZ11" s="1"/>
  <c r="HT14"/>
  <c r="IF14" s="1"/>
  <c r="HU28"/>
  <c r="IG28" s="1"/>
  <c r="HV29"/>
  <c r="IH29" s="1"/>
  <c r="HN27"/>
  <c r="HZ27" s="1"/>
  <c r="HU16"/>
  <c r="IG16" s="1"/>
  <c r="HP16"/>
  <c r="IB16" s="1"/>
  <c r="HV17"/>
  <c r="IH17" s="1"/>
  <c r="HR18"/>
  <c r="ID18" s="1"/>
  <c r="HW33"/>
  <c r="II33" s="1"/>
  <c r="HW11"/>
  <c r="II11" s="1"/>
  <c r="HL32"/>
  <c r="HX32" s="1"/>
  <c r="HP33"/>
  <c r="IB33" s="1"/>
  <c r="HS11"/>
  <c r="IE11" s="1"/>
  <c r="HL11"/>
  <c r="HX11" s="1"/>
  <c r="HT13"/>
  <c r="IF13" s="1"/>
  <c r="HR21"/>
  <c r="ID21" s="1"/>
  <c r="HS19"/>
  <c r="IE19" s="1"/>
  <c r="HO19"/>
  <c r="IA19" s="1"/>
  <c r="I309" i="13"/>
  <c r="I337" s="1"/>
  <c r="J225"/>
  <c r="J185"/>
  <c r="I213"/>
  <c r="J92"/>
  <c r="I120"/>
  <c r="I282"/>
  <c r="J226"/>
  <c r="J186"/>
  <c r="I214"/>
  <c r="J190"/>
  <c r="I218"/>
  <c r="J188"/>
  <c r="I216"/>
  <c r="J192"/>
  <c r="I220"/>
  <c r="J212"/>
  <c r="I240"/>
  <c r="J118"/>
  <c r="I146"/>
  <c r="I147"/>
  <c r="J119"/>
  <c r="I154"/>
  <c r="J126"/>
  <c r="I209"/>
  <c r="J181"/>
  <c r="J219"/>
  <c r="J149"/>
  <c r="I177"/>
  <c r="J151"/>
  <c r="I179"/>
  <c r="J155"/>
  <c r="I183"/>
  <c r="J215"/>
  <c r="I252"/>
  <c r="J224"/>
  <c r="I178"/>
  <c r="J150"/>
  <c r="I173"/>
  <c r="J145"/>
  <c r="HL38" i="7"/>
  <c r="HX38" s="1"/>
  <c r="HN38"/>
  <c r="HZ38" s="1"/>
  <c r="HU22"/>
  <c r="IG22" s="1"/>
  <c r="HQ20"/>
  <c r="IC20" s="1"/>
  <c r="HM35"/>
  <c r="HY35" s="1"/>
  <c r="HT19"/>
  <c r="IF19" s="1"/>
  <c r="HL24"/>
  <c r="HX24" s="1"/>
  <c r="HT37"/>
  <c r="IF37" s="1"/>
  <c r="HW23"/>
  <c r="II23" s="1"/>
  <c r="HM23"/>
  <c r="HY23" s="1"/>
  <c r="HU18"/>
  <c r="IG18" s="1"/>
  <c r="HU17"/>
  <c r="IG17" s="1"/>
  <c r="HT27"/>
  <c r="IF27" s="1"/>
  <c r="HO26"/>
  <c r="IA26" s="1"/>
  <c r="HQ29"/>
  <c r="IC29" s="1"/>
  <c r="HM14"/>
  <c r="HY14" s="1"/>
  <c r="HS15"/>
  <c r="IE15" s="1"/>
  <c r="HW15"/>
  <c r="II15" s="1"/>
  <c r="HR24"/>
  <c r="ID24" s="1"/>
  <c r="HM20"/>
  <c r="HY20" s="1"/>
  <c r="HL25"/>
  <c r="HX25" s="1"/>
  <c r="HU25"/>
  <c r="IG25" s="1"/>
  <c r="HW12"/>
  <c r="II12" s="1"/>
  <c r="HT12"/>
  <c r="IF12" s="1"/>
  <c r="HN12"/>
  <c r="HZ12" s="1"/>
  <c r="HU33"/>
  <c r="IG33" s="1"/>
  <c r="HM10"/>
  <c r="HY10" s="1"/>
  <c r="HR11"/>
  <c r="ID11" s="1"/>
  <c r="HO14"/>
  <c r="IA14" s="1"/>
  <c r="HQ28"/>
  <c r="IC28" s="1"/>
  <c r="HQ26"/>
  <c r="IC26" s="1"/>
  <c r="HR29"/>
  <c r="ID29" s="1"/>
  <c r="HS18"/>
  <c r="IE18" s="1"/>
  <c r="HV23"/>
  <c r="IH23" s="1"/>
  <c r="HT31"/>
  <c r="IF31" s="1"/>
  <c r="HP32"/>
  <c r="IB32" s="1"/>
  <c r="HO10"/>
  <c r="IA10" s="1"/>
  <c r="HV15"/>
  <c r="IH15" s="1"/>
  <c r="HO15"/>
  <c r="IA15" s="1"/>
  <c r="HN21"/>
  <c r="HZ21" s="1"/>
  <c r="HL22"/>
  <c r="HX22" s="1"/>
  <c r="HO39"/>
  <c r="IA39" s="1"/>
  <c r="HU38"/>
  <c r="IG38" s="1"/>
  <c r="HQ22"/>
  <c r="IC22" s="1"/>
  <c r="HM19"/>
  <c r="HY19" s="1"/>
  <c r="HU35"/>
  <c r="IG35" s="1"/>
  <c r="HU39"/>
  <c r="IG39" s="1"/>
  <c r="HP20"/>
  <c r="IB20" s="1"/>
  <c r="HT24"/>
  <c r="IF24" s="1"/>
  <c r="HW16"/>
  <c r="II16" s="1"/>
  <c r="HP23"/>
  <c r="IB23" s="1"/>
  <c r="HM18"/>
  <c r="HY18" s="1"/>
  <c r="HR16"/>
  <c r="ID16" s="1"/>
  <c r="HL27"/>
  <c r="HX27" s="1"/>
  <c r="HP29"/>
  <c r="IB29" s="1"/>
  <c r="HM27"/>
  <c r="HY27" s="1"/>
  <c r="HR14"/>
  <c r="ID14" s="1"/>
  <c r="HR15"/>
  <c r="ID15" s="1"/>
  <c r="HR35"/>
  <c r="ID35" s="1"/>
  <c r="HR19"/>
  <c r="ID19" s="1"/>
  <c r="HU15"/>
  <c r="IG15" s="1"/>
  <c r="HV25"/>
  <c r="IH25" s="1"/>
  <c r="HP12"/>
  <c r="IB12" s="1"/>
  <c r="HQ12"/>
  <c r="IC12" s="1"/>
  <c r="HV12"/>
  <c r="IH12" s="1"/>
  <c r="HR32"/>
  <c r="ID32" s="1"/>
  <c r="HM33"/>
  <c r="HY33" s="1"/>
  <c r="HP10"/>
  <c r="IB10" s="1"/>
  <c r="HS13"/>
  <c r="IE13" s="1"/>
  <c r="HP14"/>
  <c r="IB14" s="1"/>
  <c r="HO29"/>
  <c r="IA29" s="1"/>
  <c r="HU26"/>
  <c r="IG26" s="1"/>
  <c r="HV28"/>
  <c r="IH28" s="1"/>
  <c r="HV18"/>
  <c r="IH18" s="1"/>
  <c r="HW14"/>
  <c r="II14" s="1"/>
  <c r="HT32"/>
  <c r="IF32" s="1"/>
  <c r="HS33"/>
  <c r="IE33" s="1"/>
  <c r="HR10"/>
  <c r="ID10" s="1"/>
  <c r="HW20"/>
  <c r="II20" s="1"/>
  <c r="HR37"/>
  <c r="ID37" s="1"/>
  <c r="HN22"/>
  <c r="HZ22" s="1"/>
  <c r="HV22"/>
  <c r="IH22" s="1"/>
  <c r="HQ38"/>
  <c r="IC38" s="1"/>
  <c r="HR38"/>
  <c r="ID38" s="1"/>
  <c r="HO22"/>
  <c r="IA22" s="1"/>
  <c r="HW22"/>
  <c r="II22" s="1"/>
  <c r="HU19"/>
  <c r="IG19" s="1"/>
  <c r="HQ21"/>
  <c r="IC21" s="1"/>
  <c r="HU24"/>
  <c r="IG24" s="1"/>
  <c r="HM37"/>
  <c r="HY37" s="1"/>
  <c r="HM39"/>
  <c r="HY39" s="1"/>
  <c r="HL15"/>
  <c r="HX15" s="1"/>
  <c r="HP19"/>
  <c r="IB19" s="1"/>
  <c r="HL21"/>
  <c r="HX21" s="1"/>
  <c r="HP24"/>
  <c r="IB24" s="1"/>
  <c r="HT35"/>
  <c r="IF35" s="1"/>
  <c r="HL39"/>
  <c r="HX39" s="1"/>
  <c r="HW13"/>
  <c r="II13" s="1"/>
  <c r="HW27"/>
  <c r="II27" s="1"/>
  <c r="HL23"/>
  <c r="HX23" s="1"/>
  <c r="HQ23"/>
  <c r="IC23" s="1"/>
  <c r="HT18"/>
  <c r="IF18" s="1"/>
  <c r="HL17"/>
  <c r="HX17" s="1"/>
  <c r="HM17"/>
  <c r="HY17" s="1"/>
  <c r="HV16"/>
  <c r="IH16" s="1"/>
  <c r="HL26"/>
  <c r="HX26" s="1"/>
  <c r="HP27"/>
  <c r="IB27" s="1"/>
  <c r="HT28"/>
  <c r="IF28" s="1"/>
  <c r="HT29"/>
  <c r="IF29" s="1"/>
  <c r="HS26"/>
  <c r="IE26" s="1"/>
  <c r="HO28"/>
  <c r="IA28" s="1"/>
  <c r="HU29"/>
  <c r="IG29" s="1"/>
  <c r="HN14"/>
  <c r="HZ14" s="1"/>
  <c r="HQ14"/>
  <c r="IC14" s="1"/>
  <c r="HV24"/>
  <c r="IH24" s="1"/>
  <c r="HS37"/>
  <c r="IE37" s="1"/>
  <c r="HN39"/>
  <c r="HZ39" s="1"/>
  <c r="HO35"/>
  <c r="IA35" s="1"/>
  <c r="HV20"/>
  <c r="IH20" s="1"/>
  <c r="HM15"/>
  <c r="HY15" s="1"/>
  <c r="HU20"/>
  <c r="IG20" s="1"/>
  <c r="HP25"/>
  <c r="IB25" s="1"/>
  <c r="HO25"/>
  <c r="IA25" s="1"/>
  <c r="HN25"/>
  <c r="HZ25" s="1"/>
  <c r="HW31"/>
  <c r="II31" s="1"/>
  <c r="HN32"/>
  <c r="HZ32" s="1"/>
  <c r="HO32"/>
  <c r="IA32" s="1"/>
  <c r="HV33"/>
  <c r="IH33" s="1"/>
  <c r="HQ10"/>
  <c r="IC10" s="1"/>
  <c r="HL10"/>
  <c r="HX10" s="1"/>
  <c r="HV11"/>
  <c r="IH11" s="1"/>
  <c r="HO13"/>
  <c r="IA13" s="1"/>
  <c r="HS14"/>
  <c r="IE14" s="1"/>
  <c r="HL14"/>
  <c r="HX14" s="1"/>
  <c r="HM34"/>
  <c r="HY34" s="1"/>
  <c r="HM28"/>
  <c r="HY28" s="1"/>
  <c r="HN34"/>
  <c r="HZ34" s="1"/>
  <c r="HN29"/>
  <c r="HZ29" s="1"/>
  <c r="HV27"/>
  <c r="IH27" s="1"/>
  <c r="HV26"/>
  <c r="IH26" s="1"/>
  <c r="HN26"/>
  <c r="HZ26" s="1"/>
  <c r="HQ16"/>
  <c r="IC16" s="1"/>
  <c r="HT16"/>
  <c r="IF16" s="1"/>
  <c r="HL16"/>
  <c r="HX16" s="1"/>
  <c r="HO17"/>
  <c r="IA17" s="1"/>
  <c r="HR17"/>
  <c r="ID17" s="1"/>
  <c r="HO18"/>
  <c r="IA18" s="1"/>
  <c r="HS23"/>
  <c r="IE23" s="1"/>
  <c r="HR23"/>
  <c r="ID23" s="1"/>
  <c r="HW28"/>
  <c r="II28" s="1"/>
  <c r="HW17"/>
  <c r="II17" s="1"/>
  <c r="HP31"/>
  <c r="IB31" s="1"/>
  <c r="HM31"/>
  <c r="HY31" s="1"/>
  <c r="HQ32"/>
  <c r="IC32" s="1"/>
  <c r="HO33"/>
  <c r="IA33" s="1"/>
  <c r="HS10"/>
  <c r="IE10" s="1"/>
  <c r="HN10"/>
  <c r="HZ10" s="1"/>
  <c r="HO11"/>
  <c r="IA11" s="1"/>
  <c r="HP11"/>
  <c r="IB11" s="1"/>
  <c r="HU13"/>
  <c r="IG13" s="1"/>
  <c r="HM13"/>
  <c r="HY13" s="1"/>
  <c r="HP13"/>
  <c r="IB13" s="1"/>
  <c r="HV37"/>
  <c r="IH37" s="1"/>
  <c r="HN20"/>
  <c r="HZ20" s="1"/>
  <c r="HW35"/>
  <c r="II35" s="1"/>
  <c r="HN24"/>
  <c r="HZ24" s="1"/>
  <c r="HS20"/>
  <c r="IE20" s="1"/>
  <c r="I87" i="13"/>
  <c r="J87" s="1"/>
  <c r="F26" i="10"/>
  <c r="H26" s="1"/>
  <c r="O27" i="15"/>
  <c r="IF93" i="7"/>
  <c r="IF64"/>
  <c r="IF94" s="1"/>
  <c r="L20" i="10"/>
  <c r="Q20"/>
  <c r="N20"/>
  <c r="IS77" i="7"/>
  <c r="O58" i="14" s="1"/>
  <c r="N36" i="10"/>
  <c r="L36"/>
  <c r="Q36"/>
  <c r="Q10"/>
  <c r="N10"/>
  <c r="O6" i="15"/>
  <c r="F8" i="10"/>
  <c r="H8" s="1"/>
  <c r="F16"/>
  <c r="H16" s="1"/>
  <c r="O14" i="15"/>
  <c r="I167" i="13"/>
  <c r="J139"/>
  <c r="L42" i="10"/>
  <c r="Q42"/>
  <c r="N42"/>
  <c r="F12"/>
  <c r="H12" s="1"/>
  <c r="O10" i="15"/>
  <c r="J236" i="13"/>
  <c r="I264"/>
  <c r="L24" i="10"/>
  <c r="N24"/>
  <c r="O16" i="15"/>
  <c r="N37" i="10"/>
  <c r="Q37"/>
  <c r="L37"/>
  <c r="O40" i="15"/>
  <c r="F48" i="10"/>
  <c r="H48" s="1"/>
  <c r="O28" i="15"/>
  <c r="F27" i="10"/>
  <c r="H27" s="1"/>
  <c r="I116" i="13"/>
  <c r="J88"/>
  <c r="IF98" i="7"/>
  <c r="F28" i="10" l="1"/>
  <c r="H28" s="1"/>
  <c r="L15"/>
  <c r="Q15"/>
  <c r="O29" i="15"/>
  <c r="F19" i="16"/>
  <c r="H19" s="1"/>
  <c r="F19" i="10"/>
  <c r="H19" s="1"/>
  <c r="O20" i="15"/>
  <c r="Q39" i="16"/>
  <c r="N39"/>
  <c r="L39"/>
  <c r="Q46"/>
  <c r="N46"/>
  <c r="L46"/>
  <c r="Q7"/>
  <c r="N7"/>
  <c r="L7"/>
  <c r="Q11"/>
  <c r="N11"/>
  <c r="L11"/>
  <c r="O39" i="15"/>
  <c r="F48" i="16"/>
  <c r="H48" s="1"/>
  <c r="Q12"/>
  <c r="N12"/>
  <c r="L12"/>
  <c r="Q47"/>
  <c r="N47"/>
  <c r="L47"/>
  <c r="Q22"/>
  <c r="N22"/>
  <c r="L22"/>
  <c r="L18"/>
  <c r="Q18"/>
  <c r="N18"/>
  <c r="O15" i="15"/>
  <c r="F17" i="16"/>
  <c r="H17" s="1"/>
  <c r="F41" i="10"/>
  <c r="H41" s="1"/>
  <c r="F41" i="16"/>
  <c r="H41" s="1"/>
  <c r="O34" i="15"/>
  <c r="Q24" i="16"/>
  <c r="N24"/>
  <c r="L24"/>
  <c r="Q10"/>
  <c r="N10"/>
  <c r="L10"/>
  <c r="Q14"/>
  <c r="N14"/>
  <c r="L14"/>
  <c r="N37"/>
  <c r="Q37"/>
  <c r="L37"/>
  <c r="Q28"/>
  <c r="N28"/>
  <c r="L28"/>
  <c r="F46" i="10"/>
  <c r="H46" s="1"/>
  <c r="O37" i="15"/>
  <c r="O9"/>
  <c r="F11" i="10"/>
  <c r="H11" s="1"/>
  <c r="F17"/>
  <c r="H17" s="1"/>
  <c r="O38" i="15"/>
  <c r="F47" i="10"/>
  <c r="H47" s="1"/>
  <c r="F18"/>
  <c r="H18" s="1"/>
  <c r="O19" i="15"/>
  <c r="O32"/>
  <c r="F39" i="10"/>
  <c r="H39" s="1"/>
  <c r="O5" i="15"/>
  <c r="F7" i="10"/>
  <c r="H7" s="1"/>
  <c r="F22"/>
  <c r="H22" s="1"/>
  <c r="O23" i="15"/>
  <c r="Q21" i="10"/>
  <c r="N21"/>
  <c r="L21"/>
  <c r="J221" i="13"/>
  <c r="IJ75" i="7"/>
  <c r="F56" i="14" s="1"/>
  <c r="N9" i="10"/>
  <c r="L9"/>
  <c r="Q9"/>
  <c r="L25"/>
  <c r="N25"/>
  <c r="Q25"/>
  <c r="L13"/>
  <c r="Q13"/>
  <c r="N13"/>
  <c r="Q23"/>
  <c r="N23"/>
  <c r="L23"/>
  <c r="IM96" i="7"/>
  <c r="I87" i="14" s="1"/>
  <c r="IQ87" i="7"/>
  <c r="M71" i="14" s="1"/>
  <c r="IU92" i="7"/>
  <c r="Q78" i="14" s="1"/>
  <c r="IM97" i="7"/>
  <c r="I88" i="14" s="1"/>
  <c r="IJ78" i="7"/>
  <c r="F59" i="14" s="1"/>
  <c r="J309" i="13"/>
  <c r="I277"/>
  <c r="I305" s="1"/>
  <c r="IU73" i="7"/>
  <c r="Q53" i="14" s="1"/>
  <c r="IM71" i="7"/>
  <c r="I51" i="14" s="1"/>
  <c r="IS78" i="7"/>
  <c r="O59" i="14" s="1"/>
  <c r="IJ85" i="7"/>
  <c r="F68" i="14" s="1"/>
  <c r="IJ97" i="7"/>
  <c r="F88" i="14" s="1"/>
  <c r="IT96" i="7"/>
  <c r="P87" i="14" s="1"/>
  <c r="IR95" i="7"/>
  <c r="N86" i="14" s="1"/>
  <c r="IJ93" i="7"/>
  <c r="F79" i="14" s="1"/>
  <c r="IJ79" i="7"/>
  <c r="F61" i="14" s="1"/>
  <c r="IJ72" i="7"/>
  <c r="F52" i="14" s="1"/>
  <c r="J301" i="13"/>
  <c r="IU83" i="7"/>
  <c r="Q66" i="14" s="1"/>
  <c r="IM82" i="7"/>
  <c r="I64" i="14" s="1"/>
  <c r="IS92" i="7"/>
  <c r="O78" i="14" s="1"/>
  <c r="IP85" i="7"/>
  <c r="L68" i="14" s="1"/>
  <c r="IT91" i="7"/>
  <c r="P77" i="14" s="1"/>
  <c r="J277" i="13"/>
  <c r="IS71" i="7"/>
  <c r="O51" i="14" s="1"/>
  <c r="IJ82" i="7"/>
  <c r="F64" i="14" s="1"/>
  <c r="IJ76" i="7"/>
  <c r="F57" i="14" s="1"/>
  <c r="IJ95" i="7"/>
  <c r="F86" i="14" s="1"/>
  <c r="IJ90" i="7"/>
  <c r="F74" i="14" s="1"/>
  <c r="IJ88" i="7"/>
  <c r="F72" i="14" s="1"/>
  <c r="IJ81" i="7"/>
  <c r="F63" i="14" s="1"/>
  <c r="IS97" i="7"/>
  <c r="O88" i="14" s="1"/>
  <c r="IU96" i="7"/>
  <c r="Q87" i="14" s="1"/>
  <c r="IK89" i="7"/>
  <c r="G73" i="14" s="1"/>
  <c r="IM77" i="7"/>
  <c r="I58" i="14" s="1"/>
  <c r="IP97" i="7"/>
  <c r="L88" i="14" s="1"/>
  <c r="IJ92" i="7"/>
  <c r="F78" i="14" s="1"/>
  <c r="IU84" i="7"/>
  <c r="Q67" i="14" s="1"/>
  <c r="IU74" i="7"/>
  <c r="Q54" i="14" s="1"/>
  <c r="IM76" i="7"/>
  <c r="I57" i="14" s="1"/>
  <c r="IM87" i="7"/>
  <c r="I71" i="14" s="1"/>
  <c r="IM95" i="7"/>
  <c r="I86" i="14" s="1"/>
  <c r="IU90" i="7"/>
  <c r="Q74" i="14" s="1"/>
  <c r="IS83" i="7"/>
  <c r="O66" i="14" s="1"/>
  <c r="IU94" i="7"/>
  <c r="Q80" i="14" s="1"/>
  <c r="IU76" i="7"/>
  <c r="Q57" i="14" s="1"/>
  <c r="IU82" i="7"/>
  <c r="Q64" i="14" s="1"/>
  <c r="IU89" i="7"/>
  <c r="Q73" i="14" s="1"/>
  <c r="IU75" i="7"/>
  <c r="Q56" i="14" s="1"/>
  <c r="IU81" i="7"/>
  <c r="Q63" i="14" s="1"/>
  <c r="IM84" i="7"/>
  <c r="I67" i="14" s="1"/>
  <c r="IM92" i="7"/>
  <c r="I78" i="14" s="1"/>
  <c r="IM74" i="7"/>
  <c r="I54" i="14" s="1"/>
  <c r="IM79" i="7"/>
  <c r="I61" i="14" s="1"/>
  <c r="IM85" i="7"/>
  <c r="I68" i="14" s="1"/>
  <c r="IS91" i="7"/>
  <c r="O77" i="14" s="1"/>
  <c r="IS86" i="7"/>
  <c r="O69" i="14" s="1"/>
  <c r="IS87" i="7"/>
  <c r="O71" i="14" s="1"/>
  <c r="IJ94" i="7"/>
  <c r="F80" i="14" s="1"/>
  <c r="IJ74" i="7"/>
  <c r="F54" i="14" s="1"/>
  <c r="IJ84" i="7"/>
  <c r="F67" i="14" s="1"/>
  <c r="IJ96" i="7"/>
  <c r="F87" i="14" s="1"/>
  <c r="IJ77" i="7"/>
  <c r="F58" i="14" s="1"/>
  <c r="IJ87" i="7"/>
  <c r="F71" i="14" s="1"/>
  <c r="IJ71" i="7"/>
  <c r="F51" i="14" s="1"/>
  <c r="IJ86" i="7"/>
  <c r="F69" i="14" s="1"/>
  <c r="IJ91" i="7"/>
  <c r="F77" i="14" s="1"/>
  <c r="IJ80" i="7"/>
  <c r="F62" i="14" s="1"/>
  <c r="IJ89" i="7"/>
  <c r="F73" i="14" s="1"/>
  <c r="IJ73" i="7"/>
  <c r="F53" i="14" s="1"/>
  <c r="IJ83" i="7"/>
  <c r="F66" i="14" s="1"/>
  <c r="IS88" i="7"/>
  <c r="O72" i="14" s="1"/>
  <c r="IS72" i="7"/>
  <c r="O52" i="14" s="1"/>
  <c r="IO97" i="7"/>
  <c r="K88" i="14" s="1"/>
  <c r="IN84" i="7"/>
  <c r="J67" i="14" s="1"/>
  <c r="IL95" i="7"/>
  <c r="H86" i="14" s="1"/>
  <c r="IQ78" i="7"/>
  <c r="M59" i="14" s="1"/>
  <c r="IK96" i="7"/>
  <c r="G87" i="14" s="1"/>
  <c r="IP96" i="7"/>
  <c r="L87" i="14" s="1"/>
  <c r="IR71" i="7"/>
  <c r="N51" i="14" s="1"/>
  <c r="IK90" i="7"/>
  <c r="G74" i="14" s="1"/>
  <c r="IQ93" i="7"/>
  <c r="M79" i="14" s="1"/>
  <c r="IT90" i="7"/>
  <c r="P74" i="14" s="1"/>
  <c r="IO90" i="7"/>
  <c r="K74" i="14" s="1"/>
  <c r="IK78" i="7"/>
  <c r="G59" i="14" s="1"/>
  <c r="IQ80" i="7"/>
  <c r="M62" i="14" s="1"/>
  <c r="IQ89" i="7"/>
  <c r="M73" i="14" s="1"/>
  <c r="IO85" i="7"/>
  <c r="K68" i="14" s="1"/>
  <c r="IT80" i="7"/>
  <c r="P62" i="14" s="1"/>
  <c r="IK84" i="7"/>
  <c r="G67" i="14" s="1"/>
  <c r="IL80" i="7"/>
  <c r="H62" i="14" s="1"/>
  <c r="IP89" i="7"/>
  <c r="L73" i="14" s="1"/>
  <c r="IM90" i="7"/>
  <c r="I74" i="14" s="1"/>
  <c r="IU97" i="7"/>
  <c r="Q88" i="14" s="1"/>
  <c r="IR97" i="7"/>
  <c r="N88" i="14" s="1"/>
  <c r="IS73" i="7"/>
  <c r="O53" i="14" s="1"/>
  <c r="I241" i="13"/>
  <c r="J213"/>
  <c r="J120"/>
  <c r="I148"/>
  <c r="IU88" i="7"/>
  <c r="Q72" i="14" s="1"/>
  <c r="IU80" i="7"/>
  <c r="Q62" i="14" s="1"/>
  <c r="IU72" i="7"/>
  <c r="Q52" i="14" s="1"/>
  <c r="IU86" i="7"/>
  <c r="Q69" i="14" s="1"/>
  <c r="IU78" i="7"/>
  <c r="Q59" i="14" s="1"/>
  <c r="IU91" i="7"/>
  <c r="Q77" i="14" s="1"/>
  <c r="IU87" i="7"/>
  <c r="Q71" i="14" s="1"/>
  <c r="IU79" i="7"/>
  <c r="Q61" i="14" s="1"/>
  <c r="IU71" i="7"/>
  <c r="Q51" i="14" s="1"/>
  <c r="IU85" i="7"/>
  <c r="Q68" i="14" s="1"/>
  <c r="IU77" i="7"/>
  <c r="Q58" i="14" s="1"/>
  <c r="IU95" i="7"/>
  <c r="Q86" i="14" s="1"/>
  <c r="IS98" i="7"/>
  <c r="O89" i="14" s="1"/>
  <c r="IK75" i="7"/>
  <c r="G56" i="14" s="1"/>
  <c r="IK81" i="7"/>
  <c r="G63" i="14" s="1"/>
  <c r="IM94" i="7"/>
  <c r="I80" i="14" s="1"/>
  <c r="IM88" i="7"/>
  <c r="I72" i="14" s="1"/>
  <c r="IM80" i="7"/>
  <c r="I62" i="14" s="1"/>
  <c r="IM72" i="7"/>
  <c r="I52" i="14" s="1"/>
  <c r="IM86" i="7"/>
  <c r="I69" i="14" s="1"/>
  <c r="IM78" i="7"/>
  <c r="I59" i="14" s="1"/>
  <c r="IM91" i="7"/>
  <c r="I77" i="14" s="1"/>
  <c r="IM83" i="7"/>
  <c r="I66" i="14" s="1"/>
  <c r="IM75" i="7"/>
  <c r="I56" i="14" s="1"/>
  <c r="IM89" i="7"/>
  <c r="I73" i="14" s="1"/>
  <c r="IM81" i="7"/>
  <c r="I63" i="14" s="1"/>
  <c r="IM73" i="7"/>
  <c r="I53" i="14" s="1"/>
  <c r="IL75" i="7"/>
  <c r="H56" i="14" s="1"/>
  <c r="IR84" i="7"/>
  <c r="N67" i="14" s="1"/>
  <c r="IS74" i="7"/>
  <c r="O54" i="14" s="1"/>
  <c r="IS82" i="7"/>
  <c r="O64" i="14" s="1"/>
  <c r="IS90" i="7"/>
  <c r="O74" i="14" s="1"/>
  <c r="IS79" i="7"/>
  <c r="O61" i="14" s="1"/>
  <c r="IS95" i="7"/>
  <c r="O86" i="14" s="1"/>
  <c r="IS85" i="7"/>
  <c r="O68" i="14" s="1"/>
  <c r="IS94" i="7"/>
  <c r="O80" i="14" s="1"/>
  <c r="IS89" i="7"/>
  <c r="O73" i="14" s="1"/>
  <c r="IS80" i="7"/>
  <c r="O62" i="14" s="1"/>
  <c r="IS75" i="7"/>
  <c r="O56" i="14" s="1"/>
  <c r="IS81" i="7"/>
  <c r="O63" i="14" s="1"/>
  <c r="IS76" i="7"/>
  <c r="O57" i="14" s="1"/>
  <c r="IN74" i="7"/>
  <c r="J54" i="14" s="1"/>
  <c r="IL89" i="7"/>
  <c r="H73" i="14" s="1"/>
  <c r="IP83" i="7"/>
  <c r="L66" i="14" s="1"/>
  <c r="J282" i="13"/>
  <c r="I310"/>
  <c r="J214"/>
  <c r="I242"/>
  <c r="J218"/>
  <c r="I246"/>
  <c r="IR78" i="7"/>
  <c r="N59" i="14" s="1"/>
  <c r="IN77" i="7"/>
  <c r="J58" i="14" s="1"/>
  <c r="IN95" i="7"/>
  <c r="J86" i="14" s="1"/>
  <c r="I268" i="13"/>
  <c r="J240"/>
  <c r="I248"/>
  <c r="J220"/>
  <c r="I244"/>
  <c r="J216"/>
  <c r="IP80" i="7"/>
  <c r="L62" i="14" s="1"/>
  <c r="IP82" i="7"/>
  <c r="L64" i="14" s="1"/>
  <c r="IL86" i="7"/>
  <c r="H69" i="14" s="1"/>
  <c r="IL73" i="7"/>
  <c r="H53" i="14" s="1"/>
  <c r="IQ71" i="7"/>
  <c r="M51" i="14" s="1"/>
  <c r="IQ81" i="7"/>
  <c r="M63" i="14" s="1"/>
  <c r="IO73" i="7"/>
  <c r="K53" i="14" s="1"/>
  <c r="IO84" i="7"/>
  <c r="K67" i="14" s="1"/>
  <c r="IR75" i="7"/>
  <c r="N56" i="14" s="1"/>
  <c r="IN83" i="7"/>
  <c r="J66" i="14" s="1"/>
  <c r="IT71" i="7"/>
  <c r="P51" i="14" s="1"/>
  <c r="IT86" i="7"/>
  <c r="P69" i="14" s="1"/>
  <c r="IN96" i="7"/>
  <c r="J87" i="14" s="1"/>
  <c r="IR86" i="7"/>
  <c r="N69" i="14" s="1"/>
  <c r="IN78" i="7"/>
  <c r="J59" i="14" s="1"/>
  <c r="IT84" i="7"/>
  <c r="P67" i="14" s="1"/>
  <c r="IT97" i="7"/>
  <c r="P88" i="14" s="1"/>
  <c r="J252" i="13"/>
  <c r="I280"/>
  <c r="J243"/>
  <c r="I271"/>
  <c r="J247"/>
  <c r="I275"/>
  <c r="I237"/>
  <c r="J209"/>
  <c r="J154"/>
  <c r="I182"/>
  <c r="J147"/>
  <c r="I175"/>
  <c r="J183"/>
  <c r="I211"/>
  <c r="J179"/>
  <c r="I207"/>
  <c r="J177"/>
  <c r="I205"/>
  <c r="J146"/>
  <c r="I174"/>
  <c r="IO95" i="7"/>
  <c r="K86" i="14" s="1"/>
  <c r="IO74" i="7"/>
  <c r="K54" i="14" s="1"/>
  <c r="IO93" i="7"/>
  <c r="K79" i="14" s="1"/>
  <c r="IO83" i="7"/>
  <c r="K66" i="14" s="1"/>
  <c r="IO82" i="7"/>
  <c r="K64" i="14" s="1"/>
  <c r="IO72" i="7"/>
  <c r="K52" i="14" s="1"/>
  <c r="IO75" i="7"/>
  <c r="K56" i="14" s="1"/>
  <c r="IO71" i="7"/>
  <c r="K51" i="14" s="1"/>
  <c r="IO92" i="7"/>
  <c r="K78" i="14" s="1"/>
  <c r="IO86" i="7"/>
  <c r="K69" i="14" s="1"/>
  <c r="IO91" i="7"/>
  <c r="K77" i="14" s="1"/>
  <c r="IO76" i="7"/>
  <c r="K57" i="14" s="1"/>
  <c r="IO89" i="7"/>
  <c r="K73" i="14" s="1"/>
  <c r="IO79" i="7"/>
  <c r="K61" i="14" s="1"/>
  <c r="IO77" i="7"/>
  <c r="K58" i="14" s="1"/>
  <c r="IN82" i="7"/>
  <c r="J64" i="14" s="1"/>
  <c r="IN85" i="7"/>
  <c r="J68" i="14" s="1"/>
  <c r="IN89" i="7"/>
  <c r="J73" i="14" s="1"/>
  <c r="IN79" i="7"/>
  <c r="J61" i="14" s="1"/>
  <c r="IN90" i="7"/>
  <c r="J74" i="14" s="1"/>
  <c r="IN91" i="7"/>
  <c r="J77" i="14" s="1"/>
  <c r="IN87" i="7"/>
  <c r="J71" i="14" s="1"/>
  <c r="IN86" i="7"/>
  <c r="J69" i="14" s="1"/>
  <c r="IN81" i="7"/>
  <c r="J63" i="14" s="1"/>
  <c r="IN97" i="7"/>
  <c r="J88" i="14" s="1"/>
  <c r="IN75" i="7"/>
  <c r="J56" i="14" s="1"/>
  <c r="IN88" i="7"/>
  <c r="J72" i="14" s="1"/>
  <c r="IN80" i="7"/>
  <c r="J62" i="14" s="1"/>
  <c r="IN72" i="7"/>
  <c r="J52" i="14" s="1"/>
  <c r="IT83" i="7"/>
  <c r="P66" i="14" s="1"/>
  <c r="IT74" i="7"/>
  <c r="P54" i="14" s="1"/>
  <c r="IT92" i="7"/>
  <c r="P78" i="14" s="1"/>
  <c r="IT85" i="7"/>
  <c r="P68" i="14" s="1"/>
  <c r="IT93" i="7"/>
  <c r="P79" i="14" s="1"/>
  <c r="IT78" i="7"/>
  <c r="P59" i="14" s="1"/>
  <c r="IT88" i="7"/>
  <c r="P72" i="14" s="1"/>
  <c r="IT72" i="7"/>
  <c r="P52" i="14" s="1"/>
  <c r="IT79" i="7"/>
  <c r="P61" i="14" s="1"/>
  <c r="IT89" i="7"/>
  <c r="P73" i="14" s="1"/>
  <c r="IT73" i="7"/>
  <c r="P53" i="14" s="1"/>
  <c r="IL92" i="7"/>
  <c r="H78" i="14" s="1"/>
  <c r="IL76" i="7"/>
  <c r="H57" i="14" s="1"/>
  <c r="IL84" i="7"/>
  <c r="H67" i="14" s="1"/>
  <c r="IL91" i="7"/>
  <c r="H77" i="14" s="1"/>
  <c r="IL77" i="7"/>
  <c r="H58" i="14" s="1"/>
  <c r="IL85" i="7"/>
  <c r="H68" i="14" s="1"/>
  <c r="IL74" i="7"/>
  <c r="H54" i="14" s="1"/>
  <c r="IL82" i="7"/>
  <c r="H64" i="14" s="1"/>
  <c r="IL90" i="7"/>
  <c r="H74" i="14" s="1"/>
  <c r="IL71" i="7"/>
  <c r="H51" i="14" s="1"/>
  <c r="IL79" i="7"/>
  <c r="H61" i="14" s="1"/>
  <c r="IL87" i="7"/>
  <c r="H71" i="14" s="1"/>
  <c r="IQ91" i="7"/>
  <c r="M77" i="14" s="1"/>
  <c r="IQ72" i="7"/>
  <c r="M52" i="14" s="1"/>
  <c r="IQ82" i="7"/>
  <c r="M64" i="14" s="1"/>
  <c r="IQ90" i="7"/>
  <c r="M74" i="14" s="1"/>
  <c r="IQ95" i="7"/>
  <c r="M86" i="14" s="1"/>
  <c r="IQ77" i="7"/>
  <c r="M58" i="14" s="1"/>
  <c r="IQ85" i="7"/>
  <c r="M68" i="14" s="1"/>
  <c r="IQ76" i="7"/>
  <c r="M57" i="14" s="1"/>
  <c r="IQ84" i="7"/>
  <c r="M67" i="14" s="1"/>
  <c r="IQ96" i="7"/>
  <c r="M87" i="14" s="1"/>
  <c r="IQ75" i="7"/>
  <c r="M56" i="14" s="1"/>
  <c r="IQ83" i="7"/>
  <c r="M66" i="14" s="1"/>
  <c r="IQ94" i="7"/>
  <c r="M80" i="14" s="1"/>
  <c r="IQ97" i="7"/>
  <c r="M88" i="14" s="1"/>
  <c r="IK72" i="7"/>
  <c r="G52" i="14" s="1"/>
  <c r="IK80" i="7"/>
  <c r="G62" i="14" s="1"/>
  <c r="IK88" i="7"/>
  <c r="G72" i="14" s="1"/>
  <c r="IK82" i="7"/>
  <c r="G64" i="14" s="1"/>
  <c r="IK95" i="7"/>
  <c r="G86" i="14" s="1"/>
  <c r="IK77" i="7"/>
  <c r="G58" i="14" s="1"/>
  <c r="IK85" i="7"/>
  <c r="G68" i="14" s="1"/>
  <c r="IK91" i="7"/>
  <c r="G77" i="14" s="1"/>
  <c r="IK86" i="7"/>
  <c r="G69" i="14" s="1"/>
  <c r="IK71" i="7"/>
  <c r="G51" i="14" s="1"/>
  <c r="IK79" i="7"/>
  <c r="G61" i="14" s="1"/>
  <c r="IK87" i="7"/>
  <c r="G71" i="14" s="1"/>
  <c r="IK93" i="7"/>
  <c r="G79" i="14" s="1"/>
  <c r="IK97" i="7"/>
  <c r="G88" i="14" s="1"/>
  <c r="IP90" i="7"/>
  <c r="L74" i="14" s="1"/>
  <c r="IP71" i="7"/>
  <c r="L51" i="14" s="1"/>
  <c r="IP79" i="7"/>
  <c r="L61" i="14" s="1"/>
  <c r="IP87" i="7"/>
  <c r="L71" i="14" s="1"/>
  <c r="IP81" i="7"/>
  <c r="L63" i="14" s="1"/>
  <c r="IP95" i="7"/>
  <c r="L86" i="14" s="1"/>
  <c r="IP78" i="7"/>
  <c r="L59" i="14" s="1"/>
  <c r="IP86" i="7"/>
  <c r="L69" i="14" s="1"/>
  <c r="IP77" i="7"/>
  <c r="L58" i="14" s="1"/>
  <c r="IP92" i="7"/>
  <c r="L78" i="14" s="1"/>
  <c r="IP76" i="7"/>
  <c r="L57" i="14" s="1"/>
  <c r="IP84" i="7"/>
  <c r="L67" i="14" s="1"/>
  <c r="IP94" i="7"/>
  <c r="L80" i="14" s="1"/>
  <c r="IR73" i="7"/>
  <c r="N53" i="14" s="1"/>
  <c r="IR79" i="7"/>
  <c r="N61" i="14" s="1"/>
  <c r="IR81" i="7"/>
  <c r="N63" i="14" s="1"/>
  <c r="IR72" i="7"/>
  <c r="N52" i="14" s="1"/>
  <c r="IR91" i="7"/>
  <c r="N77" i="14" s="1"/>
  <c r="IR87" i="7"/>
  <c r="N71" i="14" s="1"/>
  <c r="IR82" i="7"/>
  <c r="N64" i="14" s="1"/>
  <c r="IR93" i="7"/>
  <c r="N79" i="14" s="1"/>
  <c r="IR76" i="7"/>
  <c r="N57" i="14" s="1"/>
  <c r="IR83" i="7"/>
  <c r="N66" i="14" s="1"/>
  <c r="IR92" i="7"/>
  <c r="N78" i="14" s="1"/>
  <c r="IR77" i="7"/>
  <c r="N58" i="14" s="1"/>
  <c r="IT76" i="7"/>
  <c r="P57" i="14" s="1"/>
  <c r="IN94" i="7"/>
  <c r="J80" i="14" s="1"/>
  <c r="IL97" i="7"/>
  <c r="H88" i="14" s="1"/>
  <c r="IK83" i="7"/>
  <c r="G66" i="14" s="1"/>
  <c r="IK92" i="7"/>
  <c r="G78" i="14" s="1"/>
  <c r="IK94" i="7"/>
  <c r="G80" i="14" s="1"/>
  <c r="IK73" i="7"/>
  <c r="G53" i="14" s="1"/>
  <c r="IK74" i="7"/>
  <c r="G54" i="14" s="1"/>
  <c r="IK76" i="7"/>
  <c r="G57" i="14" s="1"/>
  <c r="I115" i="13"/>
  <c r="J115" s="1"/>
  <c r="IP88" i="7"/>
  <c r="L72" i="14" s="1"/>
  <c r="IP72" i="7"/>
  <c r="L52" i="14" s="1"/>
  <c r="IP91" i="7"/>
  <c r="L77" i="14" s="1"/>
  <c r="IP74" i="7"/>
  <c r="L54" i="14" s="1"/>
  <c r="IP73" i="7"/>
  <c r="L53" i="14" s="1"/>
  <c r="IP75" i="7"/>
  <c r="L56" i="14" s="1"/>
  <c r="IL83" i="7"/>
  <c r="H66" i="14" s="1"/>
  <c r="IL96" i="7"/>
  <c r="H87" i="14" s="1"/>
  <c r="IL78" i="7"/>
  <c r="H59" i="14" s="1"/>
  <c r="IL81" i="7"/>
  <c r="H63" i="14" s="1"/>
  <c r="IL88" i="7"/>
  <c r="H72" i="14" s="1"/>
  <c r="IL72" i="7"/>
  <c r="H52" i="14" s="1"/>
  <c r="IQ79" i="7"/>
  <c r="M61" i="14" s="1"/>
  <c r="IQ88" i="7"/>
  <c r="M72" i="14" s="1"/>
  <c r="IQ92" i="7"/>
  <c r="M78" i="14" s="1"/>
  <c r="IQ73" i="7"/>
  <c r="M53" i="14" s="1"/>
  <c r="IQ86" i="7"/>
  <c r="M69" i="14" s="1"/>
  <c r="IQ74" i="7"/>
  <c r="M54" i="14" s="1"/>
  <c r="IO81" i="7"/>
  <c r="K63" i="14" s="1"/>
  <c r="IO96" i="7"/>
  <c r="K87" i="14" s="1"/>
  <c r="IO78" i="7"/>
  <c r="K59" i="14" s="1"/>
  <c r="IR85" i="7"/>
  <c r="N68" i="14" s="1"/>
  <c r="IR96" i="7"/>
  <c r="N87" i="14" s="1"/>
  <c r="IR74" i="7"/>
  <c r="N54" i="14" s="1"/>
  <c r="IN76" i="7"/>
  <c r="J57" i="14" s="1"/>
  <c r="IN92" i="7"/>
  <c r="J78" i="14" s="1"/>
  <c r="IN73" i="7"/>
  <c r="J53" i="14" s="1"/>
  <c r="IT81" i="7"/>
  <c r="P63" i="14" s="1"/>
  <c r="IT87" i="7"/>
  <c r="P71" i="14" s="1"/>
  <c r="IT95" i="7"/>
  <c r="P86" i="14" s="1"/>
  <c r="IR90" i="7"/>
  <c r="N74" i="14" s="1"/>
  <c r="IO88" i="7"/>
  <c r="K72" i="14" s="1"/>
  <c r="IO80" i="7"/>
  <c r="K62" i="14" s="1"/>
  <c r="IR80" i="7"/>
  <c r="N62" i="14" s="1"/>
  <c r="IN71" i="7"/>
  <c r="J51" i="14" s="1"/>
  <c r="IT75" i="7"/>
  <c r="P56" i="14" s="1"/>
  <c r="IL94" i="7"/>
  <c r="H80" i="14" s="1"/>
  <c r="IO87" i="7"/>
  <c r="K71" i="14" s="1"/>
  <c r="IR89" i="7"/>
  <c r="N73" i="14" s="1"/>
  <c r="IR88" i="7"/>
  <c r="N72" i="14" s="1"/>
  <c r="IT82" i="7"/>
  <c r="P64" i="14" s="1"/>
  <c r="IT77" i="7"/>
  <c r="P58" i="14" s="1"/>
  <c r="IS84" i="7"/>
  <c r="O67" i="14" s="1"/>
  <c r="IS96" i="7"/>
  <c r="O87" i="14" s="1"/>
  <c r="I365" i="13"/>
  <c r="J365" s="1"/>
  <c r="J337"/>
  <c r="I201"/>
  <c r="J173"/>
  <c r="I357"/>
  <c r="J357" s="1"/>
  <c r="J329"/>
  <c r="I206"/>
  <c r="J178"/>
  <c r="IL93" i="7"/>
  <c r="H79" i="14" s="1"/>
  <c r="L26" i="10"/>
  <c r="Q26"/>
  <c r="N26"/>
  <c r="IU93" i="7"/>
  <c r="Q79" i="14" s="1"/>
  <c r="IM93" i="7"/>
  <c r="I79" i="14" s="1"/>
  <c r="IP93" i="7"/>
  <c r="L79" i="14" s="1"/>
  <c r="IS93" i="7"/>
  <c r="O79" i="14" s="1"/>
  <c r="IN93" i="7"/>
  <c r="J79" i="14" s="1"/>
  <c r="IO94" i="7"/>
  <c r="K80" i="14" s="1"/>
  <c r="IT94" i="7"/>
  <c r="P80" i="14" s="1"/>
  <c r="IR94" i="7"/>
  <c r="N80" i="14" s="1"/>
  <c r="N17" i="10"/>
  <c r="Q17"/>
  <c r="L17"/>
  <c r="I195" i="13"/>
  <c r="J167"/>
  <c r="N16" i="10"/>
  <c r="Q16"/>
  <c r="L16"/>
  <c r="L48"/>
  <c r="N48"/>
  <c r="Q48"/>
  <c r="J264" i="13"/>
  <c r="I292"/>
  <c r="Q12" i="10"/>
  <c r="L12"/>
  <c r="N12"/>
  <c r="L8"/>
  <c r="Q8"/>
  <c r="N8"/>
  <c r="I144" i="13"/>
  <c r="J116"/>
  <c r="IK98" i="7"/>
  <c r="G89" i="14" s="1"/>
  <c r="IP98" i="7"/>
  <c r="L89" i="14" s="1"/>
  <c r="IU98" i="7"/>
  <c r="Q89" i="14" s="1"/>
  <c r="IL98" i="7"/>
  <c r="H89" i="14" s="1"/>
  <c r="IQ98" i="7"/>
  <c r="M89" i="14" s="1"/>
  <c r="IM98" i="7"/>
  <c r="I89" i="14" s="1"/>
  <c r="IO98" i="7"/>
  <c r="K89" i="14" s="1"/>
  <c r="IJ98" i="7"/>
  <c r="F89" i="14" s="1"/>
  <c r="IR98" i="7"/>
  <c r="N89" i="14" s="1"/>
  <c r="IN98" i="7"/>
  <c r="J89" i="14" s="1"/>
  <c r="Q27" i="10"/>
  <c r="N27"/>
  <c r="L27"/>
  <c r="IT98" i="7"/>
  <c r="P89" i="14" s="1"/>
  <c r="N28" i="10" l="1"/>
  <c r="L28"/>
  <c r="Q28"/>
  <c r="N19" i="16"/>
  <c r="Q19"/>
  <c r="L19"/>
  <c r="L19" i="10"/>
  <c r="Q19"/>
  <c r="N19"/>
  <c r="L41"/>
  <c r="N41"/>
  <c r="Q41"/>
  <c r="N41" i="16"/>
  <c r="L41"/>
  <c r="Q41"/>
  <c r="N17"/>
  <c r="L17"/>
  <c r="Q17"/>
  <c r="N48"/>
  <c r="N51" s="1"/>
  <c r="L48"/>
  <c r="Q48"/>
  <c r="L51"/>
  <c r="Q51"/>
  <c r="M81" i="14"/>
  <c r="N39" i="10"/>
  <c r="L39"/>
  <c r="Q39"/>
  <c r="Q18"/>
  <c r="L18"/>
  <c r="N18"/>
  <c r="L47"/>
  <c r="N47"/>
  <c r="Q47"/>
  <c r="L46"/>
  <c r="Q46"/>
  <c r="Q51" s="1"/>
  <c r="N46"/>
  <c r="I90" i="14"/>
  <c r="I91" s="1"/>
  <c r="N7" i="10"/>
  <c r="L7"/>
  <c r="Q7"/>
  <c r="L11"/>
  <c r="N11"/>
  <c r="Q11"/>
  <c r="N51"/>
  <c r="N22"/>
  <c r="L22"/>
  <c r="Q22"/>
  <c r="F81" i="14"/>
  <c r="F83" s="1"/>
  <c r="I333" i="13"/>
  <c r="J305"/>
  <c r="I143"/>
  <c r="I171" s="1"/>
  <c r="F90" i="14"/>
  <c r="F93" s="1"/>
  <c r="O81"/>
  <c r="O83" s="1"/>
  <c r="I81"/>
  <c r="I83" s="1"/>
  <c r="J148" i="13"/>
  <c r="I176"/>
  <c r="J90" i="14"/>
  <c r="J92" s="1"/>
  <c r="L90"/>
  <c r="L91" s="1"/>
  <c r="K81"/>
  <c r="K83" s="1"/>
  <c r="R51"/>
  <c r="U51" s="1"/>
  <c r="R74"/>
  <c r="U74" s="1"/>
  <c r="R53"/>
  <c r="U53" s="1"/>
  <c r="I269" i="13"/>
  <c r="J241"/>
  <c r="O84" i="14"/>
  <c r="N90"/>
  <c r="N91" s="1"/>
  <c r="Q90"/>
  <c r="Q91" s="1"/>
  <c r="Q81"/>
  <c r="Q84" s="1"/>
  <c r="O90"/>
  <c r="O93" s="1"/>
  <c r="R56"/>
  <c r="U56" s="1"/>
  <c r="R52"/>
  <c r="U52" s="1"/>
  <c r="J310" i="13"/>
  <c r="I338"/>
  <c r="I270"/>
  <c r="J242"/>
  <c r="N92" i="14"/>
  <c r="R59"/>
  <c r="U59" s="1"/>
  <c r="N81"/>
  <c r="R64"/>
  <c r="U64" s="1"/>
  <c r="I274" i="13"/>
  <c r="J246"/>
  <c r="J244"/>
  <c r="I272"/>
  <c r="J248"/>
  <c r="I276"/>
  <c r="J268"/>
  <c r="I296"/>
  <c r="R72" i="14"/>
  <c r="U72" s="1"/>
  <c r="L81"/>
  <c r="L83" s="1"/>
  <c r="I265" i="13"/>
  <c r="J237"/>
  <c r="J174"/>
  <c r="I202"/>
  <c r="J205"/>
  <c r="I233"/>
  <c r="J207"/>
  <c r="I235"/>
  <c r="I239"/>
  <c r="J211"/>
  <c r="I203"/>
  <c r="J175"/>
  <c r="I210"/>
  <c r="J182"/>
  <c r="J275"/>
  <c r="I303"/>
  <c r="J271"/>
  <c r="I299"/>
  <c r="J280"/>
  <c r="I308"/>
  <c r="J81" i="14"/>
  <c r="J84" s="1"/>
  <c r="R57"/>
  <c r="U57" s="1"/>
  <c r="R67"/>
  <c r="U67" s="1"/>
  <c r="G81"/>
  <c r="G82" s="1"/>
  <c r="R66"/>
  <c r="U66" s="1"/>
  <c r="O91"/>
  <c r="R63"/>
  <c r="U63" s="1"/>
  <c r="K90"/>
  <c r="K93" s="1"/>
  <c r="M90"/>
  <c r="M93" s="1"/>
  <c r="G90"/>
  <c r="G92" s="1"/>
  <c r="P81"/>
  <c r="R54"/>
  <c r="U54" s="1"/>
  <c r="R61"/>
  <c r="U61" s="1"/>
  <c r="R69"/>
  <c r="U69" s="1"/>
  <c r="R68"/>
  <c r="U68" s="1"/>
  <c r="R58"/>
  <c r="U58" s="1"/>
  <c r="H81"/>
  <c r="H82" s="1"/>
  <c r="R62"/>
  <c r="U62" s="1"/>
  <c r="R71"/>
  <c r="U71" s="1"/>
  <c r="R73"/>
  <c r="U73" s="1"/>
  <c r="J206" i="13"/>
  <c r="I234"/>
  <c r="J201"/>
  <c r="I229"/>
  <c r="O82" i="14"/>
  <c r="P90"/>
  <c r="P91" s="1"/>
  <c r="H90"/>
  <c r="H91" s="1"/>
  <c r="G84"/>
  <c r="J91"/>
  <c r="J195" i="13"/>
  <c r="I223"/>
  <c r="J292"/>
  <c r="I320"/>
  <c r="J143"/>
  <c r="I172"/>
  <c r="J144"/>
  <c r="M84" i="14"/>
  <c r="M83"/>
  <c r="M82"/>
  <c r="I92" l="1"/>
  <c r="L93"/>
  <c r="L51" i="10"/>
  <c r="I93" i="14"/>
  <c r="N93"/>
  <c r="L84"/>
  <c r="K84"/>
  <c r="Q83"/>
  <c r="Q92"/>
  <c r="G91"/>
  <c r="P92"/>
  <c r="Q82"/>
  <c r="I84"/>
  <c r="F82"/>
  <c r="G83"/>
  <c r="I82"/>
  <c r="F91"/>
  <c r="K82"/>
  <c r="U55"/>
  <c r="J93"/>
  <c r="F92"/>
  <c r="U65"/>
  <c r="F84"/>
  <c r="H83"/>
  <c r="J333" i="13"/>
  <c r="I361"/>
  <c r="J361" s="1"/>
  <c r="Q93" i="14"/>
  <c r="M91"/>
  <c r="L92"/>
  <c r="O92"/>
  <c r="M92"/>
  <c r="U81"/>
  <c r="C76" s="1"/>
  <c r="H84"/>
  <c r="J83"/>
  <c r="J176" i="13"/>
  <c r="I204"/>
  <c r="I297"/>
  <c r="J269"/>
  <c r="J338"/>
  <c r="I366"/>
  <c r="J366" s="1"/>
  <c r="I298"/>
  <c r="J270"/>
  <c r="N83" i="14"/>
  <c r="N84"/>
  <c r="G93"/>
  <c r="P93"/>
  <c r="L82"/>
  <c r="N82"/>
  <c r="U70"/>
  <c r="U60"/>
  <c r="J274" i="13"/>
  <c r="I302"/>
  <c r="J82" i="14"/>
  <c r="J296" i="13"/>
  <c r="I324"/>
  <c r="J276"/>
  <c r="I304"/>
  <c r="I300"/>
  <c r="J272"/>
  <c r="J210"/>
  <c r="I238"/>
  <c r="J203"/>
  <c r="I231"/>
  <c r="J239"/>
  <c r="I267"/>
  <c r="I293"/>
  <c r="J265"/>
  <c r="J308"/>
  <c r="I336"/>
  <c r="J299"/>
  <c r="I327"/>
  <c r="J303"/>
  <c r="I331"/>
  <c r="I263"/>
  <c r="J235"/>
  <c r="J233"/>
  <c r="I261"/>
  <c r="J202"/>
  <c r="I230"/>
  <c r="U75" i="14"/>
  <c r="P83"/>
  <c r="P82"/>
  <c r="P84"/>
  <c r="K91"/>
  <c r="K92"/>
  <c r="U90"/>
  <c r="C85" s="1"/>
  <c r="I257" i="13"/>
  <c r="J229"/>
  <c r="J234"/>
  <c r="I262"/>
  <c r="H92" i="14"/>
  <c r="H93"/>
  <c r="I348" i="13"/>
  <c r="J348" s="1"/>
  <c r="J320"/>
  <c r="I251"/>
  <c r="J223"/>
  <c r="I199"/>
  <c r="J171"/>
  <c r="J172"/>
  <c r="I200"/>
  <c r="U91" i="14" l="1"/>
  <c r="U84"/>
  <c r="U93"/>
  <c r="J204" i="13"/>
  <c r="I232"/>
  <c r="U83" i="14"/>
  <c r="I325" i="13"/>
  <c r="J297"/>
  <c r="I326"/>
  <c r="J298"/>
  <c r="U82" i="14"/>
  <c r="J302" i="13"/>
  <c r="I330"/>
  <c r="U92" i="14"/>
  <c r="J300" i="13"/>
  <c r="I328"/>
  <c r="J304"/>
  <c r="I332"/>
  <c r="I352"/>
  <c r="J352" s="1"/>
  <c r="J324"/>
  <c r="I291"/>
  <c r="J263"/>
  <c r="J293"/>
  <c r="I321"/>
  <c r="J230"/>
  <c r="I258"/>
  <c r="I289"/>
  <c r="J261"/>
  <c r="I359"/>
  <c r="J359" s="1"/>
  <c r="J331"/>
  <c r="I355"/>
  <c r="J355" s="1"/>
  <c r="J327"/>
  <c r="J336"/>
  <c r="I364"/>
  <c r="J364" s="1"/>
  <c r="I295"/>
  <c r="J267"/>
  <c r="J231"/>
  <c r="I259"/>
  <c r="J238"/>
  <c r="I266"/>
  <c r="I285"/>
  <c r="J257"/>
  <c r="I290"/>
  <c r="J262"/>
  <c r="J251"/>
  <c r="I279"/>
  <c r="J199"/>
  <c r="I227"/>
  <c r="J200"/>
  <c r="I228"/>
  <c r="J232" l="1"/>
  <c r="I260"/>
  <c r="J325"/>
  <c r="I353"/>
  <c r="J353" s="1"/>
  <c r="I354"/>
  <c r="J354" s="1"/>
  <c r="J326"/>
  <c r="J330"/>
  <c r="I358"/>
  <c r="J358" s="1"/>
  <c r="I360"/>
  <c r="J360" s="1"/>
  <c r="J332"/>
  <c r="I356"/>
  <c r="J356" s="1"/>
  <c r="J328"/>
  <c r="J295"/>
  <c r="I323"/>
  <c r="I317"/>
  <c r="J289"/>
  <c r="J291"/>
  <c r="I319"/>
  <c r="J266"/>
  <c r="I294"/>
  <c r="J259"/>
  <c r="I287"/>
  <c r="I286"/>
  <c r="J258"/>
  <c r="I349"/>
  <c r="J349" s="1"/>
  <c r="J321"/>
  <c r="I318"/>
  <c r="J290"/>
  <c r="I313"/>
  <c r="J285"/>
  <c r="J279"/>
  <c r="I307"/>
  <c r="J228"/>
  <c r="I256"/>
  <c r="J227"/>
  <c r="I255"/>
  <c r="J260" l="1"/>
  <c r="I288"/>
  <c r="I314"/>
  <c r="J286"/>
  <c r="I345"/>
  <c r="J345" s="1"/>
  <c r="J317"/>
  <c r="I315"/>
  <c r="J287"/>
  <c r="I322"/>
  <c r="J294"/>
  <c r="I347"/>
  <c r="J347" s="1"/>
  <c r="J319"/>
  <c r="I351"/>
  <c r="J351" s="1"/>
  <c r="J323"/>
  <c r="J313"/>
  <c r="I341"/>
  <c r="J341" s="1"/>
  <c r="I346"/>
  <c r="J346" s="1"/>
  <c r="J318"/>
  <c r="I335"/>
  <c r="J307"/>
  <c r="J255"/>
  <c r="I283"/>
  <c r="I284"/>
  <c r="J256"/>
  <c r="J288" l="1"/>
  <c r="I316"/>
  <c r="I350"/>
  <c r="J350" s="1"/>
  <c r="J322"/>
  <c r="I343"/>
  <c r="J343" s="1"/>
  <c r="J315"/>
  <c r="I342"/>
  <c r="J342" s="1"/>
  <c r="J314"/>
  <c r="I363"/>
  <c r="J363" s="1"/>
  <c r="J335"/>
  <c r="I312"/>
  <c r="J284"/>
  <c r="I311"/>
  <c r="J283"/>
  <c r="J316" l="1"/>
  <c r="I344"/>
  <c r="J344" s="1"/>
  <c r="I339"/>
  <c r="J311"/>
  <c r="J312"/>
  <c r="I340"/>
  <c r="I367" l="1"/>
  <c r="J367" s="1"/>
  <c r="J339"/>
  <c r="J340"/>
  <c r="I368"/>
  <c r="J368" s="1"/>
  <c r="AH29" s="1"/>
  <c r="AH6"/>
  <c r="AA31"/>
  <c r="AI21" l="1"/>
  <c r="AA20"/>
  <c r="AI14"/>
  <c r="AD8"/>
  <c r="AL8"/>
  <c r="AA8"/>
  <c r="AE8"/>
  <c r="AJ8"/>
  <c r="AH8"/>
  <c r="AK8"/>
  <c r="AC8"/>
  <c r="AI8"/>
  <c r="AG8"/>
  <c r="AF8"/>
  <c r="AB8"/>
  <c r="AH14"/>
  <c r="AH24"/>
  <c r="AK30"/>
  <c r="AC16"/>
  <c r="AC7"/>
  <c r="AC30"/>
  <c r="AJ7"/>
  <c r="AG20"/>
  <c r="AA9"/>
  <c r="AI32"/>
  <c r="AG18"/>
  <c r="AC18"/>
  <c r="AK6"/>
  <c r="AL14"/>
  <c r="AH21"/>
  <c r="AC26"/>
  <c r="AA30"/>
  <c r="AG13"/>
  <c r="AH27"/>
  <c r="AJ24"/>
  <c r="AA19"/>
  <c r="AF12"/>
  <c r="AF31"/>
  <c r="AK24"/>
  <c r="AB21"/>
  <c r="AH11"/>
  <c r="AB18"/>
  <c r="AB13"/>
  <c r="AC27"/>
  <c r="AI9"/>
  <c r="AL27"/>
  <c r="AG32"/>
  <c r="AK26"/>
  <c r="AB25"/>
  <c r="AA5"/>
  <c r="HL9" i="7" s="1"/>
  <c r="HX9" s="1"/>
  <c r="AJ27" i="13"/>
  <c r="AA15"/>
  <c r="AC29"/>
  <c r="AJ28"/>
  <c r="AE31"/>
  <c r="AL31"/>
  <c r="AL21"/>
  <c r="AF19"/>
  <c r="AJ11"/>
  <c r="AG23"/>
  <c r="AH31"/>
  <c r="AG21"/>
  <c r="AI31"/>
  <c r="AF28"/>
  <c r="AG26"/>
  <c r="AG7"/>
  <c r="AH7"/>
  <c r="AE27"/>
  <c r="AB16"/>
  <c r="AG19"/>
  <c r="AG10"/>
  <c r="AK15"/>
  <c r="AH17"/>
  <c r="AJ23"/>
  <c r="AB14"/>
  <c r="AK11"/>
  <c r="AF24"/>
  <c r="AK7"/>
  <c r="AJ14"/>
  <c r="AB11"/>
  <c r="AH9"/>
  <c r="AA21"/>
  <c r="AC19"/>
  <c r="AH12"/>
  <c r="AI13"/>
  <c r="AD14"/>
  <c r="AJ26"/>
  <c r="AE24"/>
  <c r="AK28"/>
  <c r="AA13"/>
  <c r="AK32"/>
  <c r="AD10"/>
  <c r="AD25"/>
  <c r="AI19"/>
  <c r="AD19"/>
  <c r="AE21"/>
  <c r="AA6"/>
  <c r="AG17"/>
  <c r="AD16"/>
  <c r="AF17"/>
  <c r="AK14"/>
  <c r="AC25"/>
  <c r="AH15"/>
  <c r="AK9"/>
  <c r="AI20"/>
  <c r="AC17"/>
  <c r="AA11"/>
  <c r="AI26"/>
  <c r="AI18"/>
  <c r="AC28"/>
  <c r="AH10"/>
  <c r="AA18"/>
  <c r="AG14"/>
  <c r="AJ13"/>
  <c r="AF22"/>
  <c r="AD18"/>
  <c r="AF6"/>
  <c r="AG15"/>
  <c r="AG25"/>
  <c r="AB29"/>
  <c r="AE14"/>
  <c r="AK5"/>
  <c r="HV9" i="7" s="1"/>
  <c r="IH9" s="1"/>
  <c r="AB17" i="13"/>
  <c r="AL20"/>
  <c r="AH13"/>
  <c r="AH16"/>
  <c r="AK23"/>
  <c r="AG5"/>
  <c r="HR9" i="7" s="1"/>
  <c r="ID9" s="1"/>
  <c r="AL26" i="13"/>
  <c r="AK10"/>
  <c r="AC31"/>
  <c r="AE22"/>
  <c r="AI11"/>
  <c r="AC11"/>
  <c r="AB32"/>
  <c r="AE11"/>
  <c r="AB19"/>
  <c r="AH22"/>
  <c r="AC24"/>
  <c r="AJ12"/>
  <c r="AB22"/>
  <c r="AB5"/>
  <c r="HM9" i="7" s="1"/>
  <c r="HY9" s="1"/>
  <c r="AG27" i="13"/>
  <c r="AB6"/>
  <c r="AH20"/>
  <c r="AE20"/>
  <c r="AI16"/>
  <c r="AA12"/>
  <c r="AI28"/>
  <c r="AG31"/>
  <c r="AA10"/>
  <c r="AB26"/>
  <c r="AK31"/>
  <c r="AF27"/>
  <c r="AD7"/>
  <c r="AH18"/>
  <c r="AE12"/>
  <c r="AH19"/>
  <c r="AE25"/>
  <c r="AL32"/>
  <c r="AD30"/>
  <c r="AD32"/>
  <c r="AI25"/>
  <c r="AD24"/>
  <c r="AC15"/>
  <c r="AL11"/>
  <c r="AF5"/>
  <c r="HQ9" i="7" s="1"/>
  <c r="IC9" s="1"/>
  <c r="AD20" i="13"/>
  <c r="AL5"/>
  <c r="HW9" i="7" s="1"/>
  <c r="II9" s="1"/>
  <c r="AI7" i="13"/>
  <c r="AA28"/>
  <c r="AE18"/>
  <c r="AL16"/>
  <c r="AD13"/>
  <c r="AF25"/>
  <c r="AK25"/>
  <c r="AB28"/>
  <c r="AB10"/>
  <c r="AC10"/>
  <c r="AE9"/>
  <c r="AG9"/>
  <c r="AC21"/>
  <c r="AH32"/>
  <c r="AE19"/>
  <c r="AF9"/>
  <c r="AI30"/>
  <c r="AE16"/>
  <c r="AE28"/>
  <c r="AB30"/>
  <c r="AF32"/>
  <c r="AJ20"/>
  <c r="AI23"/>
  <c r="AL12"/>
  <c r="AB31"/>
  <c r="AK18"/>
  <c r="AD5"/>
  <c r="HO9" i="7" s="1"/>
  <c r="IA9" s="1"/>
  <c r="AE30" i="13"/>
  <c r="AF7"/>
  <c r="AC13"/>
  <c r="AA22"/>
  <c r="AJ25"/>
  <c r="AI29"/>
  <c r="AK16"/>
  <c r="AA7"/>
  <c r="AC14"/>
  <c r="AA24"/>
  <c r="AJ5"/>
  <c r="HU9" i="7" s="1"/>
  <c r="IG9" s="1"/>
  <c r="AC12" i="13"/>
  <c r="AD15"/>
  <c r="AD17"/>
  <c r="AG30"/>
  <c r="AF16"/>
  <c r="AD29"/>
  <c r="AL22"/>
  <c r="AD11"/>
  <c r="AL24"/>
  <c r="AD21"/>
  <c r="AF20"/>
  <c r="AI15"/>
  <c r="AE15"/>
  <c r="AH30"/>
  <c r="AJ16"/>
  <c r="AI27"/>
  <c r="AL18"/>
  <c r="AJ29"/>
  <c r="AE23"/>
  <c r="AG29"/>
  <c r="AK17"/>
  <c r="AA32"/>
  <c r="AA26"/>
  <c r="AE5"/>
  <c r="HP9" i="7" s="1"/>
  <c r="IB9" s="1"/>
  <c r="AB12" i="13"/>
  <c r="AD6"/>
  <c r="AI17"/>
  <c r="AC9"/>
  <c r="AJ21"/>
  <c r="AK27"/>
  <c r="AL23"/>
  <c r="AJ10"/>
  <c r="AI10"/>
  <c r="AB24"/>
  <c r="AB20"/>
  <c r="AD12"/>
  <c r="AB15"/>
  <c r="AL6"/>
  <c r="AJ30"/>
  <c r="AD23"/>
  <c r="AK29"/>
  <c r="AJ22"/>
  <c r="AK22"/>
  <c r="AK20"/>
  <c r="AL30"/>
  <c r="AE32"/>
  <c r="AG11"/>
  <c r="AE26"/>
  <c r="AB9"/>
  <c r="AF29"/>
  <c r="AG22"/>
  <c r="AL25"/>
  <c r="AJ6"/>
  <c r="AC23"/>
  <c r="AF21"/>
  <c r="AJ32"/>
  <c r="AA29"/>
  <c r="AG28"/>
  <c r="AD9"/>
  <c r="AE7"/>
  <c r="AL9"/>
  <c r="AJ15"/>
  <c r="AD31"/>
  <c r="AB27"/>
  <c r="AJ19"/>
  <c r="AF10"/>
  <c r="AD26"/>
  <c r="AI24"/>
  <c r="AG12"/>
  <c r="AF18"/>
  <c r="AF11"/>
  <c r="AG6"/>
  <c r="AF30"/>
  <c r="AF15"/>
  <c r="AJ31"/>
  <c r="AC5"/>
  <c r="HN9" i="7" s="1"/>
  <c r="HZ9" s="1"/>
  <c r="AI5" i="13"/>
  <c r="HT9" i="7" s="1"/>
  <c r="IF9" s="1"/>
  <c r="AK12" i="13"/>
  <c r="AH26"/>
  <c r="AE13"/>
  <c r="AE29"/>
  <c r="AL29"/>
  <c r="AH28"/>
  <c r="AJ17"/>
  <c r="AL7"/>
  <c r="AD22"/>
  <c r="AH5"/>
  <c r="HS9" i="7" s="1"/>
  <c r="IE9" s="1"/>
  <c r="AC20" i="13"/>
  <c r="AG16"/>
  <c r="AF13"/>
  <c r="AA27"/>
  <c r="AC32"/>
  <c r="AD28"/>
  <c r="AA23"/>
  <c r="AB7"/>
  <c r="AK13"/>
  <c r="AJ9"/>
  <c r="AE17"/>
  <c r="AA17"/>
  <c r="AL19"/>
  <c r="AA14"/>
  <c r="AF26"/>
  <c r="AA16"/>
  <c r="AC22"/>
  <c r="AJ18"/>
  <c r="AL15"/>
  <c r="AC6"/>
  <c r="AH23"/>
  <c r="AI6"/>
  <c r="AD27"/>
  <c r="AF14"/>
  <c r="AI22"/>
  <c r="AI12"/>
  <c r="AL10"/>
  <c r="AL13"/>
  <c r="AE6"/>
  <c r="AH25"/>
  <c r="AL28"/>
  <c r="AB23"/>
  <c r="AE10"/>
  <c r="AF23"/>
  <c r="AG24"/>
  <c r="AK21"/>
  <c r="AA25"/>
  <c r="AK19"/>
  <c r="AL17"/>
  <c r="IQ53" i="7" l="1"/>
  <c r="M23" i="14" s="1"/>
  <c r="IQ54" i="7"/>
  <c r="M24" i="14" s="1"/>
  <c r="IQ65" i="7"/>
  <c r="M43" i="14" s="1"/>
  <c r="IQ49" i="7"/>
  <c r="M18" i="14" s="1"/>
  <c r="IQ55" i="7"/>
  <c r="M25" i="14" s="1"/>
  <c r="IQ44" i="7"/>
  <c r="M11" i="14" s="1"/>
  <c r="IQ60" i="7"/>
  <c r="M31" i="14" s="1"/>
  <c r="IQ42" i="7"/>
  <c r="M9" i="14" s="1"/>
  <c r="IQ43" i="7"/>
  <c r="M10" i="14" s="1"/>
  <c r="IQ68" i="7"/>
  <c r="M46" i="14" s="1"/>
  <c r="IQ67" i="7"/>
  <c r="M45" i="14" s="1"/>
  <c r="IQ50" i="7"/>
  <c r="M19" i="14" s="1"/>
  <c r="IQ52" i="7"/>
  <c r="M21" i="14" s="1"/>
  <c r="IQ56" i="7"/>
  <c r="M26" i="14" s="1"/>
  <c r="IQ48" i="7"/>
  <c r="M16" i="14" s="1"/>
  <c r="IQ41" i="7"/>
  <c r="M8" i="14" s="1"/>
  <c r="IQ59" i="7"/>
  <c r="M30" i="14" s="1"/>
  <c r="IQ57" i="7"/>
  <c r="M28" i="14" s="1"/>
  <c r="IQ46" i="7"/>
  <c r="M14" i="14" s="1"/>
  <c r="IQ47" i="7"/>
  <c r="M15" i="14" s="1"/>
  <c r="IQ63" i="7"/>
  <c r="M36" i="14" s="1"/>
  <c r="IQ45" i="7"/>
  <c r="M13" i="14" s="1"/>
  <c r="IQ58" i="7"/>
  <c r="M29" i="14" s="1"/>
  <c r="IQ66" i="7"/>
  <c r="M44" i="14" s="1"/>
  <c r="IQ51" i="7"/>
  <c r="M20" i="14" s="1"/>
  <c r="IQ61" i="7"/>
  <c r="M34" i="14" s="1"/>
  <c r="IQ64" i="7"/>
  <c r="M37" i="14" s="1"/>
  <c r="IQ62" i="7"/>
  <c r="M35" i="14" s="1"/>
  <c r="IR50" i="7"/>
  <c r="N19" i="14" s="1"/>
  <c r="IR41" i="7"/>
  <c r="N8" i="14" s="1"/>
  <c r="IR65" i="7"/>
  <c r="N43" i="14" s="1"/>
  <c r="IR47" i="7"/>
  <c r="N15" i="14" s="1"/>
  <c r="IR56" i="7"/>
  <c r="N26" i="14" s="1"/>
  <c r="IR46" i="7"/>
  <c r="N14" i="14" s="1"/>
  <c r="IR43" i="7"/>
  <c r="N10" i="14" s="1"/>
  <c r="IR57" i="7"/>
  <c r="N28" i="14" s="1"/>
  <c r="IR53" i="7"/>
  <c r="N23" i="14" s="1"/>
  <c r="IR62" i="7"/>
  <c r="N35" i="14" s="1"/>
  <c r="IR68" i="7"/>
  <c r="N46" i="14" s="1"/>
  <c r="IR61" i="7"/>
  <c r="N34" i="14" s="1"/>
  <c r="IR52" i="7"/>
  <c r="N21" i="14" s="1"/>
  <c r="IR42" i="7"/>
  <c r="N9" i="14" s="1"/>
  <c r="IR54" i="7"/>
  <c r="N24" i="14" s="1"/>
  <c r="IR60" i="7"/>
  <c r="N31" i="14" s="1"/>
  <c r="IR44" i="7"/>
  <c r="N11" i="14" s="1"/>
  <c r="IR67" i="7"/>
  <c r="N45" i="14" s="1"/>
  <c r="IR51" i="7"/>
  <c r="N20" i="14" s="1"/>
  <c r="IR48" i="7"/>
  <c r="N16" i="14" s="1"/>
  <c r="IR66" i="7"/>
  <c r="N44" i="14" s="1"/>
  <c r="IR63" i="7"/>
  <c r="N36" i="14" s="1"/>
  <c r="IR55" i="7"/>
  <c r="N25" i="14" s="1"/>
  <c r="IR58" i="7"/>
  <c r="N29" i="14" s="1"/>
  <c r="IR45" i="7"/>
  <c r="N13" i="14" s="1"/>
  <c r="IR49" i="7"/>
  <c r="N18" i="14" s="1"/>
  <c r="IR59" i="7"/>
  <c r="N30" i="14" s="1"/>
  <c r="IR64" i="7"/>
  <c r="N37" i="14" s="1"/>
  <c r="IM67" i="7"/>
  <c r="I45" i="14" s="1"/>
  <c r="IM65" i="7"/>
  <c r="I43" i="14" s="1"/>
  <c r="IM47" i="7"/>
  <c r="I15" i="14" s="1"/>
  <c r="IM53" i="7"/>
  <c r="I23" i="14" s="1"/>
  <c r="IM63" i="7"/>
  <c r="I36" i="14" s="1"/>
  <c r="IM58" i="7"/>
  <c r="I29" i="14" s="1"/>
  <c r="IM57" i="7"/>
  <c r="I28" i="14" s="1"/>
  <c r="IM46" i="7"/>
  <c r="I14" i="14" s="1"/>
  <c r="IM68" i="7"/>
  <c r="I46" i="14" s="1"/>
  <c r="IM48" i="7"/>
  <c r="I16" i="14" s="1"/>
  <c r="IM42" i="7"/>
  <c r="I9" i="14" s="1"/>
  <c r="IM54" i="7"/>
  <c r="I24" i="14" s="1"/>
  <c r="IM64" i="7"/>
  <c r="I37" i="14" s="1"/>
  <c r="IM45" i="7"/>
  <c r="I13" i="14" s="1"/>
  <c r="IM66" i="7"/>
  <c r="I44" i="14" s="1"/>
  <c r="IM51" i="7"/>
  <c r="I20" i="14" s="1"/>
  <c r="IM52" i="7"/>
  <c r="I21" i="14" s="1"/>
  <c r="IM56" i="7"/>
  <c r="I26" i="14" s="1"/>
  <c r="IM55" i="7"/>
  <c r="I25" i="14" s="1"/>
  <c r="IM44" i="7"/>
  <c r="I11" i="14" s="1"/>
  <c r="IM61" i="7"/>
  <c r="I34" i="14" s="1"/>
  <c r="IM49" i="7"/>
  <c r="I18" i="14" s="1"/>
  <c r="IM59" i="7"/>
  <c r="I30" i="14" s="1"/>
  <c r="IM50" i="7"/>
  <c r="I19" i="14" s="1"/>
  <c r="IM43" i="7"/>
  <c r="I10" i="14" s="1"/>
  <c r="IM62" i="7"/>
  <c r="I35" i="14" s="1"/>
  <c r="IM41" i="7"/>
  <c r="I8" i="14" s="1"/>
  <c r="IM60" i="7"/>
  <c r="I31" i="14" s="1"/>
  <c r="IK43" i="7"/>
  <c r="G10" i="14" s="1"/>
  <c r="IK62" i="7"/>
  <c r="G35" i="14" s="1"/>
  <c r="IK58" i="7"/>
  <c r="G29" i="14" s="1"/>
  <c r="IK41" i="7"/>
  <c r="G8" i="14" s="1"/>
  <c r="IK59" i="7"/>
  <c r="G30" i="14" s="1"/>
  <c r="IK46" i="7"/>
  <c r="G14" i="14" s="1"/>
  <c r="IK57" i="7"/>
  <c r="G28" i="14" s="1"/>
  <c r="IK51" i="7"/>
  <c r="G20" i="14" s="1"/>
  <c r="IK66" i="7"/>
  <c r="G44" i="14" s="1"/>
  <c r="IK42" i="7"/>
  <c r="G9" i="14" s="1"/>
  <c r="IK45" i="7"/>
  <c r="G13" i="14" s="1"/>
  <c r="IK60" i="7"/>
  <c r="G31" i="14" s="1"/>
  <c r="IK44" i="7"/>
  <c r="G11" i="14" s="1"/>
  <c r="IK47" i="7"/>
  <c r="G15" i="14" s="1"/>
  <c r="IK55" i="7"/>
  <c r="G25" i="14" s="1"/>
  <c r="IK68" i="7"/>
  <c r="G46" i="14" s="1"/>
  <c r="IK56" i="7"/>
  <c r="G26" i="14" s="1"/>
  <c r="IK61" i="7"/>
  <c r="G34" i="14" s="1"/>
  <c r="IK65" i="7"/>
  <c r="G43" i="14" s="1"/>
  <c r="IK49" i="7"/>
  <c r="G18" i="14" s="1"/>
  <c r="IK48" i="7"/>
  <c r="G16" i="14" s="1"/>
  <c r="IK63" i="7"/>
  <c r="G36" i="14" s="1"/>
  <c r="IK53" i="7"/>
  <c r="G23" i="14" s="1"/>
  <c r="IK52" i="7"/>
  <c r="G21" i="14" s="1"/>
  <c r="IK67" i="7"/>
  <c r="G45" i="14" s="1"/>
  <c r="IK50" i="7"/>
  <c r="G19" i="14" s="1"/>
  <c r="IK64" i="7"/>
  <c r="G37" i="14" s="1"/>
  <c r="IK54" i="7"/>
  <c r="G24" i="14" s="1"/>
  <c r="IP43" i="7"/>
  <c r="L10" i="14" s="1"/>
  <c r="IP55" i="7"/>
  <c r="L25" i="14" s="1"/>
  <c r="IP48" i="7"/>
  <c r="L16" i="14" s="1"/>
  <c r="IP68" i="7"/>
  <c r="L46" i="14" s="1"/>
  <c r="IP63" i="7"/>
  <c r="L36" i="14" s="1"/>
  <c r="IP45" i="7"/>
  <c r="L13" i="14" s="1"/>
  <c r="IP42" i="7"/>
  <c r="L9" i="14" s="1"/>
  <c r="IP54" i="7"/>
  <c r="L24" i="14" s="1"/>
  <c r="IP51" i="7"/>
  <c r="L20" i="14" s="1"/>
  <c r="IP57" i="7"/>
  <c r="L28" i="14" s="1"/>
  <c r="IP49" i="7"/>
  <c r="L18" i="14" s="1"/>
  <c r="IP53" i="7"/>
  <c r="L23" i="14" s="1"/>
  <c r="IP44" i="7"/>
  <c r="L11" i="14" s="1"/>
  <c r="IP56" i="7"/>
  <c r="L26" i="14" s="1"/>
  <c r="IP64" i="7"/>
  <c r="L37" i="14" s="1"/>
  <c r="IP59" i="7"/>
  <c r="L30" i="14" s="1"/>
  <c r="IP52" i="7"/>
  <c r="L21" i="14" s="1"/>
  <c r="IP47" i="7"/>
  <c r="L15" i="14" s="1"/>
  <c r="IP46" i="7"/>
  <c r="L14" i="14" s="1"/>
  <c r="IP58" i="7"/>
  <c r="L29" i="14" s="1"/>
  <c r="IP41" i="7"/>
  <c r="L8" i="14" s="1"/>
  <c r="IP65" i="7"/>
  <c r="L43" i="14" s="1"/>
  <c r="IP61" i="7"/>
  <c r="L34" i="14" s="1"/>
  <c r="IP50" i="7"/>
  <c r="L19" i="14" s="1"/>
  <c r="IP67" i="7"/>
  <c r="L45" i="14" s="1"/>
  <c r="IP62" i="7"/>
  <c r="L35" i="14" s="1"/>
  <c r="IP60" i="7"/>
  <c r="L31" i="14" s="1"/>
  <c r="IP66" i="7"/>
  <c r="L44" i="14" s="1"/>
  <c r="IT48" i="7"/>
  <c r="P16" i="14" s="1"/>
  <c r="IT66" i="7"/>
  <c r="P44" i="14" s="1"/>
  <c r="IT53" i="7"/>
  <c r="P23" i="14" s="1"/>
  <c r="IT68" i="7"/>
  <c r="P46" i="14" s="1"/>
  <c r="IT41" i="7"/>
  <c r="P8" i="14" s="1"/>
  <c r="IT42" i="7"/>
  <c r="P9" i="14" s="1"/>
  <c r="IT65" i="7"/>
  <c r="P43" i="14" s="1"/>
  <c r="IT56" i="7"/>
  <c r="P26" i="14" s="1"/>
  <c r="IT58" i="7"/>
  <c r="P29" i="14" s="1"/>
  <c r="IT63" i="7"/>
  <c r="P36" i="14" s="1"/>
  <c r="IT44" i="7"/>
  <c r="P11" i="14" s="1"/>
  <c r="IT57" i="7"/>
  <c r="P28" i="14" s="1"/>
  <c r="IT60" i="7"/>
  <c r="P31" i="14" s="1"/>
  <c r="IT55" i="7"/>
  <c r="P25" i="14" s="1"/>
  <c r="IT67" i="7"/>
  <c r="P45" i="14" s="1"/>
  <c r="IT46" i="7"/>
  <c r="P14" i="14" s="1"/>
  <c r="IT50" i="7"/>
  <c r="P19" i="14" s="1"/>
  <c r="IT62" i="7"/>
  <c r="P35" i="14" s="1"/>
  <c r="IT51" i="7"/>
  <c r="P20" i="14" s="1"/>
  <c r="IT54" i="7"/>
  <c r="P24" i="14" s="1"/>
  <c r="IT45" i="7"/>
  <c r="P13" i="14" s="1"/>
  <c r="IT43" i="7"/>
  <c r="P10" i="14" s="1"/>
  <c r="IT52" i="7"/>
  <c r="P21" i="14" s="1"/>
  <c r="IT49" i="7"/>
  <c r="P18" i="14" s="1"/>
  <c r="IT61" i="7"/>
  <c r="P34" i="14" s="1"/>
  <c r="IT59" i="7"/>
  <c r="P30" i="14" s="1"/>
  <c r="IT47" i="7"/>
  <c r="P15" i="14" s="1"/>
  <c r="IT64" i="7"/>
  <c r="P37" i="14" s="1"/>
  <c r="IJ66" i="7"/>
  <c r="F44" i="14" s="1"/>
  <c r="IJ49" i="7"/>
  <c r="F18" i="14" s="1"/>
  <c r="IJ59" i="7"/>
  <c r="F30" i="14" s="1"/>
  <c r="IJ43" i="7"/>
  <c r="F10" i="14" s="1"/>
  <c r="IJ48" i="7"/>
  <c r="F16" i="14" s="1"/>
  <c r="IJ53" i="7"/>
  <c r="F23" i="14" s="1"/>
  <c r="IJ58" i="7"/>
  <c r="F29" i="14" s="1"/>
  <c r="IJ42" i="7"/>
  <c r="F9" i="14" s="1"/>
  <c r="IJ65" i="7"/>
  <c r="F43" i="14" s="1"/>
  <c r="IJ63" i="7"/>
  <c r="F36" i="14" s="1"/>
  <c r="IJ41" i="7"/>
  <c r="F8" i="14" s="1"/>
  <c r="IJ52" i="7"/>
  <c r="F21" i="14" s="1"/>
  <c r="IJ44" i="7"/>
  <c r="F11" i="14" s="1"/>
  <c r="IJ55" i="7"/>
  <c r="F25" i="14" s="1"/>
  <c r="IJ54" i="7"/>
  <c r="F24" i="14" s="1"/>
  <c r="IJ60" i="7"/>
  <c r="F31" i="14" s="1"/>
  <c r="IJ62" i="7"/>
  <c r="F35" i="14" s="1"/>
  <c r="IJ68" i="7"/>
  <c r="F46" i="14" s="1"/>
  <c r="IJ51" i="7"/>
  <c r="F20" i="14" s="1"/>
  <c r="IJ56" i="7"/>
  <c r="F26" i="14" s="1"/>
  <c r="IJ64" i="7"/>
  <c r="F37" i="14" s="1"/>
  <c r="IJ45" i="7"/>
  <c r="F13" i="14" s="1"/>
  <c r="IJ50" i="7"/>
  <c r="F19" i="14" s="1"/>
  <c r="IJ61" i="7"/>
  <c r="F34" i="14" s="1"/>
  <c r="IJ57" i="7"/>
  <c r="F28" i="14" s="1"/>
  <c r="IJ46" i="7"/>
  <c r="F14" i="14" s="1"/>
  <c r="IJ47" i="7"/>
  <c r="F15" i="14" s="1"/>
  <c r="IJ67" i="7"/>
  <c r="F45" i="14" s="1"/>
  <c r="IL65" i="7"/>
  <c r="H43" i="14" s="1"/>
  <c r="IL57" i="7"/>
  <c r="H28" i="14" s="1"/>
  <c r="IL67" i="7"/>
  <c r="H45" i="14" s="1"/>
  <c r="IL64" i="7"/>
  <c r="H37" i="14" s="1"/>
  <c r="IL53" i="7"/>
  <c r="H23" i="14" s="1"/>
  <c r="IL48" i="7"/>
  <c r="H16" i="14" s="1"/>
  <c r="IL59" i="7"/>
  <c r="H30" i="14" s="1"/>
  <c r="IL41" i="7"/>
  <c r="H8" i="14" s="1"/>
  <c r="IL51" i="7"/>
  <c r="H20" i="14" s="1"/>
  <c r="IL68" i="7"/>
  <c r="H46" i="14" s="1"/>
  <c r="IL43" i="7"/>
  <c r="H10" i="14" s="1"/>
  <c r="IL50" i="7"/>
  <c r="H19" i="14" s="1"/>
  <c r="IL45" i="7"/>
  <c r="H13" i="14" s="1"/>
  <c r="IL63" i="7"/>
  <c r="H36" i="14" s="1"/>
  <c r="IL44" i="7"/>
  <c r="H11" i="14" s="1"/>
  <c r="IL46" i="7"/>
  <c r="H14" i="14" s="1"/>
  <c r="IL66" i="7"/>
  <c r="H44" i="14" s="1"/>
  <c r="IL49" i="7"/>
  <c r="H18" i="14" s="1"/>
  <c r="IL62" i="7"/>
  <c r="H35" i="14" s="1"/>
  <c r="IL60" i="7"/>
  <c r="H31" i="14" s="1"/>
  <c r="IL42" i="7"/>
  <c r="H9" i="14" s="1"/>
  <c r="IL61" i="7"/>
  <c r="H34" i="14" s="1"/>
  <c r="IL56" i="7"/>
  <c r="H26" i="14" s="1"/>
  <c r="IL58" i="7"/>
  <c r="H29" i="14" s="1"/>
  <c r="IL55" i="7"/>
  <c r="H25" i="14" s="1"/>
  <c r="IL47" i="7"/>
  <c r="H15" i="14" s="1"/>
  <c r="IL52" i="7"/>
  <c r="H21" i="14" s="1"/>
  <c r="IL54" i="7"/>
  <c r="H24" i="14" s="1"/>
  <c r="IN61" i="7"/>
  <c r="J34" i="14" s="1"/>
  <c r="IN54" i="7"/>
  <c r="J24" i="14" s="1"/>
  <c r="IN51" i="7"/>
  <c r="J20" i="14" s="1"/>
  <c r="IN63" i="7"/>
  <c r="J36" i="14" s="1"/>
  <c r="IN60" i="7"/>
  <c r="J31" i="14" s="1"/>
  <c r="IN50" i="7"/>
  <c r="J19" i="14" s="1"/>
  <c r="IN47" i="7"/>
  <c r="J15" i="14" s="1"/>
  <c r="IN64" i="7"/>
  <c r="J37" i="14" s="1"/>
  <c r="IN52" i="7"/>
  <c r="J21" i="14" s="1"/>
  <c r="IN49" i="7"/>
  <c r="J18" i="14" s="1"/>
  <c r="IN65" i="7"/>
  <c r="J43" i="14" s="1"/>
  <c r="IN45" i="7"/>
  <c r="J13" i="14" s="1"/>
  <c r="IN58" i="7"/>
  <c r="J29" i="14" s="1"/>
  <c r="IN46" i="7"/>
  <c r="J14" i="14" s="1"/>
  <c r="IN53" i="7"/>
  <c r="J23" i="14" s="1"/>
  <c r="IN55" i="7"/>
  <c r="J25" i="14" s="1"/>
  <c r="IN67" i="7"/>
  <c r="J45" i="14" s="1"/>
  <c r="IN57" i="7"/>
  <c r="J28" i="14" s="1"/>
  <c r="IN42" i="7"/>
  <c r="J9" i="14" s="1"/>
  <c r="IN62" i="7"/>
  <c r="J35" i="14" s="1"/>
  <c r="IN59" i="7"/>
  <c r="J30" i="14" s="1"/>
  <c r="IN44" i="7"/>
  <c r="J11" i="14" s="1"/>
  <c r="IN41" i="7"/>
  <c r="J8" i="14" s="1"/>
  <c r="IN48" i="7"/>
  <c r="J16" i="14" s="1"/>
  <c r="IN56" i="7"/>
  <c r="J26" i="14" s="1"/>
  <c r="IN68" i="7"/>
  <c r="J46" i="14" s="1"/>
  <c r="IN66" i="7"/>
  <c r="J44" i="14" s="1"/>
  <c r="IN43" i="7"/>
  <c r="J10" i="14" s="1"/>
  <c r="IS68" i="7"/>
  <c r="O46" i="14" s="1"/>
  <c r="IS58" i="7"/>
  <c r="O29" i="14" s="1"/>
  <c r="IS64" i="7"/>
  <c r="O37" i="14" s="1"/>
  <c r="IS45" i="7"/>
  <c r="O13" i="14" s="1"/>
  <c r="IS67" i="7"/>
  <c r="O45" i="14" s="1"/>
  <c r="IS61" i="7"/>
  <c r="O34" i="14" s="1"/>
  <c r="IS57" i="7"/>
  <c r="O28" i="14" s="1"/>
  <c r="IS46" i="7"/>
  <c r="O14" i="14" s="1"/>
  <c r="IS47" i="7"/>
  <c r="O15" i="14" s="1"/>
  <c r="IS53" i="7"/>
  <c r="O23" i="14" s="1"/>
  <c r="IS59" i="7"/>
  <c r="O30" i="14" s="1"/>
  <c r="IS48" i="7"/>
  <c r="O16" i="14" s="1"/>
  <c r="IS42" i="7"/>
  <c r="O9" i="14" s="1"/>
  <c r="IS54" i="7"/>
  <c r="O24" i="14" s="1"/>
  <c r="IS63" i="7"/>
  <c r="O36" i="14" s="1"/>
  <c r="IS52" i="7"/>
  <c r="O21" i="14" s="1"/>
  <c r="IS56" i="7"/>
  <c r="O26" i="14" s="1"/>
  <c r="IS65" i="7"/>
  <c r="O43" i="14" s="1"/>
  <c r="IS66" i="7"/>
  <c r="O44" i="14" s="1"/>
  <c r="IS62" i="7"/>
  <c r="O35" i="14" s="1"/>
  <c r="IS55" i="7"/>
  <c r="O25" i="14" s="1"/>
  <c r="IS50" i="7"/>
  <c r="O19" i="14" s="1"/>
  <c r="IS60" i="7"/>
  <c r="O31" i="14" s="1"/>
  <c r="IS49" i="7"/>
  <c r="O18" i="14" s="1"/>
  <c r="IS44" i="7"/>
  <c r="O11" i="14" s="1"/>
  <c r="IS51" i="7"/>
  <c r="O20" i="14" s="1"/>
  <c r="IS43" i="7"/>
  <c r="O10" i="14" s="1"/>
  <c r="IS41" i="7"/>
  <c r="O8" i="14" s="1"/>
  <c r="IU60" i="7"/>
  <c r="Q31" i="14" s="1"/>
  <c r="IU61" i="7"/>
  <c r="Q34" i="14" s="1"/>
  <c r="IU52" i="7"/>
  <c r="Q21" i="14" s="1"/>
  <c r="IU41" i="7"/>
  <c r="Q8" i="14" s="1"/>
  <c r="IU68" i="7"/>
  <c r="Q46" i="14" s="1"/>
  <c r="IU49" i="7"/>
  <c r="Q18" i="14" s="1"/>
  <c r="IU54" i="7"/>
  <c r="Q24" i="14" s="1"/>
  <c r="IU58" i="7"/>
  <c r="Q29" i="14" s="1"/>
  <c r="IU43" i="7"/>
  <c r="Q10" i="14" s="1"/>
  <c r="IU62" i="7"/>
  <c r="Q35" i="14" s="1"/>
  <c r="IU57" i="7"/>
  <c r="Q28" i="14" s="1"/>
  <c r="IU42" i="7"/>
  <c r="Q9" i="14" s="1"/>
  <c r="IU45" i="7"/>
  <c r="Q13" i="14" s="1"/>
  <c r="IU64" i="7"/>
  <c r="Q37" i="14" s="1"/>
  <c r="IU47" i="7"/>
  <c r="Q15" i="14" s="1"/>
  <c r="IU46" i="7"/>
  <c r="Q14" i="14" s="1"/>
  <c r="IU65" i="7"/>
  <c r="Q43" i="14" s="1"/>
  <c r="IU67" i="7"/>
  <c r="Q45" i="14" s="1"/>
  <c r="IU51" i="7"/>
  <c r="Q20" i="14" s="1"/>
  <c r="IU63" i="7"/>
  <c r="Q36" i="14" s="1"/>
  <c r="IU66" i="7"/>
  <c r="Q44" i="14" s="1"/>
  <c r="IU53" i="7"/>
  <c r="Q23" i="14" s="1"/>
  <c r="IU55" i="7"/>
  <c r="Q25" i="14" s="1"/>
  <c r="IU59" i="7"/>
  <c r="Q30" i="14" s="1"/>
  <c r="IU48" i="7"/>
  <c r="Q16" i="14" s="1"/>
  <c r="IU56" i="7"/>
  <c r="Q26" i="14" s="1"/>
  <c r="IU50" i="7"/>
  <c r="Q19" i="14" s="1"/>
  <c r="IU44" i="7"/>
  <c r="Q11" i="14" s="1"/>
  <c r="IO63" i="7"/>
  <c r="K36" i="14" s="1"/>
  <c r="IO42" i="7"/>
  <c r="K9" i="14" s="1"/>
  <c r="IO60" i="7"/>
  <c r="K31" i="14" s="1"/>
  <c r="IO68" i="7"/>
  <c r="K46" i="14" s="1"/>
  <c r="IO61" i="7"/>
  <c r="K34" i="14" s="1"/>
  <c r="IO49" i="7"/>
  <c r="K18" i="14" s="1"/>
  <c r="IO59" i="7"/>
  <c r="K30" i="14" s="1"/>
  <c r="IO48" i="7"/>
  <c r="K16" i="14" s="1"/>
  <c r="IO50" i="7"/>
  <c r="K19" i="14" s="1"/>
  <c r="IO54" i="7"/>
  <c r="K24" i="14" s="1"/>
  <c r="IO44" i="7"/>
  <c r="K11" i="14" s="1"/>
  <c r="IO45" i="7"/>
  <c r="K13" i="14" s="1"/>
  <c r="IO66" i="7"/>
  <c r="K44" i="14" s="1"/>
  <c r="IO64" i="7"/>
  <c r="K37" i="14" s="1"/>
  <c r="IO58" i="7"/>
  <c r="K29" i="14" s="1"/>
  <c r="IO41" i="7"/>
  <c r="K8" i="14" s="1"/>
  <c r="IO47" i="7"/>
  <c r="K15" i="14" s="1"/>
  <c r="IO67" i="7"/>
  <c r="K45" i="14" s="1"/>
  <c r="IO62" i="7"/>
  <c r="K35" i="14" s="1"/>
  <c r="IO57" i="7"/>
  <c r="K28" i="14" s="1"/>
  <c r="IO46" i="7"/>
  <c r="K14" i="14" s="1"/>
  <c r="IO51" i="7"/>
  <c r="K20" i="14" s="1"/>
  <c r="IO53" i="7"/>
  <c r="K23" i="14" s="1"/>
  <c r="IO65" i="7"/>
  <c r="K43" i="14" s="1"/>
  <c r="IO52" i="7"/>
  <c r="K21" i="14" s="1"/>
  <c r="IO55" i="7"/>
  <c r="K25" i="14" s="1"/>
  <c r="IO56" i="7"/>
  <c r="K26" i="14" s="1"/>
  <c r="IO43" i="7"/>
  <c r="K10" i="14" s="1"/>
  <c r="K47" l="1"/>
  <c r="K49" s="1"/>
  <c r="F38"/>
  <c r="F40" s="1"/>
  <c r="O47"/>
  <c r="O48" s="1"/>
  <c r="H38"/>
  <c r="H39" s="1"/>
  <c r="I47"/>
  <c r="I48" s="1"/>
  <c r="K38"/>
  <c r="Q47"/>
  <c r="J47"/>
  <c r="J38"/>
  <c r="H47"/>
  <c r="R15"/>
  <c r="U15" s="1"/>
  <c r="R28"/>
  <c r="U28" s="1"/>
  <c r="R19"/>
  <c r="U19" s="1"/>
  <c r="R20"/>
  <c r="U20" s="1"/>
  <c r="R24"/>
  <c r="U24" s="1"/>
  <c r="R11"/>
  <c r="U11" s="1"/>
  <c r="R8"/>
  <c r="U8" s="1"/>
  <c r="F47"/>
  <c r="R29"/>
  <c r="U29" s="1"/>
  <c r="R16"/>
  <c r="U16" s="1"/>
  <c r="R30"/>
  <c r="U30" s="1"/>
  <c r="P38"/>
  <c r="P47"/>
  <c r="L38"/>
  <c r="G47"/>
  <c r="I38"/>
  <c r="N47"/>
  <c r="M47"/>
  <c r="K48"/>
  <c r="O49"/>
  <c r="Q38"/>
  <c r="O38"/>
  <c r="R14"/>
  <c r="U14" s="1"/>
  <c r="R13"/>
  <c r="U13" s="1"/>
  <c r="R26"/>
  <c r="U26" s="1"/>
  <c r="R31"/>
  <c r="U31" s="1"/>
  <c r="R25"/>
  <c r="U25" s="1"/>
  <c r="R21"/>
  <c r="U21" s="1"/>
  <c r="R9"/>
  <c r="U9" s="1"/>
  <c r="R23"/>
  <c r="U23" s="1"/>
  <c r="R10"/>
  <c r="U10" s="1"/>
  <c r="R18"/>
  <c r="U18" s="1"/>
  <c r="L47"/>
  <c r="G38"/>
  <c r="N38"/>
  <c r="M38"/>
  <c r="I50" l="1"/>
  <c r="K50"/>
  <c r="I49"/>
  <c r="O50"/>
  <c r="U22"/>
  <c r="H31" i="16" s="1"/>
  <c r="F41" i="14"/>
  <c r="F39"/>
  <c r="H40"/>
  <c r="H31" i="10"/>
  <c r="N31" s="1"/>
  <c r="H41" i="14"/>
  <c r="U27"/>
  <c r="U17"/>
  <c r="O40"/>
  <c r="O41"/>
  <c r="O39"/>
  <c r="M50"/>
  <c r="M48"/>
  <c r="M49"/>
  <c r="I40"/>
  <c r="I41"/>
  <c r="I39"/>
  <c r="L41"/>
  <c r="L40"/>
  <c r="L39"/>
  <c r="P40"/>
  <c r="P41"/>
  <c r="P39"/>
  <c r="F49"/>
  <c r="F48"/>
  <c r="F50"/>
  <c r="U47"/>
  <c r="H35" i="16" s="1"/>
  <c r="H49" i="14"/>
  <c r="H48"/>
  <c r="H50"/>
  <c r="J50"/>
  <c r="J48"/>
  <c r="J49"/>
  <c r="K40"/>
  <c r="K39"/>
  <c r="K41"/>
  <c r="U32"/>
  <c r="M39"/>
  <c r="M40"/>
  <c r="M41"/>
  <c r="G41"/>
  <c r="G39"/>
  <c r="G40"/>
  <c r="N40"/>
  <c r="N39"/>
  <c r="N41"/>
  <c r="L48"/>
  <c r="L50"/>
  <c r="L49"/>
  <c r="Q41"/>
  <c r="Q40"/>
  <c r="Q39"/>
  <c r="N50"/>
  <c r="N48"/>
  <c r="N49"/>
  <c r="G48"/>
  <c r="G50"/>
  <c r="G49"/>
  <c r="P48"/>
  <c r="P49"/>
  <c r="P50"/>
  <c r="J41"/>
  <c r="J39"/>
  <c r="J40"/>
  <c r="Q50"/>
  <c r="Q49"/>
  <c r="Q48"/>
  <c r="U38"/>
  <c r="H34" i="16" s="1"/>
  <c r="U12" i="14"/>
  <c r="Q31" i="10" l="1"/>
  <c r="L31"/>
  <c r="H33"/>
  <c r="H33" i="16"/>
  <c r="H32" i="10"/>
  <c r="H32" i="16"/>
  <c r="Q31"/>
  <c r="L31"/>
  <c r="N31"/>
  <c r="H29" i="10"/>
  <c r="N29" s="1"/>
  <c r="H29" i="16"/>
  <c r="H30" i="10"/>
  <c r="H30" i="16"/>
  <c r="U41" i="14"/>
  <c r="U40"/>
  <c r="U39"/>
  <c r="N33" i="10"/>
  <c r="Q33"/>
  <c r="L33"/>
  <c r="C42" i="14"/>
  <c r="H35" i="10"/>
  <c r="U48" i="14"/>
  <c r="C33"/>
  <c r="H34" i="10"/>
  <c r="U50" i="14"/>
  <c r="U49"/>
  <c r="Q29" i="10" l="1"/>
  <c r="Q35"/>
  <c r="Q35" i="16"/>
  <c r="L35" i="10"/>
  <c r="L35" i="16"/>
  <c r="L34" i="10"/>
  <c r="L34" i="16"/>
  <c r="Q34" i="10"/>
  <c r="Q34" i="16"/>
  <c r="N30" i="10"/>
  <c r="L30"/>
  <c r="Q30"/>
  <c r="Q32" i="16"/>
  <c r="N32"/>
  <c r="L32"/>
  <c r="Q33"/>
  <c r="L33"/>
  <c r="N33"/>
  <c r="N35" i="10"/>
  <c r="N35" i="16"/>
  <c r="N34" i="10"/>
  <c r="N34" i="16"/>
  <c r="Q30"/>
  <c r="N30"/>
  <c r="L30"/>
  <c r="Q29"/>
  <c r="L29"/>
  <c r="L44" s="1"/>
  <c r="L56" s="1"/>
  <c r="N29"/>
  <c r="N44" s="1"/>
  <c r="N56" s="1"/>
  <c r="Q32" i="10"/>
  <c r="L32"/>
  <c r="N32"/>
  <c r="L29"/>
  <c r="L44" s="1"/>
  <c r="L56" s="1"/>
  <c r="N44" l="1"/>
  <c r="N56" s="1"/>
  <c r="G13" i="5" s="1"/>
  <c r="Q44" i="10"/>
  <c r="Q56" s="1"/>
  <c r="G14" i="5" s="1"/>
  <c r="Q44" i="16"/>
  <c r="Q56" l="1"/>
</calcChain>
</file>

<file path=xl/comments1.xml><?xml version="1.0" encoding="utf-8"?>
<comments xmlns="http://schemas.openxmlformats.org/spreadsheetml/2006/main">
  <authors>
    <author>110362</author>
  </authors>
  <commentList>
    <comment ref="O27" authorId="0">
      <text>
        <r>
          <rPr>
            <b/>
            <sz val="12"/>
            <color indexed="81"/>
            <rFont val="ＭＳ Ｐゴシック"/>
            <family val="3"/>
            <charset val="128"/>
          </rPr>
          <t>第２計画期間では係数が変わっています</t>
        </r>
      </text>
    </comment>
    <comment ref="O46" authorId="0">
      <text>
        <r>
          <rPr>
            <b/>
            <sz val="12"/>
            <color indexed="81"/>
            <rFont val="ＭＳ Ｐゴシック"/>
            <family val="3"/>
            <charset val="128"/>
          </rPr>
          <t>第２計画期間では係数が変わっています</t>
        </r>
      </text>
    </comment>
    <comment ref="Q55" authorId="0">
      <text>
        <r>
          <rPr>
            <b/>
            <sz val="12"/>
            <color indexed="81"/>
            <rFont val="ＭＳ Ｐゴシック"/>
            <family val="3"/>
            <charset val="128"/>
          </rPr>
          <t>第２計画期間ではコージェネ特例による削減量はありません
（要件によっては目標達成のみに使用できる算定量を計算することができます）</t>
        </r>
      </text>
    </comment>
  </commentList>
</comments>
</file>

<file path=xl/sharedStrings.xml><?xml version="1.0" encoding="utf-8"?>
<sst xmlns="http://schemas.openxmlformats.org/spreadsheetml/2006/main" count="3301" uniqueCount="620">
  <si>
    <t>平成</t>
    <rPh sb="0" eb="2">
      <t>ヘイセイ</t>
    </rPh>
    <phoneticPr fontId="2"/>
  </si>
  <si>
    <t>年度</t>
    <rPh sb="0" eb="2">
      <t>ネンド</t>
    </rPh>
    <phoneticPr fontId="2"/>
  </si>
  <si>
    <t>１　事業所の概要</t>
    <rPh sb="2" eb="5">
      <t>ジギョウショ</t>
    </rPh>
    <rPh sb="6" eb="8">
      <t>ガイヨウ</t>
    </rPh>
    <phoneticPr fontId="2"/>
  </si>
  <si>
    <t>名称</t>
    <rPh sb="0" eb="2">
      <t>メイショウ</t>
    </rPh>
    <phoneticPr fontId="2"/>
  </si>
  <si>
    <t>所在地</t>
    <rPh sb="0" eb="3">
      <t>ショザイチ</t>
    </rPh>
    <phoneticPr fontId="2"/>
  </si>
  <si>
    <t>事業所番号</t>
    <rPh sb="0" eb="3">
      <t>ジギョウショ</t>
    </rPh>
    <rPh sb="3" eb="5">
      <t>バンゴウ</t>
    </rPh>
    <phoneticPr fontId="2"/>
  </si>
  <si>
    <t>原油換算エネルギー使用量</t>
    <rPh sb="0" eb="2">
      <t>ゲンユ</t>
    </rPh>
    <rPh sb="2" eb="4">
      <t>カンザン</t>
    </rPh>
    <rPh sb="9" eb="12">
      <t>シヨウリョウ</t>
    </rPh>
    <phoneticPr fontId="2"/>
  </si>
  <si>
    <r>
      <t>エネルギー起源ＣＯ</t>
    </r>
    <r>
      <rPr>
        <vertAlign val="subscript"/>
        <sz val="11"/>
        <color indexed="8"/>
        <rFont val="ＭＳ 明朝"/>
        <family val="1"/>
        <charset val="128"/>
      </rPr>
      <t>２</t>
    </r>
    <r>
      <rPr>
        <sz val="11"/>
        <color indexed="8"/>
        <rFont val="ＭＳ 明朝"/>
        <family val="1"/>
        <charset val="128"/>
      </rPr>
      <t>排出量</t>
    </r>
    <rPh sb="5" eb="7">
      <t>キゲン</t>
    </rPh>
    <rPh sb="10" eb="13">
      <t>ハイシュツリョウ</t>
    </rPh>
    <phoneticPr fontId="2"/>
  </si>
  <si>
    <t>３　事業所境界及び燃料等使用量監視点の図面</t>
    <rPh sb="19" eb="21">
      <t>ズメン</t>
    </rPh>
    <phoneticPr fontId="2"/>
  </si>
  <si>
    <t>２　算定体制</t>
    <rPh sb="2" eb="4">
      <t>サンテイ</t>
    </rPh>
    <rPh sb="4" eb="6">
      <t>タイセイ</t>
    </rPh>
    <phoneticPr fontId="2"/>
  </si>
  <si>
    <t>算定責任者</t>
    <rPh sb="0" eb="2">
      <t>サンテイ</t>
    </rPh>
    <rPh sb="2" eb="5">
      <t>セキニンシャ</t>
    </rPh>
    <phoneticPr fontId="2"/>
  </si>
  <si>
    <t>算定担当者</t>
    <rPh sb="0" eb="2">
      <t>サンテイ</t>
    </rPh>
    <rPh sb="2" eb="5">
      <t>タントウシャ</t>
    </rPh>
    <phoneticPr fontId="2"/>
  </si>
  <si>
    <t>所属</t>
    <rPh sb="0" eb="2">
      <t>ショゾク</t>
    </rPh>
    <phoneticPr fontId="2"/>
  </si>
  <si>
    <t>職名・氏名</t>
    <rPh sb="0" eb="2">
      <t>ショクメイ</t>
    </rPh>
    <rPh sb="3" eb="5">
      <t>シメイ</t>
    </rPh>
    <phoneticPr fontId="2"/>
  </si>
  <si>
    <t>電話番号</t>
    <rPh sb="0" eb="2">
      <t>デンワ</t>
    </rPh>
    <rPh sb="2" eb="4">
      <t>バンゴウ</t>
    </rPh>
    <phoneticPr fontId="2"/>
  </si>
  <si>
    <t>ＦＡＸ番号</t>
    <rPh sb="3" eb="5">
      <t>バンゴウ</t>
    </rPh>
    <phoneticPr fontId="2"/>
  </si>
  <si>
    <r>
      <t>エネルギー起源ＣＯ</t>
    </r>
    <r>
      <rPr>
        <vertAlign val="subscript"/>
        <sz val="20"/>
        <color indexed="8"/>
        <rFont val="ＭＳ 明朝"/>
        <family val="1"/>
        <charset val="128"/>
      </rPr>
      <t>２</t>
    </r>
    <r>
      <rPr>
        <sz val="20"/>
        <color indexed="8"/>
        <rFont val="ＭＳ 明朝"/>
        <family val="1"/>
        <charset val="128"/>
      </rPr>
      <t>排出量算定資料</t>
    </r>
    <phoneticPr fontId="2"/>
  </si>
  <si>
    <r>
      <t>ｍ</t>
    </r>
    <r>
      <rPr>
        <vertAlign val="superscript"/>
        <sz val="11"/>
        <color indexed="8"/>
        <rFont val="ＭＳ 明朝"/>
        <family val="1"/>
        <charset val="128"/>
      </rPr>
      <t>２</t>
    </r>
    <phoneticPr fontId="2"/>
  </si>
  <si>
    <t>ｋＬ</t>
    <phoneticPr fontId="2"/>
  </si>
  <si>
    <r>
      <t>ｔ-ＣＯ</t>
    </r>
    <r>
      <rPr>
        <vertAlign val="subscript"/>
        <sz val="11"/>
        <color indexed="8"/>
        <rFont val="ＭＳ 明朝"/>
        <family val="1"/>
        <charset val="128"/>
      </rPr>
      <t>２</t>
    </r>
    <phoneticPr fontId="2"/>
  </si>
  <si>
    <t>資料作成日</t>
    <rPh sb="0" eb="2">
      <t>シリョウ</t>
    </rPh>
    <rPh sb="2" eb="5">
      <t>サクセイビ</t>
    </rPh>
    <phoneticPr fontId="2"/>
  </si>
  <si>
    <t>注１</t>
    <rPh sb="0" eb="1">
      <t>チュウ</t>
    </rPh>
    <phoneticPr fontId="2"/>
  </si>
  <si>
    <t>算定対象となる事業所の範囲を線で囲み、対象外部分がある場合はその範囲も明示すること。</t>
    <rPh sb="0" eb="2">
      <t>サンテイ</t>
    </rPh>
    <rPh sb="2" eb="4">
      <t>タイショウ</t>
    </rPh>
    <rPh sb="7" eb="10">
      <t>ジギョウショ</t>
    </rPh>
    <rPh sb="11" eb="13">
      <t>ハンイ</t>
    </rPh>
    <rPh sb="14" eb="15">
      <t>セン</t>
    </rPh>
    <rPh sb="16" eb="17">
      <t>カコ</t>
    </rPh>
    <rPh sb="19" eb="22">
      <t>タイショウガイ</t>
    </rPh>
    <rPh sb="22" eb="24">
      <t>ブブン</t>
    </rPh>
    <rPh sb="27" eb="29">
      <t>バアイ</t>
    </rPh>
    <rPh sb="32" eb="34">
      <t>ハンイ</t>
    </rPh>
    <rPh sb="35" eb="37">
      <t>メイジ</t>
    </rPh>
    <phoneticPr fontId="2"/>
  </si>
  <si>
    <t>注２</t>
    <rPh sb="0" eb="1">
      <t>チュウ</t>
    </rPh>
    <phoneticPr fontId="2"/>
  </si>
  <si>
    <t>注３</t>
    <rPh sb="0" eb="1">
      <t>チュウ</t>
    </rPh>
    <phoneticPr fontId="2"/>
  </si>
  <si>
    <t>地球温暖化対策計画書の「燃料使用量監視点」の図面との整合性も確認すること。</t>
    <rPh sb="0" eb="2">
      <t>チキュウ</t>
    </rPh>
    <rPh sb="2" eb="5">
      <t>オンダンカ</t>
    </rPh>
    <rPh sb="5" eb="7">
      <t>タイサク</t>
    </rPh>
    <rPh sb="7" eb="10">
      <t>ケイカクショ</t>
    </rPh>
    <rPh sb="12" eb="14">
      <t>ネンリョウ</t>
    </rPh>
    <rPh sb="14" eb="17">
      <t>シヨウリョウ</t>
    </rPh>
    <rPh sb="17" eb="19">
      <t>カンシ</t>
    </rPh>
    <rPh sb="19" eb="20">
      <t>テン</t>
    </rPh>
    <rPh sb="22" eb="24">
      <t>ズメン</t>
    </rPh>
    <rPh sb="26" eb="29">
      <t>セイゴウセイ</t>
    </rPh>
    <rPh sb="30" eb="32">
      <t>カクニン</t>
    </rPh>
    <phoneticPr fontId="2"/>
  </si>
  <si>
    <t>排出活動の種類</t>
    <rPh sb="0" eb="2">
      <t>ハイシュツ</t>
    </rPh>
    <rPh sb="2" eb="4">
      <t>カツドウ</t>
    </rPh>
    <rPh sb="5" eb="7">
      <t>シュルイ</t>
    </rPh>
    <phoneticPr fontId="2"/>
  </si>
  <si>
    <t>燃料等の種類</t>
    <rPh sb="0" eb="2">
      <t>ネンリョウ</t>
    </rPh>
    <rPh sb="2" eb="3">
      <t>トウ</t>
    </rPh>
    <rPh sb="4" eb="6">
      <t>シュルイ</t>
    </rPh>
    <phoneticPr fontId="2"/>
  </si>
  <si>
    <t>メーター種</t>
    <rPh sb="4" eb="5">
      <t>シュ</t>
    </rPh>
    <phoneticPr fontId="2"/>
  </si>
  <si>
    <t>供給会社</t>
    <rPh sb="0" eb="2">
      <t>キョウキュウ</t>
    </rPh>
    <rPh sb="2" eb="4">
      <t>ガイシャ</t>
    </rPh>
    <phoneticPr fontId="2"/>
  </si>
  <si>
    <t>計量器</t>
    <rPh sb="0" eb="3">
      <t>ケイリョウキ</t>
    </rPh>
    <phoneticPr fontId="2"/>
  </si>
  <si>
    <t>種類</t>
    <rPh sb="0" eb="2">
      <t>シュルイ</t>
    </rPh>
    <phoneticPr fontId="2"/>
  </si>
  <si>
    <t>検定</t>
    <rPh sb="0" eb="2">
      <t>ケンテイ</t>
    </rPh>
    <phoneticPr fontId="2"/>
  </si>
  <si>
    <t>把握方法</t>
    <rPh sb="0" eb="2">
      <t>ハアク</t>
    </rPh>
    <rPh sb="2" eb="4">
      <t>ホウホウ</t>
    </rPh>
    <phoneticPr fontId="2"/>
  </si>
  <si>
    <t>単位</t>
    <rPh sb="0" eb="2">
      <t>タンイ</t>
    </rPh>
    <phoneticPr fontId="2"/>
  </si>
  <si>
    <t>合計</t>
    <rPh sb="0" eb="2">
      <t>ゴウケイ</t>
    </rPh>
    <phoneticPr fontId="2"/>
  </si>
  <si>
    <t>（補正前）</t>
    <rPh sb="1" eb="3">
      <t>ホセイ</t>
    </rPh>
    <rPh sb="3" eb="4">
      <t>マエ</t>
    </rPh>
    <phoneticPr fontId="2"/>
  </si>
  <si>
    <t>事業所番号</t>
    <rPh sb="0" eb="3">
      <t>ジギョウショ</t>
    </rPh>
    <rPh sb="3" eb="5">
      <t>バンゴウ</t>
    </rPh>
    <phoneticPr fontId="7"/>
  </si>
  <si>
    <t>kg</t>
  </si>
  <si>
    <t>m3</t>
  </si>
  <si>
    <t>その他可燃性
天然ガス</t>
    <rPh sb="2" eb="3">
      <t>タ</t>
    </rPh>
    <rPh sb="3" eb="6">
      <t>カネンセイ</t>
    </rPh>
    <rPh sb="7" eb="9">
      <t>テンネン</t>
    </rPh>
    <phoneticPr fontId="7"/>
  </si>
  <si>
    <t>コークス炉ガス</t>
    <rPh sb="4" eb="5">
      <t>ロ</t>
    </rPh>
    <phoneticPr fontId="7"/>
  </si>
  <si>
    <t>高炉ガス</t>
    <rPh sb="0" eb="2">
      <t>コウロ</t>
    </rPh>
    <phoneticPr fontId="7"/>
  </si>
  <si>
    <t>転炉ガス</t>
    <rPh sb="0" eb="2">
      <t>テンロ</t>
    </rPh>
    <phoneticPr fontId="7"/>
  </si>
  <si>
    <t>種類</t>
    <rPh sb="0" eb="2">
      <t>シュルイ</t>
    </rPh>
    <phoneticPr fontId="7"/>
  </si>
  <si>
    <t>燃料及び熱</t>
    <rPh sb="0" eb="2">
      <t>ネンリョウ</t>
    </rPh>
    <rPh sb="2" eb="3">
      <t>オヨ</t>
    </rPh>
    <rPh sb="4" eb="5">
      <t>ネツ</t>
    </rPh>
    <phoneticPr fontId="7"/>
  </si>
  <si>
    <t>原油（コンデンセートを除く）</t>
    <rPh sb="0" eb="2">
      <t>ゲンユ</t>
    </rPh>
    <rPh sb="11" eb="12">
      <t>ノゾ</t>
    </rPh>
    <phoneticPr fontId="7"/>
  </si>
  <si>
    <t>t-C/GJ</t>
  </si>
  <si>
    <t>原油のうちコンデンセート（ＮＧＬ）</t>
    <rPh sb="0" eb="2">
      <t>ゲンユ</t>
    </rPh>
    <phoneticPr fontId="7"/>
  </si>
  <si>
    <t>kL</t>
    <phoneticPr fontId="7"/>
  </si>
  <si>
    <t>揮発油（ガソリン）</t>
    <rPh sb="0" eb="3">
      <t>キハツユ</t>
    </rPh>
    <phoneticPr fontId="7"/>
  </si>
  <si>
    <t>ナフサ</t>
    <phoneticPr fontId="7"/>
  </si>
  <si>
    <t>t</t>
  </si>
  <si>
    <t>灯油</t>
    <rPh sb="0" eb="2">
      <t>トウユ</t>
    </rPh>
    <phoneticPr fontId="7"/>
  </si>
  <si>
    <t>軽油</t>
    <rPh sb="0" eb="2">
      <t>ケイユ</t>
    </rPh>
    <phoneticPr fontId="7"/>
  </si>
  <si>
    <t>Ａ重油</t>
    <rPh sb="1" eb="3">
      <t>ジュウユ</t>
    </rPh>
    <phoneticPr fontId="7"/>
  </si>
  <si>
    <t>Ｂ・Ｃ重油</t>
    <rPh sb="3" eb="5">
      <t>ジュウユ</t>
    </rPh>
    <phoneticPr fontId="7"/>
  </si>
  <si>
    <t>石油アスファルト</t>
    <rPh sb="0" eb="2">
      <t>セキユ</t>
    </rPh>
    <phoneticPr fontId="7"/>
  </si>
  <si>
    <t>石油コークス</t>
    <rPh sb="0" eb="2">
      <t>セキユ</t>
    </rPh>
    <phoneticPr fontId="7"/>
  </si>
  <si>
    <t>石油ガス</t>
    <rPh sb="0" eb="2">
      <t>セキユ</t>
    </rPh>
    <phoneticPr fontId="7"/>
  </si>
  <si>
    <t>液化石油ガス（ＬＰＧ）</t>
    <phoneticPr fontId="7"/>
  </si>
  <si>
    <t>MJ</t>
  </si>
  <si>
    <t>石油系炭化水素ガス</t>
    <rPh sb="0" eb="3">
      <t>セキユケイ</t>
    </rPh>
    <rPh sb="3" eb="5">
      <t>タンカ</t>
    </rPh>
    <rPh sb="5" eb="7">
      <t>スイソ</t>
    </rPh>
    <phoneticPr fontId="7"/>
  </si>
  <si>
    <t>GJ</t>
  </si>
  <si>
    <t>可燃性天然ガス</t>
    <rPh sb="0" eb="3">
      <t>カネンセイ</t>
    </rPh>
    <rPh sb="3" eb="5">
      <t>テンネン</t>
    </rPh>
    <phoneticPr fontId="7"/>
  </si>
  <si>
    <t>その他可燃性天然ガス</t>
    <rPh sb="2" eb="3">
      <t>タ</t>
    </rPh>
    <rPh sb="3" eb="6">
      <t>カネンセイ</t>
    </rPh>
    <rPh sb="6" eb="8">
      <t>テンネン</t>
    </rPh>
    <phoneticPr fontId="7"/>
  </si>
  <si>
    <t>石炭</t>
    <rPh sb="0" eb="2">
      <t>セキタン</t>
    </rPh>
    <phoneticPr fontId="7"/>
  </si>
  <si>
    <t>原料炭</t>
    <rPh sb="0" eb="2">
      <t>ゲンリョウ</t>
    </rPh>
    <rPh sb="2" eb="3">
      <t>タン</t>
    </rPh>
    <phoneticPr fontId="7"/>
  </si>
  <si>
    <t>一般炭</t>
    <rPh sb="0" eb="2">
      <t>イッパン</t>
    </rPh>
    <rPh sb="2" eb="3">
      <t>タン</t>
    </rPh>
    <phoneticPr fontId="7"/>
  </si>
  <si>
    <t>無煙炭</t>
    <rPh sb="0" eb="3">
      <t>ムエンタン</t>
    </rPh>
    <phoneticPr fontId="7"/>
  </si>
  <si>
    <t>石炭コークス</t>
    <rPh sb="0" eb="2">
      <t>セキタン</t>
    </rPh>
    <phoneticPr fontId="7"/>
  </si>
  <si>
    <t>コールタール</t>
    <phoneticPr fontId="7"/>
  </si>
  <si>
    <t>その他燃料</t>
    <rPh sb="2" eb="3">
      <t>タ</t>
    </rPh>
    <rPh sb="3" eb="5">
      <t>ネンリョウ</t>
    </rPh>
    <phoneticPr fontId="7"/>
  </si>
  <si>
    <t>産業用蒸気</t>
    <rPh sb="0" eb="3">
      <t>サンギョウヨウ</t>
    </rPh>
    <rPh sb="3" eb="5">
      <t>ジョウキ</t>
    </rPh>
    <phoneticPr fontId="7"/>
  </si>
  <si>
    <t>産業用以外の蒸気</t>
    <rPh sb="0" eb="3">
      <t>サンギョウヨウ</t>
    </rPh>
    <rPh sb="3" eb="5">
      <t>イガイ</t>
    </rPh>
    <rPh sb="6" eb="8">
      <t>ジョウキ</t>
    </rPh>
    <phoneticPr fontId="7"/>
  </si>
  <si>
    <t>温水</t>
    <rPh sb="0" eb="2">
      <t>オンスイ</t>
    </rPh>
    <phoneticPr fontId="7"/>
  </si>
  <si>
    <t>冷水</t>
    <rPh sb="0" eb="2">
      <t>レイスイ</t>
    </rPh>
    <phoneticPr fontId="7"/>
  </si>
  <si>
    <t>電気</t>
    <rPh sb="0" eb="2">
      <t>デンキ</t>
    </rPh>
    <phoneticPr fontId="7"/>
  </si>
  <si>
    <t>一般電気事業者</t>
    <rPh sb="0" eb="2">
      <t>イッパン</t>
    </rPh>
    <rPh sb="2" eb="4">
      <t>デンキ</t>
    </rPh>
    <rPh sb="4" eb="7">
      <t>ジギョウシャ</t>
    </rPh>
    <phoneticPr fontId="7"/>
  </si>
  <si>
    <t>昼間（8時～22時）</t>
    <rPh sb="0" eb="2">
      <t>ヒルマ</t>
    </rPh>
    <rPh sb="4" eb="5">
      <t>ジ</t>
    </rPh>
    <rPh sb="8" eb="9">
      <t>ジ</t>
    </rPh>
    <phoneticPr fontId="7"/>
  </si>
  <si>
    <t>千kWh</t>
    <rPh sb="0" eb="1">
      <t>セン</t>
    </rPh>
    <phoneticPr fontId="7"/>
  </si>
  <si>
    <t>夜間（22時～翌8時）</t>
    <rPh sb="0" eb="2">
      <t>ヤカン</t>
    </rPh>
    <rPh sb="5" eb="6">
      <t>ジ</t>
    </rPh>
    <rPh sb="7" eb="8">
      <t>ヨク</t>
    </rPh>
    <rPh sb="9" eb="10">
      <t>ジ</t>
    </rPh>
    <phoneticPr fontId="7"/>
  </si>
  <si>
    <t>その他の買電</t>
    <rPh sb="2" eb="3">
      <t>タ</t>
    </rPh>
    <phoneticPr fontId="7"/>
  </si>
  <si>
    <t>外部供給</t>
    <rPh sb="0" eb="2">
      <t>ガイブ</t>
    </rPh>
    <rPh sb="2" eb="4">
      <t>キョウキュウ</t>
    </rPh>
    <phoneticPr fontId="7"/>
  </si>
  <si>
    <t>自ら生成した熱の供給</t>
    <rPh sb="0" eb="1">
      <t>ミズカ</t>
    </rPh>
    <rPh sb="2" eb="4">
      <t>セイセイ</t>
    </rPh>
    <rPh sb="6" eb="7">
      <t>ネツ</t>
    </rPh>
    <rPh sb="8" eb="10">
      <t>キョウキュウ</t>
    </rPh>
    <phoneticPr fontId="7"/>
  </si>
  <si>
    <t>自ら生成した電力の供給</t>
    <rPh sb="0" eb="1">
      <t>ミズカ</t>
    </rPh>
    <rPh sb="2" eb="4">
      <t>セイセイ</t>
    </rPh>
    <rPh sb="6" eb="8">
      <t>デンリョク</t>
    </rPh>
    <rPh sb="9" eb="11">
      <t>キョウキュウ</t>
    </rPh>
    <phoneticPr fontId="7"/>
  </si>
  <si>
    <t>コージェネレーションシステムの利用</t>
    <rPh sb="15" eb="17">
      <t>リヨウ</t>
    </rPh>
    <phoneticPr fontId="7"/>
  </si>
  <si>
    <t>事業所C</t>
    <rPh sb="0" eb="3">
      <t>ジギョウショ</t>
    </rPh>
    <phoneticPr fontId="7"/>
  </si>
  <si>
    <t>単位当たり発熱量</t>
    <rPh sb="0" eb="2">
      <t>タンイ</t>
    </rPh>
    <rPh sb="2" eb="3">
      <t>ア</t>
    </rPh>
    <rPh sb="5" eb="8">
      <t>ハツネツリョウ</t>
    </rPh>
    <phoneticPr fontId="7"/>
  </si>
  <si>
    <t>原油換算</t>
    <rPh sb="0" eb="2">
      <t>ゲンユ</t>
    </rPh>
    <rPh sb="2" eb="4">
      <t>カンサン</t>
    </rPh>
    <phoneticPr fontId="7"/>
  </si>
  <si>
    <t>排出係数</t>
    <phoneticPr fontId="7"/>
  </si>
  <si>
    <t>①</t>
    <phoneticPr fontId="7"/>
  </si>
  <si>
    <t>②</t>
    <phoneticPr fontId="7"/>
  </si>
  <si>
    <t>③=①×②</t>
    <phoneticPr fontId="7"/>
  </si>
  <si>
    <t>④</t>
    <phoneticPr fontId="7"/>
  </si>
  <si>
    <t>⑤=①×②×④</t>
    <phoneticPr fontId="7"/>
  </si>
  <si>
    <t>⑥</t>
    <phoneticPr fontId="7"/>
  </si>
  <si>
    <t>⑦=①×②×⑥
×44/12</t>
    <phoneticPr fontId="7"/>
  </si>
  <si>
    <t>GJ</t>
    <phoneticPr fontId="7"/>
  </si>
  <si>
    <t>kL/GJ</t>
    <phoneticPr fontId="7"/>
  </si>
  <si>
    <r>
      <t>t-CO</t>
    </r>
    <r>
      <rPr>
        <vertAlign val="subscript"/>
        <sz val="11"/>
        <rFont val="ＭＳ 明朝"/>
        <family val="1"/>
        <charset val="128"/>
      </rPr>
      <t>2</t>
    </r>
    <phoneticPr fontId="7"/>
  </si>
  <si>
    <r>
      <t>エネルギー起源CO</t>
    </r>
    <r>
      <rPr>
        <vertAlign val="subscript"/>
        <sz val="11"/>
        <color indexed="8"/>
        <rFont val="ＭＳ 明朝"/>
        <family val="1"/>
        <charset val="128"/>
      </rPr>
      <t>2</t>
    </r>
    <rPh sb="5" eb="7">
      <t>キゲン</t>
    </rPh>
    <phoneticPr fontId="7"/>
  </si>
  <si>
    <r>
      <t>都市ガス</t>
    </r>
    <r>
      <rPr>
        <vertAlign val="superscript"/>
        <sz val="11"/>
        <rFont val="ＭＳ 明朝"/>
        <family val="1"/>
        <charset val="128"/>
      </rPr>
      <t>（※）</t>
    </r>
    <rPh sb="0" eb="2">
      <t>トシ</t>
    </rPh>
    <phoneticPr fontId="7"/>
  </si>
  <si>
    <r>
      <t>13A:45MJ/m</t>
    </r>
    <r>
      <rPr>
        <vertAlign val="superscript"/>
        <sz val="11"/>
        <rFont val="ＭＳ 明朝"/>
        <family val="1"/>
        <charset val="128"/>
      </rPr>
      <t>3</t>
    </r>
    <phoneticPr fontId="7"/>
  </si>
  <si>
    <r>
      <t>13A:43.12MJ/m</t>
    </r>
    <r>
      <rPr>
        <vertAlign val="superscript"/>
        <sz val="11"/>
        <rFont val="ＭＳ 明朝"/>
        <family val="1"/>
        <charset val="128"/>
      </rPr>
      <t>3</t>
    </r>
    <phoneticPr fontId="7"/>
  </si>
  <si>
    <r>
      <t>13A:46.04MJ/m</t>
    </r>
    <r>
      <rPr>
        <vertAlign val="superscript"/>
        <sz val="11"/>
        <rFont val="ＭＳ 明朝"/>
        <family val="1"/>
        <charset val="128"/>
      </rPr>
      <t>3</t>
    </r>
    <phoneticPr fontId="7"/>
  </si>
  <si>
    <r>
      <t>12A:41.86MJ/m</t>
    </r>
    <r>
      <rPr>
        <vertAlign val="superscript"/>
        <sz val="11"/>
        <rFont val="ＭＳ 明朝"/>
        <family val="1"/>
        <charset val="128"/>
      </rPr>
      <t>3</t>
    </r>
    <phoneticPr fontId="7"/>
  </si>
  <si>
    <r>
      <t>6A:29.30MJ/m</t>
    </r>
    <r>
      <rPr>
        <vertAlign val="superscript"/>
        <sz val="11"/>
        <rFont val="ＭＳ 明朝"/>
        <family val="1"/>
        <charset val="128"/>
      </rPr>
      <t>3</t>
    </r>
    <phoneticPr fontId="7"/>
  </si>
  <si>
    <t>小計</t>
    <phoneticPr fontId="7"/>
  </si>
  <si>
    <t>①</t>
  </si>
  <si>
    <t>④</t>
  </si>
  <si>
    <t>⑥</t>
  </si>
  <si>
    <t>⑦=①×⑥</t>
    <phoneticPr fontId="7"/>
  </si>
  <si>
    <t>GJ/千kWh</t>
    <rPh sb="3" eb="4">
      <t>セン</t>
    </rPh>
    <phoneticPr fontId="7"/>
  </si>
  <si>
    <t>合計</t>
    <rPh sb="0" eb="2">
      <t>ゴウケイ</t>
    </rPh>
    <phoneticPr fontId="7"/>
  </si>
  <si>
    <t>建物名称</t>
    <rPh sb="0" eb="2">
      <t>タテモノ</t>
    </rPh>
    <rPh sb="2" eb="4">
      <t>メイショウ</t>
    </rPh>
    <phoneticPr fontId="2"/>
  </si>
  <si>
    <t>合　　計</t>
    <rPh sb="0" eb="1">
      <t>ゴウ</t>
    </rPh>
    <rPh sb="3" eb="4">
      <t>ケイ</t>
    </rPh>
    <phoneticPr fontId="2"/>
  </si>
  <si>
    <r>
      <t>ｍ</t>
    </r>
    <r>
      <rPr>
        <vertAlign val="superscript"/>
        <sz val="11"/>
        <color indexed="8"/>
        <rFont val="ＭＳ 明朝"/>
        <family val="1"/>
        <charset val="128"/>
      </rPr>
      <t>２</t>
    </r>
    <phoneticPr fontId="2"/>
  </si>
  <si>
    <t>参考（把握方法が「その他」である場合、その他特殊な事情についての参考情報）</t>
    <rPh sb="0" eb="2">
      <t>サンコウ</t>
    </rPh>
    <rPh sb="3" eb="5">
      <t>ハアク</t>
    </rPh>
    <rPh sb="5" eb="7">
      <t>ホウホウ</t>
    </rPh>
    <rPh sb="11" eb="12">
      <t>タ</t>
    </rPh>
    <rPh sb="16" eb="18">
      <t>バアイ</t>
    </rPh>
    <rPh sb="21" eb="22">
      <t>タ</t>
    </rPh>
    <rPh sb="22" eb="24">
      <t>トクシュ</t>
    </rPh>
    <rPh sb="25" eb="27">
      <t>ジジョウ</t>
    </rPh>
    <rPh sb="32" eb="34">
      <t>サンコウ</t>
    </rPh>
    <rPh sb="34" eb="36">
      <t>ジョウホウ</t>
    </rPh>
    <phoneticPr fontId="2"/>
  </si>
  <si>
    <t>監視点
番号</t>
    <rPh sb="0" eb="3">
      <t>カンシテン</t>
    </rPh>
    <rPh sb="4" eb="6">
      <t>バンゴウ</t>
    </rPh>
    <phoneticPr fontId="2"/>
  </si>
  <si>
    <t>都市ガスに係る情報</t>
    <rPh sb="0" eb="2">
      <t>トシ</t>
    </rPh>
    <rPh sb="5" eb="6">
      <t>カカ</t>
    </rPh>
    <rPh sb="7" eb="9">
      <t>ジョウホウ</t>
    </rPh>
    <phoneticPr fontId="2"/>
  </si>
  <si>
    <t>燃料等使用量</t>
    <rPh sb="0" eb="3">
      <t>ネンリョウトウ</t>
    </rPh>
    <rPh sb="3" eb="6">
      <t>シヨウリョウ</t>
    </rPh>
    <phoneticPr fontId="2"/>
  </si>
  <si>
    <t>事業所外利用の移動体への供給</t>
    <phoneticPr fontId="2"/>
  </si>
  <si>
    <t>住宅用途への供給</t>
    <phoneticPr fontId="2"/>
  </si>
  <si>
    <t>燃料等の種類</t>
    <phoneticPr fontId="2"/>
  </si>
  <si>
    <t>【電気の使用】</t>
    <phoneticPr fontId="2"/>
  </si>
  <si>
    <t>その他からの買電</t>
  </si>
  <si>
    <t>その他からの買電</t>
    <phoneticPr fontId="10"/>
  </si>
  <si>
    <t>【燃料の使用】</t>
    <phoneticPr fontId="2"/>
  </si>
  <si>
    <t>ナフサ</t>
  </si>
  <si>
    <t>石炭コークス</t>
    <rPh sb="0" eb="2">
      <t>セキタン</t>
    </rPh>
    <phoneticPr fontId="10"/>
  </si>
  <si>
    <t>コールタール</t>
  </si>
  <si>
    <t>コークス炉ガス</t>
    <rPh sb="4" eb="5">
      <t>ロ</t>
    </rPh>
    <phoneticPr fontId="10"/>
  </si>
  <si>
    <t>高炉ガス</t>
    <rPh sb="0" eb="2">
      <t>コウロ</t>
    </rPh>
    <phoneticPr fontId="10"/>
  </si>
  <si>
    <t>転炉ガス</t>
    <rPh sb="0" eb="2">
      <t>テンロ</t>
    </rPh>
    <phoneticPr fontId="10"/>
  </si>
  <si>
    <t>電気の使用</t>
    <phoneticPr fontId="2"/>
  </si>
  <si>
    <t>燃料の使用</t>
    <phoneticPr fontId="2"/>
  </si>
  <si>
    <t>熱の使用</t>
    <phoneticPr fontId="2"/>
  </si>
  <si>
    <t>【熱の使用】</t>
    <phoneticPr fontId="2"/>
  </si>
  <si>
    <t>産業用蒸気</t>
  </si>
  <si>
    <t>産業用以外の蒸気</t>
  </si>
  <si>
    <t>温水</t>
  </si>
  <si>
    <t>冷水</t>
  </si>
  <si>
    <t>【事業所外利用の移動体への供給】</t>
    <phoneticPr fontId="2"/>
  </si>
  <si>
    <t>工事のためのエネルギー使用</t>
    <phoneticPr fontId="2"/>
  </si>
  <si>
    <t>他事業所への熱や電気の供給</t>
    <phoneticPr fontId="2"/>
  </si>
  <si>
    <t>他事業所への燃料等の直接供給</t>
    <phoneticPr fontId="2"/>
  </si>
  <si>
    <t>==以下は控除分==</t>
    <rPh sb="2" eb="4">
      <t>イカ</t>
    </rPh>
    <rPh sb="5" eb="7">
      <t>コウジョ</t>
    </rPh>
    <rPh sb="7" eb="8">
      <t>ブン</t>
    </rPh>
    <phoneticPr fontId="2"/>
  </si>
  <si>
    <t>【工事のためのエネルギー使用】</t>
    <phoneticPr fontId="2"/>
  </si>
  <si>
    <t>【他事業所への熱や電気の供給】</t>
    <phoneticPr fontId="2"/>
  </si>
  <si>
    <t>【住宅用途への供給】</t>
    <phoneticPr fontId="2"/>
  </si>
  <si>
    <t>自ら生成した熱</t>
    <rPh sb="0" eb="1">
      <t>ミズカ</t>
    </rPh>
    <rPh sb="2" eb="4">
      <t>セイセイ</t>
    </rPh>
    <rPh sb="6" eb="7">
      <t>ネツ</t>
    </rPh>
    <phoneticPr fontId="10"/>
  </si>
  <si>
    <t>自ら生成した電力</t>
    <rPh sb="0" eb="1">
      <t>ミズカ</t>
    </rPh>
    <rPh sb="2" eb="4">
      <t>セイセイ</t>
    </rPh>
    <rPh sb="6" eb="8">
      <t>デンリョク</t>
    </rPh>
    <phoneticPr fontId="10"/>
  </si>
  <si>
    <t>【他事業所への燃料等の直接供給】</t>
    <phoneticPr fontId="2"/>
  </si>
  <si>
    <t>都市ガスのメーター種</t>
    <rPh sb="0" eb="2">
      <t>トシ</t>
    </rPh>
    <rPh sb="9" eb="10">
      <t>シュ</t>
    </rPh>
    <phoneticPr fontId="2"/>
  </si>
  <si>
    <t>低圧用</t>
    <rPh sb="0" eb="3">
      <t>テイアツヨウ</t>
    </rPh>
    <phoneticPr fontId="2"/>
  </si>
  <si>
    <t>都市ガスの供給会社</t>
    <rPh sb="0" eb="2">
      <t>トシ</t>
    </rPh>
    <rPh sb="5" eb="7">
      <t>キョウキュウ</t>
    </rPh>
    <rPh sb="7" eb="9">
      <t>ガイシャ</t>
    </rPh>
    <phoneticPr fontId="2"/>
  </si>
  <si>
    <t>【メーター種】</t>
    <rPh sb="5" eb="6">
      <t>シュ</t>
    </rPh>
    <phoneticPr fontId="2"/>
  </si>
  <si>
    <t>4月分</t>
    <rPh sb="1" eb="2">
      <t>ガツ</t>
    </rPh>
    <rPh sb="2" eb="3">
      <t>ブン</t>
    </rPh>
    <phoneticPr fontId="2"/>
  </si>
  <si>
    <t>5月分</t>
    <rPh sb="1" eb="2">
      <t>ガツ</t>
    </rPh>
    <rPh sb="2" eb="3">
      <t>ブン</t>
    </rPh>
    <phoneticPr fontId="2"/>
  </si>
  <si>
    <t>6月分</t>
    <rPh sb="1" eb="2">
      <t>ガツ</t>
    </rPh>
    <rPh sb="2" eb="3">
      <t>ブン</t>
    </rPh>
    <phoneticPr fontId="2"/>
  </si>
  <si>
    <t>7月分</t>
    <rPh sb="1" eb="2">
      <t>ガツ</t>
    </rPh>
    <rPh sb="2" eb="3">
      <t>ブン</t>
    </rPh>
    <phoneticPr fontId="2"/>
  </si>
  <si>
    <t>8月分</t>
    <rPh sb="1" eb="2">
      <t>ガツ</t>
    </rPh>
    <rPh sb="2" eb="3">
      <t>ブン</t>
    </rPh>
    <phoneticPr fontId="2"/>
  </si>
  <si>
    <t>9月分</t>
    <rPh sb="1" eb="2">
      <t>ガツ</t>
    </rPh>
    <rPh sb="2" eb="3">
      <t>ブン</t>
    </rPh>
    <phoneticPr fontId="2"/>
  </si>
  <si>
    <t>10月分</t>
    <rPh sb="2" eb="3">
      <t>ガツ</t>
    </rPh>
    <rPh sb="3" eb="4">
      <t>ブン</t>
    </rPh>
    <phoneticPr fontId="2"/>
  </si>
  <si>
    <t>11月分</t>
    <rPh sb="2" eb="3">
      <t>ガツ</t>
    </rPh>
    <rPh sb="3" eb="4">
      <t>ブン</t>
    </rPh>
    <phoneticPr fontId="2"/>
  </si>
  <si>
    <t>12月分</t>
    <rPh sb="2" eb="3">
      <t>ガツ</t>
    </rPh>
    <rPh sb="3" eb="4">
      <t>ブン</t>
    </rPh>
    <phoneticPr fontId="2"/>
  </si>
  <si>
    <t>1月分</t>
    <rPh sb="1" eb="2">
      <t>ガツ</t>
    </rPh>
    <rPh sb="2" eb="3">
      <t>ブン</t>
    </rPh>
    <phoneticPr fontId="2"/>
  </si>
  <si>
    <t>2月分</t>
    <rPh sb="1" eb="2">
      <t>ガツ</t>
    </rPh>
    <rPh sb="2" eb="3">
      <t>ブン</t>
    </rPh>
    <phoneticPr fontId="2"/>
  </si>
  <si>
    <t>3月分</t>
    <rPh sb="1" eb="2">
      <t>ガツ</t>
    </rPh>
    <rPh sb="2" eb="3">
      <t>ブン</t>
    </rPh>
    <phoneticPr fontId="2"/>
  </si>
  <si>
    <t>４　床面積入力</t>
    <rPh sb="2" eb="5">
      <t>ユカメンセキ</t>
    </rPh>
    <rPh sb="5" eb="7">
      <t>ニュウリョク</t>
    </rPh>
    <phoneticPr fontId="2"/>
  </si>
  <si>
    <t>５　燃料等使用量</t>
    <rPh sb="2" eb="4">
      <t>ネンリョウ</t>
    </rPh>
    <rPh sb="4" eb="5">
      <t>トウ</t>
    </rPh>
    <rPh sb="5" eb="8">
      <t>シヨウリョウ</t>
    </rPh>
    <phoneticPr fontId="2"/>
  </si>
  <si>
    <t>補正係数</t>
    <rPh sb="0" eb="2">
      <t>ホセイ</t>
    </rPh>
    <rPh sb="2" eb="4">
      <t>ケイスウ</t>
    </rPh>
    <phoneticPr fontId="2"/>
  </si>
  <si>
    <t>圧力補正</t>
    <rPh sb="0" eb="2">
      <t>アツリョク</t>
    </rPh>
    <rPh sb="2" eb="4">
      <t>ホセイ</t>
    </rPh>
    <phoneticPr fontId="2"/>
  </si>
  <si>
    <t>単位補正</t>
    <rPh sb="0" eb="2">
      <t>タンイ</t>
    </rPh>
    <rPh sb="2" eb="4">
      <t>ホセイ</t>
    </rPh>
    <phoneticPr fontId="2"/>
  </si>
  <si>
    <t>（補正後）</t>
    <rPh sb="1" eb="3">
      <t>ホセイ</t>
    </rPh>
    <rPh sb="3" eb="4">
      <t>ゴ</t>
    </rPh>
    <phoneticPr fontId="2"/>
  </si>
  <si>
    <t>都市ガス（13A）</t>
    <rPh sb="0" eb="2">
      <t>トシ</t>
    </rPh>
    <phoneticPr fontId="10"/>
  </si>
  <si>
    <t>t-CO2
/GJ</t>
  </si>
  <si>
    <t>t-CO2
/千kWh</t>
  </si>
  <si>
    <t>低圧</t>
    <rPh sb="0" eb="2">
      <t>テイアツ</t>
    </rPh>
    <phoneticPr fontId="2"/>
  </si>
  <si>
    <t>中間圧以上</t>
    <rPh sb="0" eb="2">
      <t>チュウカン</t>
    </rPh>
    <rPh sb="2" eb="3">
      <t>アツ</t>
    </rPh>
    <rPh sb="3" eb="5">
      <t>イジョウ</t>
    </rPh>
    <phoneticPr fontId="2"/>
  </si>
  <si>
    <t>小　計</t>
    <rPh sb="0" eb="1">
      <t>ショウ</t>
    </rPh>
    <rPh sb="2" eb="3">
      <t>ケイ</t>
    </rPh>
    <phoneticPr fontId="2"/>
  </si>
  <si>
    <t>都市ガス（12A）</t>
    <rPh sb="0" eb="2">
      <t>トシ</t>
    </rPh>
    <phoneticPr fontId="2"/>
  </si>
  <si>
    <t>都市ガス（6A）</t>
    <rPh sb="0" eb="2">
      <t>トシ</t>
    </rPh>
    <phoneticPr fontId="2"/>
  </si>
  <si>
    <t>種別</t>
    <rPh sb="0" eb="2">
      <t>シュベツ</t>
    </rPh>
    <phoneticPr fontId="2"/>
  </si>
  <si>
    <t>燃料の種類</t>
    <rPh sb="0" eb="2">
      <t>ネンリョウ</t>
    </rPh>
    <rPh sb="3" eb="5">
      <t>シュルイ</t>
    </rPh>
    <phoneticPr fontId="2"/>
  </si>
  <si>
    <t>単位</t>
    <rPh sb="0" eb="2">
      <t>タンイ</t>
    </rPh>
    <phoneticPr fontId="2"/>
  </si>
  <si>
    <t>単位発熱量</t>
    <rPh sb="0" eb="2">
      <t>タンイ</t>
    </rPh>
    <rPh sb="2" eb="4">
      <t>ハツネツ</t>
    </rPh>
    <rPh sb="4" eb="5">
      <t>リョウ</t>
    </rPh>
    <phoneticPr fontId="2"/>
  </si>
  <si>
    <t>特殊条件の設定</t>
    <rPh sb="0" eb="2">
      <t>トクシュ</t>
    </rPh>
    <rPh sb="2" eb="4">
      <t>ジョウケン</t>
    </rPh>
    <rPh sb="5" eb="7">
      <t>セッテイ</t>
    </rPh>
    <phoneticPr fontId="2"/>
  </si>
  <si>
    <t>圧力（kPa）</t>
    <rPh sb="0" eb="2">
      <t>アツリョク</t>
    </rPh>
    <phoneticPr fontId="7"/>
  </si>
  <si>
    <t>温度（℃）</t>
    <rPh sb="0" eb="2">
      <t>オンド</t>
    </rPh>
    <phoneticPr fontId="7"/>
  </si>
  <si>
    <t>熱量(MJ/Nm3)</t>
    <rPh sb="0" eb="2">
      <t>ネツリョウ</t>
    </rPh>
    <phoneticPr fontId="2"/>
  </si>
  <si>
    <t>ｍ3</t>
    <phoneticPr fontId="2"/>
  </si>
  <si>
    <t>Ｎｍ3</t>
    <phoneticPr fontId="2"/>
  </si>
  <si>
    <t>－</t>
    <phoneticPr fontId="2"/>
  </si>
  <si>
    <t>熱量（MJ/Nm3）</t>
    <rPh sb="0" eb="2">
      <t>ネツリョウ</t>
    </rPh>
    <phoneticPr fontId="2"/>
  </si>
  <si>
    <t>==以下は特例分==</t>
    <rPh sb="2" eb="4">
      <t>イカ</t>
    </rPh>
    <rPh sb="5" eb="7">
      <t>トクレイ</t>
    </rPh>
    <rPh sb="7" eb="8">
      <t>ブン</t>
    </rPh>
    <phoneticPr fontId="2"/>
  </si>
  <si>
    <t>再生可能エネルギーの自家消費</t>
    <rPh sb="0" eb="2">
      <t>サイセイ</t>
    </rPh>
    <rPh sb="2" eb="4">
      <t>カノウ</t>
    </rPh>
    <rPh sb="10" eb="12">
      <t>ジカ</t>
    </rPh>
    <rPh sb="12" eb="14">
      <t>ショウヒ</t>
    </rPh>
    <phoneticPr fontId="2"/>
  </si>
  <si>
    <t>再生可能エネルギーの価値移転</t>
    <rPh sb="0" eb="2">
      <t>サイセイ</t>
    </rPh>
    <rPh sb="2" eb="4">
      <t>カノウ</t>
    </rPh>
    <rPh sb="10" eb="12">
      <t>カチ</t>
    </rPh>
    <rPh sb="12" eb="14">
      <t>イテン</t>
    </rPh>
    <phoneticPr fontId="2"/>
  </si>
  <si>
    <t>高効率ＣＧＳの利用</t>
    <rPh sb="0" eb="3">
      <t>コウコウリツ</t>
    </rPh>
    <rPh sb="7" eb="9">
      <t>リヨウ</t>
    </rPh>
    <phoneticPr fontId="2"/>
  </si>
  <si>
    <t>設備区分</t>
    <rPh sb="0" eb="2">
      <t>セツビ</t>
    </rPh>
    <rPh sb="2" eb="4">
      <t>クブン</t>
    </rPh>
    <phoneticPr fontId="2"/>
  </si>
  <si>
    <t>省エネ率</t>
    <rPh sb="0" eb="1">
      <t>ショウ</t>
    </rPh>
    <rPh sb="3" eb="4">
      <t>リツ</t>
    </rPh>
    <phoneticPr fontId="2"/>
  </si>
  <si>
    <t>Ａ</t>
    <phoneticPr fontId="2"/>
  </si>
  <si>
    <t>Ｂ</t>
    <phoneticPr fontId="2"/>
  </si>
  <si>
    <t>Ｃ</t>
    <phoneticPr fontId="2"/>
  </si>
  <si>
    <t>削減量</t>
    <rPh sb="0" eb="3">
      <t>サクゲンリョウ</t>
    </rPh>
    <phoneticPr fontId="2"/>
  </si>
  <si>
    <t>t-CO2</t>
    <phoneticPr fontId="2"/>
  </si>
  <si>
    <t>％</t>
    <phoneticPr fontId="2"/>
  </si>
  <si>
    <t>電気の使用</t>
  </si>
  <si>
    <t>【再生可能エネルギーの価値移転】</t>
    <phoneticPr fontId="2"/>
  </si>
  <si>
    <t>熱</t>
    <rPh sb="0" eb="1">
      <t>ネツ</t>
    </rPh>
    <phoneticPr fontId="2"/>
  </si>
  <si>
    <t>電気</t>
    <rPh sb="0" eb="2">
      <t>デンキ</t>
    </rPh>
    <phoneticPr fontId="2"/>
  </si>
  <si>
    <t>【再生可能エネルギーの自家消費】</t>
    <phoneticPr fontId="2"/>
  </si>
  <si>
    <t>【高効率ＣＧＳの利用】</t>
    <phoneticPr fontId="2"/>
  </si>
  <si>
    <t>（これより右は入力不要）</t>
    <rPh sb="5" eb="6">
      <t>ミギ</t>
    </rPh>
    <rPh sb="7" eb="9">
      <t>ニュウリョク</t>
    </rPh>
    <rPh sb="9" eb="11">
      <t>フヨウ</t>
    </rPh>
    <phoneticPr fontId="2"/>
  </si>
  <si>
    <t>都市ガス</t>
    <phoneticPr fontId="2"/>
  </si>
  <si>
    <t>東京ガス_13A</t>
    <rPh sb="0" eb="2">
      <t>トウキョウ</t>
    </rPh>
    <phoneticPr fontId="2"/>
  </si>
  <si>
    <t>伊奈都市ガス_13A</t>
    <rPh sb="0" eb="2">
      <t>イナ</t>
    </rPh>
    <rPh sb="2" eb="4">
      <t>トシ</t>
    </rPh>
    <phoneticPr fontId="2"/>
  </si>
  <si>
    <t>入間ガス_13A</t>
    <rPh sb="0" eb="2">
      <t>イルマ</t>
    </rPh>
    <phoneticPr fontId="2"/>
  </si>
  <si>
    <t>角栄ガス_13A</t>
    <phoneticPr fontId="2"/>
  </si>
  <si>
    <t>埼玉ガス_13A</t>
    <rPh sb="0" eb="2">
      <t>サイタマ</t>
    </rPh>
    <phoneticPr fontId="2"/>
  </si>
  <si>
    <t>坂戸ガス_13A</t>
    <phoneticPr fontId="2"/>
  </si>
  <si>
    <t>幸手都市ガス_13A</t>
    <phoneticPr fontId="2"/>
  </si>
  <si>
    <t>松栄ガス_13A</t>
    <phoneticPr fontId="2"/>
  </si>
  <si>
    <t>新日本瓦斯_13A</t>
    <rPh sb="0" eb="3">
      <t>シンニホン</t>
    </rPh>
    <rPh sb="3" eb="5">
      <t>ガス</t>
    </rPh>
    <phoneticPr fontId="2"/>
  </si>
  <si>
    <t>西武ガス_13A</t>
    <phoneticPr fontId="2"/>
  </si>
  <si>
    <t>大東ガス_13A</t>
    <rPh sb="0" eb="2">
      <t>ダイトウ</t>
    </rPh>
    <phoneticPr fontId="2"/>
  </si>
  <si>
    <t>秩父ガス_13A</t>
    <rPh sb="0" eb="2">
      <t>チチブ</t>
    </rPh>
    <phoneticPr fontId="2"/>
  </si>
  <si>
    <t>東彩ガス_13A</t>
    <phoneticPr fontId="2"/>
  </si>
  <si>
    <t>日高都市ガス_13A</t>
    <rPh sb="0" eb="2">
      <t>ヒダカ</t>
    </rPh>
    <rPh sb="2" eb="4">
      <t>トシ</t>
    </rPh>
    <phoneticPr fontId="2"/>
  </si>
  <si>
    <t>武州ガス_13A</t>
    <rPh sb="0" eb="2">
      <t>ブシュウ</t>
    </rPh>
    <phoneticPr fontId="2"/>
  </si>
  <si>
    <t>本庄ガス_13A</t>
    <rPh sb="0" eb="2">
      <t>ホンジョウ</t>
    </rPh>
    <phoneticPr fontId="2"/>
  </si>
  <si>
    <t>武蔵野ガス_13A</t>
    <rPh sb="0" eb="3">
      <t>ムサシノ</t>
    </rPh>
    <phoneticPr fontId="2"/>
  </si>
  <si>
    <t>鷲宮ガス_13A</t>
    <rPh sb="0" eb="2">
      <t>ワシミヤ</t>
    </rPh>
    <phoneticPr fontId="2"/>
  </si>
  <si>
    <t>入間ガス_6A</t>
    <rPh sb="0" eb="2">
      <t>イルマ</t>
    </rPh>
    <phoneticPr fontId="2"/>
  </si>
  <si>
    <t>角栄ガス_6A</t>
    <phoneticPr fontId="2"/>
  </si>
  <si>
    <t>秩父ガス_6A</t>
    <rPh sb="0" eb="2">
      <t>チチブ</t>
    </rPh>
    <phoneticPr fontId="2"/>
  </si>
  <si>
    <t>日高都市ガス_6A</t>
    <rPh sb="0" eb="2">
      <t>ヒダカ</t>
    </rPh>
    <rPh sb="2" eb="4">
      <t>トシ</t>
    </rPh>
    <phoneticPr fontId="2"/>
  </si>
  <si>
    <t>武蔵野ガス_6A</t>
    <rPh sb="0" eb="3">
      <t>ムサシノ</t>
    </rPh>
    <phoneticPr fontId="2"/>
  </si>
  <si>
    <t>本庄ガス_12A</t>
    <rPh sb="0" eb="2">
      <t>ホンジョウ</t>
    </rPh>
    <phoneticPr fontId="2"/>
  </si>
  <si>
    <t>4月</t>
    <rPh sb="1" eb="2">
      <t>ガツ</t>
    </rPh>
    <phoneticPr fontId="2"/>
  </si>
  <si>
    <t>5月</t>
    <rPh sb="1" eb="2">
      <t>ガツ</t>
    </rPh>
    <phoneticPr fontId="2"/>
  </si>
  <si>
    <t>6月</t>
  </si>
  <si>
    <t>7月</t>
  </si>
  <si>
    <t>8月</t>
  </si>
  <si>
    <t>9月</t>
  </si>
  <si>
    <t>10月</t>
  </si>
  <si>
    <t>11月</t>
  </si>
  <si>
    <t>12月</t>
  </si>
  <si>
    <t>1月</t>
  </si>
  <si>
    <t>2月</t>
  </si>
  <si>
    <t>3月</t>
  </si>
  <si>
    <t>名　称</t>
    <rPh sb="0" eb="1">
      <t>ナ</t>
    </rPh>
    <rPh sb="2" eb="3">
      <t>ショウ</t>
    </rPh>
    <phoneticPr fontId="2"/>
  </si>
  <si>
    <t>【都市ガス会社】</t>
    <rPh sb="5" eb="7">
      <t>カイシャ</t>
    </rPh>
    <phoneticPr fontId="2"/>
  </si>
  <si>
    <t>kL</t>
    <phoneticPr fontId="2"/>
  </si>
  <si>
    <t>L</t>
    <phoneticPr fontId="2"/>
  </si>
  <si>
    <t>【ナフサ】</t>
    <phoneticPr fontId="2"/>
  </si>
  <si>
    <t>【灯油】</t>
    <phoneticPr fontId="2"/>
  </si>
  <si>
    <t>【軽油】</t>
    <phoneticPr fontId="2"/>
  </si>
  <si>
    <t>【Ａ重油】</t>
    <phoneticPr fontId="2"/>
  </si>
  <si>
    <t>【Ｂ・Ｃ重油】</t>
    <phoneticPr fontId="2"/>
  </si>
  <si>
    <t>【石油アスファルト】</t>
    <phoneticPr fontId="2"/>
  </si>
  <si>
    <t>【石油コークス】</t>
    <phoneticPr fontId="2"/>
  </si>
  <si>
    <t>t</t>
    <phoneticPr fontId="2"/>
  </si>
  <si>
    <t>kg</t>
    <phoneticPr fontId="2"/>
  </si>
  <si>
    <t>t</t>
    <phoneticPr fontId="2"/>
  </si>
  <si>
    <t>m3</t>
    <phoneticPr fontId="2"/>
  </si>
  <si>
    <t>【石油系炭化水素ガス】</t>
    <phoneticPr fontId="2"/>
  </si>
  <si>
    <t>燃料の使用</t>
  </si>
  <si>
    <t>原油_コンデンセートを除く</t>
    <rPh sb="0" eb="2">
      <t>ゲンユ</t>
    </rPh>
    <rPh sb="11" eb="12">
      <t>ノゾ</t>
    </rPh>
    <phoneticPr fontId="7"/>
  </si>
  <si>
    <t>東京電力からの買電_昼間</t>
    <rPh sb="0" eb="2">
      <t>トウキョウ</t>
    </rPh>
    <rPh sb="2" eb="4">
      <t>デンリョク</t>
    </rPh>
    <rPh sb="7" eb="9">
      <t>バイデン</t>
    </rPh>
    <rPh sb="10" eb="12">
      <t>ヒルマ</t>
    </rPh>
    <phoneticPr fontId="10"/>
  </si>
  <si>
    <t>東京電力からの買電_夜間</t>
    <rPh sb="0" eb="2">
      <t>トウキョウ</t>
    </rPh>
    <rPh sb="2" eb="4">
      <t>デンリョク</t>
    </rPh>
    <rPh sb="7" eb="9">
      <t>バイデン</t>
    </rPh>
    <rPh sb="10" eb="12">
      <t>ヤカン</t>
    </rPh>
    <phoneticPr fontId="10"/>
  </si>
  <si>
    <t>東京電力からの買電_昼夜不明</t>
    <rPh sb="0" eb="2">
      <t>トウキョウ</t>
    </rPh>
    <rPh sb="2" eb="4">
      <t>デンリョク</t>
    </rPh>
    <rPh sb="7" eb="8">
      <t>カ</t>
    </rPh>
    <rPh sb="8" eb="9">
      <t>デン</t>
    </rPh>
    <rPh sb="10" eb="12">
      <t>チュウヤ</t>
    </rPh>
    <rPh sb="12" eb="14">
      <t>フメイ</t>
    </rPh>
    <phoneticPr fontId="10"/>
  </si>
  <si>
    <t>揮発油_ガソリン</t>
    <rPh sb="0" eb="3">
      <t>キハツユ</t>
    </rPh>
    <phoneticPr fontId="7"/>
  </si>
  <si>
    <t>原油のうちコンデンセート_NGL</t>
    <rPh sb="0" eb="2">
      <t>ゲンユ</t>
    </rPh>
    <phoneticPr fontId="7"/>
  </si>
  <si>
    <t>液化天然ガス_ＬＮＧ</t>
    <rPh sb="0" eb="2">
      <t>エキカ</t>
    </rPh>
    <rPh sb="2" eb="4">
      <t>テンネン</t>
    </rPh>
    <phoneticPr fontId="7"/>
  </si>
  <si>
    <t>【原油_コンデンセートを除く】</t>
    <rPh sb="1" eb="3">
      <t>ゲンユ</t>
    </rPh>
    <rPh sb="12" eb="13">
      <t>ノゾ</t>
    </rPh>
    <phoneticPr fontId="7"/>
  </si>
  <si>
    <t>【原油のうちコンデンセート_NGL】</t>
    <rPh sb="1" eb="3">
      <t>ゲンユ</t>
    </rPh>
    <phoneticPr fontId="7"/>
  </si>
  <si>
    <t>【揮発油_ガソリン】</t>
    <rPh sb="1" eb="4">
      <t>キハツユ</t>
    </rPh>
    <phoneticPr fontId="7"/>
  </si>
  <si>
    <t>kWh</t>
    <phoneticPr fontId="2"/>
  </si>
  <si>
    <t>千kWh</t>
    <rPh sb="0" eb="1">
      <t>セン</t>
    </rPh>
    <phoneticPr fontId="2"/>
  </si>
  <si>
    <t>【東京電力からの買電_昼間】</t>
    <phoneticPr fontId="2"/>
  </si>
  <si>
    <t>【東京電力からの買電_夜間】</t>
    <phoneticPr fontId="2"/>
  </si>
  <si>
    <t>【東京電力からの買電_昼夜不明】</t>
    <phoneticPr fontId="2"/>
  </si>
  <si>
    <t>【その他からの買電】</t>
    <phoneticPr fontId="2"/>
  </si>
  <si>
    <t>千m3</t>
    <rPh sb="0" eb="1">
      <t>セン</t>
    </rPh>
    <phoneticPr fontId="2"/>
  </si>
  <si>
    <t>【その他可燃性天然ガス】</t>
    <phoneticPr fontId="2"/>
  </si>
  <si>
    <t>【液化天然ガス_ＬＮＧ】</t>
    <phoneticPr fontId="2"/>
  </si>
  <si>
    <t>【原料炭】</t>
    <phoneticPr fontId="2"/>
  </si>
  <si>
    <t>【一般炭】</t>
    <phoneticPr fontId="2"/>
  </si>
  <si>
    <t>【無煙炭】</t>
    <phoneticPr fontId="2"/>
  </si>
  <si>
    <t>【石炭コークス】</t>
    <phoneticPr fontId="2"/>
  </si>
  <si>
    <t>【コールタール】</t>
    <phoneticPr fontId="2"/>
  </si>
  <si>
    <t>Nm3</t>
  </si>
  <si>
    <t>Nm3</t>
    <phoneticPr fontId="2"/>
  </si>
  <si>
    <t>千Nm3</t>
    <rPh sb="0" eb="1">
      <t>セン</t>
    </rPh>
    <phoneticPr fontId="2"/>
  </si>
  <si>
    <t>【コークス炉ガス】</t>
    <phoneticPr fontId="2"/>
  </si>
  <si>
    <t>【高炉ガス】</t>
    <phoneticPr fontId="2"/>
  </si>
  <si>
    <t>【転炉ガス】</t>
    <phoneticPr fontId="2"/>
  </si>
  <si>
    <t>【都市ガス】</t>
    <phoneticPr fontId="2"/>
  </si>
  <si>
    <t>産業用蒸気</t>
    <phoneticPr fontId="2"/>
  </si>
  <si>
    <t>【産業用蒸気】</t>
    <phoneticPr fontId="2"/>
  </si>
  <si>
    <t>MJ</t>
    <phoneticPr fontId="2"/>
  </si>
  <si>
    <t>GJ</t>
    <phoneticPr fontId="2"/>
  </si>
  <si>
    <t>【産業用以外の蒸気】</t>
    <phoneticPr fontId="2"/>
  </si>
  <si>
    <t>温水</t>
    <phoneticPr fontId="2"/>
  </si>
  <si>
    <t>【温水】</t>
    <phoneticPr fontId="2"/>
  </si>
  <si>
    <t>【冷水】</t>
    <phoneticPr fontId="2"/>
  </si>
  <si>
    <t>①</t>
    <phoneticPr fontId="2"/>
  </si>
  <si>
    <t>②</t>
    <phoneticPr fontId="2"/>
  </si>
  <si>
    <t>その他の燃料①</t>
    <rPh sb="2" eb="3">
      <t>タ</t>
    </rPh>
    <rPh sb="4" eb="6">
      <t>ネンリョウ</t>
    </rPh>
    <phoneticPr fontId="2"/>
  </si>
  <si>
    <t>その他の燃料②</t>
    <rPh sb="2" eb="3">
      <t>タ</t>
    </rPh>
    <rPh sb="4" eb="6">
      <t>ネンリョウ</t>
    </rPh>
    <phoneticPr fontId="2"/>
  </si>
  <si>
    <t>【その他の燃料①】</t>
    <phoneticPr fontId="2"/>
  </si>
  <si>
    <t>※その１シートで設定</t>
    <rPh sb="8" eb="10">
      <t>セッテイ</t>
    </rPh>
    <phoneticPr fontId="2"/>
  </si>
  <si>
    <t>【自ら生成した熱】</t>
    <phoneticPr fontId="2"/>
  </si>
  <si>
    <t>【自ら生成した電力】</t>
    <phoneticPr fontId="2"/>
  </si>
  <si>
    <t>【熱】</t>
    <phoneticPr fontId="2"/>
  </si>
  <si>
    <t>【電気】</t>
    <rPh sb="1" eb="3">
      <t>デンキ</t>
    </rPh>
    <phoneticPr fontId="2"/>
  </si>
  <si>
    <t>単位</t>
    <rPh sb="0" eb="2">
      <t>タンイ</t>
    </rPh>
    <phoneticPr fontId="2"/>
  </si>
  <si>
    <t>数量</t>
    <rPh sb="0" eb="2">
      <t>スウリョウ</t>
    </rPh>
    <phoneticPr fontId="2"/>
  </si>
  <si>
    <t>事業所外利用の移動体への供給</t>
  </si>
  <si>
    <t>千kWh換算</t>
    <rPh sb="0" eb="1">
      <t>セン</t>
    </rPh>
    <rPh sb="4" eb="6">
      <t>カンサン</t>
    </rPh>
    <phoneticPr fontId="2"/>
  </si>
  <si>
    <t>換算係数</t>
    <rPh sb="0" eb="2">
      <t>カンザン</t>
    </rPh>
    <rPh sb="2" eb="4">
      <t>ケイスウ</t>
    </rPh>
    <phoneticPr fontId="2"/>
  </si>
  <si>
    <t>熱の使用</t>
  </si>
  <si>
    <t>工事のためのエネルギー使用</t>
  </si>
  <si>
    <t>住宅用途への供給</t>
  </si>
  <si>
    <t>他事業所への熱や電気の供給</t>
  </si>
  <si>
    <t>他事業所への燃料等の直接供給</t>
  </si>
  <si>
    <t>排出活動</t>
    <rPh sb="0" eb="2">
      <t>ハイシュツ</t>
    </rPh>
    <rPh sb="2" eb="4">
      <t>カツドウ</t>
    </rPh>
    <phoneticPr fontId="2"/>
  </si>
  <si>
    <t>kL換算</t>
    <rPh sb="2" eb="4">
      <t>カンサン</t>
    </rPh>
    <phoneticPr fontId="2"/>
  </si>
  <si>
    <t>軽油</t>
    <phoneticPr fontId="7"/>
  </si>
  <si>
    <t>t換算</t>
    <rPh sb="1" eb="3">
      <t>カンサン</t>
    </rPh>
    <phoneticPr fontId="2"/>
  </si>
  <si>
    <t>気化率</t>
    <rPh sb="0" eb="2">
      <t>キカ</t>
    </rPh>
    <rPh sb="2" eb="3">
      <t>リツ</t>
    </rPh>
    <phoneticPr fontId="2"/>
  </si>
  <si>
    <t>kg/m3</t>
    <phoneticPr fontId="2"/>
  </si>
  <si>
    <t>石油系炭化水素ガス</t>
    <phoneticPr fontId="7"/>
  </si>
  <si>
    <t>千Nm3換算</t>
    <rPh sb="0" eb="1">
      <t>セン</t>
    </rPh>
    <rPh sb="4" eb="6">
      <t>カンサン</t>
    </rPh>
    <phoneticPr fontId="2"/>
  </si>
  <si>
    <t>液化天然ガス_ＬＮＧ</t>
    <phoneticPr fontId="7"/>
  </si>
  <si>
    <t>その他可燃性天然ガス</t>
    <phoneticPr fontId="7"/>
  </si>
  <si>
    <t>圧力</t>
    <rPh sb="0" eb="2">
      <t>アツリョク</t>
    </rPh>
    <phoneticPr fontId="2"/>
  </si>
  <si>
    <t>温度</t>
    <rPh sb="0" eb="2">
      <t>オンド</t>
    </rPh>
    <phoneticPr fontId="2"/>
  </si>
  <si>
    <t>原料炭</t>
    <phoneticPr fontId="7"/>
  </si>
  <si>
    <t>一般炭</t>
    <phoneticPr fontId="7"/>
  </si>
  <si>
    <t>無煙炭</t>
    <phoneticPr fontId="7"/>
  </si>
  <si>
    <t>石炭コークス</t>
    <phoneticPr fontId="7"/>
  </si>
  <si>
    <t>コークス炉ガス</t>
    <phoneticPr fontId="7"/>
  </si>
  <si>
    <t>高炉ガス</t>
    <phoneticPr fontId="7"/>
  </si>
  <si>
    <t>転炉ガス</t>
    <phoneticPr fontId="7"/>
  </si>
  <si>
    <t>その他の燃料①</t>
    <phoneticPr fontId="7"/>
  </si>
  <si>
    <t>その他の燃料②</t>
    <phoneticPr fontId="7"/>
  </si>
  <si>
    <t>都市ガス</t>
    <phoneticPr fontId="7"/>
  </si>
  <si>
    <t>熱量</t>
    <rPh sb="0" eb="2">
      <t>ネツリョウ</t>
    </rPh>
    <phoneticPr fontId="2"/>
  </si>
  <si>
    <t>4月</t>
  </si>
  <si>
    <t>4月</t>
    <rPh sb="1" eb="2">
      <t>ガツ</t>
    </rPh>
    <phoneticPr fontId="2"/>
  </si>
  <si>
    <t>5月</t>
  </si>
  <si>
    <t>5月</t>
    <rPh sb="1" eb="2">
      <t>ガツ</t>
    </rPh>
    <phoneticPr fontId="2"/>
  </si>
  <si>
    <t>ガス量</t>
    <rPh sb="2" eb="3">
      <t>リョウ</t>
    </rPh>
    <phoneticPr fontId="2"/>
  </si>
  <si>
    <t>3月</t>
    <rPh sb="1" eb="2">
      <t>ガツ</t>
    </rPh>
    <phoneticPr fontId="2"/>
  </si>
  <si>
    <t>コード</t>
    <phoneticPr fontId="2"/>
  </si>
  <si>
    <t>年</t>
    <rPh sb="0" eb="1">
      <t>ネン</t>
    </rPh>
    <phoneticPr fontId="2"/>
  </si>
  <si>
    <t>角栄ガス_13A</t>
  </si>
  <si>
    <t>坂戸ガス_13A</t>
  </si>
  <si>
    <t>幸手都市ガス_13A</t>
  </si>
  <si>
    <t>松栄ガス_13A</t>
  </si>
  <si>
    <t>西武ガス_13A</t>
  </si>
  <si>
    <t>東彩ガス_13A</t>
  </si>
  <si>
    <t>角栄ガス_6A</t>
  </si>
  <si>
    <t>供給会社</t>
    <rPh sb="0" eb="2">
      <t>キョウキュウ</t>
    </rPh>
    <rPh sb="2" eb="4">
      <t>ガイシャ</t>
    </rPh>
    <phoneticPr fontId="2"/>
  </si>
  <si>
    <t>このシートの対象年度</t>
    <rPh sb="6" eb="8">
      <t>タイショウ</t>
    </rPh>
    <rPh sb="8" eb="10">
      <t>ネンド</t>
    </rPh>
    <phoneticPr fontId="2"/>
  </si>
  <si>
    <t>控除分</t>
    <rPh sb="0" eb="2">
      <t>コウジョ</t>
    </rPh>
    <rPh sb="2" eb="3">
      <t>ブン</t>
    </rPh>
    <phoneticPr fontId="2"/>
  </si>
  <si>
    <t>エネルギー使用量（控除前）</t>
    <rPh sb="5" eb="8">
      <t>シヨウリョウ</t>
    </rPh>
    <rPh sb="9" eb="11">
      <t>コウジョ</t>
    </rPh>
    <rPh sb="11" eb="12">
      <t>マエ</t>
    </rPh>
    <phoneticPr fontId="2"/>
  </si>
  <si>
    <t>エネルギー使用量（控除後）</t>
    <rPh sb="5" eb="8">
      <t>シヨウリョウ</t>
    </rPh>
    <rPh sb="9" eb="11">
      <t>コウジョ</t>
    </rPh>
    <rPh sb="11" eb="12">
      <t>ゴ</t>
    </rPh>
    <phoneticPr fontId="2"/>
  </si>
  <si>
    <t>再エネ価値移転（熱）</t>
    <rPh sb="0" eb="1">
      <t>サイ</t>
    </rPh>
    <rPh sb="3" eb="5">
      <t>カチ</t>
    </rPh>
    <rPh sb="5" eb="7">
      <t>イテン</t>
    </rPh>
    <rPh sb="8" eb="9">
      <t>ネツ</t>
    </rPh>
    <phoneticPr fontId="2"/>
  </si>
  <si>
    <t>再エネ価値移転（電気）</t>
    <rPh sb="0" eb="1">
      <t>サイ</t>
    </rPh>
    <rPh sb="3" eb="5">
      <t>カチ</t>
    </rPh>
    <rPh sb="5" eb="7">
      <t>イテン</t>
    </rPh>
    <rPh sb="8" eb="10">
      <t>デンキ</t>
    </rPh>
    <phoneticPr fontId="2"/>
  </si>
  <si>
    <t>再エネ自家消費（電気）</t>
    <rPh sb="0" eb="1">
      <t>サイ</t>
    </rPh>
    <rPh sb="3" eb="5">
      <t>ジカ</t>
    </rPh>
    <rPh sb="5" eb="7">
      <t>ショウヒ</t>
    </rPh>
    <rPh sb="8" eb="10">
      <t>デンキ</t>
    </rPh>
    <phoneticPr fontId="2"/>
  </si>
  <si>
    <t>外部供給（熱）</t>
    <rPh sb="0" eb="2">
      <t>ガイブ</t>
    </rPh>
    <rPh sb="2" eb="4">
      <t>キョウキュウ</t>
    </rPh>
    <rPh sb="5" eb="6">
      <t>ネツ</t>
    </rPh>
    <phoneticPr fontId="2"/>
  </si>
  <si>
    <t>外部供給（電気）</t>
    <rPh sb="0" eb="2">
      <t>ガイブ</t>
    </rPh>
    <rPh sb="2" eb="4">
      <t>キョウキュウ</t>
    </rPh>
    <rPh sb="5" eb="7">
      <t>デンキ</t>
    </rPh>
    <phoneticPr fontId="2"/>
  </si>
  <si>
    <t>－</t>
    <phoneticPr fontId="2"/>
  </si>
  <si>
    <t>GJ換算</t>
    <rPh sb="2" eb="4">
      <t>カンサン</t>
    </rPh>
    <phoneticPr fontId="2"/>
  </si>
  <si>
    <t>産業用蒸気</t>
    <phoneticPr fontId="2"/>
  </si>
  <si>
    <t>産業用以外の蒸気</t>
    <phoneticPr fontId="2"/>
  </si>
  <si>
    <t>温水</t>
    <rPh sb="0" eb="2">
      <t>オンスイ</t>
    </rPh>
    <phoneticPr fontId="2"/>
  </si>
  <si>
    <t>冷水</t>
    <rPh sb="0" eb="2">
      <t>レイスイ</t>
    </rPh>
    <phoneticPr fontId="2"/>
  </si>
  <si>
    <t>自ら生成した熱</t>
    <rPh sb="0" eb="1">
      <t>ジ</t>
    </rPh>
    <rPh sb="2" eb="4">
      <t>セイセイ</t>
    </rPh>
    <rPh sb="6" eb="7">
      <t>ネツ</t>
    </rPh>
    <phoneticPr fontId="2"/>
  </si>
  <si>
    <t>自ら生成した電力</t>
    <phoneticPr fontId="2"/>
  </si>
  <si>
    <t>熱</t>
    <rPh sb="0" eb="1">
      <t>ネツ</t>
    </rPh>
    <phoneticPr fontId="2"/>
  </si>
  <si>
    <t>電気</t>
    <rPh sb="0" eb="2">
      <t>デンキ</t>
    </rPh>
    <phoneticPr fontId="2"/>
  </si>
  <si>
    <t>！燃料等使用量シートで参照する名前の定義シート</t>
    <rPh sb="1" eb="4">
      <t>ネンリョウトウ</t>
    </rPh>
    <rPh sb="4" eb="7">
      <t>シヨウリョウ</t>
    </rPh>
    <rPh sb="11" eb="13">
      <t>サンショウ</t>
    </rPh>
    <rPh sb="15" eb="17">
      <t>ナマエ</t>
    </rPh>
    <rPh sb="18" eb="20">
      <t>テイギ</t>
    </rPh>
    <phoneticPr fontId="2"/>
  </si>
  <si>
    <t>！【　】内が定義する名前</t>
    <rPh sb="4" eb="5">
      <t>ナイ</t>
    </rPh>
    <rPh sb="6" eb="8">
      <t>テイギ</t>
    </rPh>
    <rPh sb="10" eb="12">
      <t>ナマエ</t>
    </rPh>
    <phoneticPr fontId="2"/>
  </si>
  <si>
    <t>熱量</t>
    <rPh sb="0" eb="2">
      <t>ネツリョウ</t>
    </rPh>
    <phoneticPr fontId="2"/>
  </si>
  <si>
    <t>MJ/Nm3</t>
    <phoneticPr fontId="2"/>
  </si>
  <si>
    <t>再生可能エネルギーの
環境価値を移転した電気</t>
    <rPh sb="0" eb="2">
      <t>サイセイ</t>
    </rPh>
    <rPh sb="2" eb="4">
      <t>カノウ</t>
    </rPh>
    <rPh sb="11" eb="13">
      <t>カンキョウ</t>
    </rPh>
    <rPh sb="13" eb="15">
      <t>カチ</t>
    </rPh>
    <rPh sb="16" eb="18">
      <t>イテン</t>
    </rPh>
    <rPh sb="20" eb="22">
      <t>デンキ</t>
    </rPh>
    <phoneticPr fontId="7"/>
  </si>
  <si>
    <t>再生可能エネルギーを
自家消費した電気</t>
    <rPh sb="0" eb="2">
      <t>サイセイ</t>
    </rPh>
    <rPh sb="2" eb="4">
      <t>カノウ</t>
    </rPh>
    <rPh sb="11" eb="13">
      <t>ジカ</t>
    </rPh>
    <rPh sb="13" eb="15">
      <t>ショウヒ</t>
    </rPh>
    <rPh sb="17" eb="19">
      <t>デンキ</t>
    </rPh>
    <phoneticPr fontId="7"/>
  </si>
  <si>
    <t>再生可能エネルギーの
環境価値を移転した熱</t>
    <rPh sb="0" eb="2">
      <t>サイセイ</t>
    </rPh>
    <rPh sb="2" eb="4">
      <t>カノウ</t>
    </rPh>
    <rPh sb="11" eb="13">
      <t>カンキョウ</t>
    </rPh>
    <rPh sb="13" eb="15">
      <t>カチ</t>
    </rPh>
    <rPh sb="16" eb="18">
      <t>イテン</t>
    </rPh>
    <rPh sb="20" eb="21">
      <t>ネツ</t>
    </rPh>
    <phoneticPr fontId="7"/>
  </si>
  <si>
    <t>ｍ3</t>
  </si>
  <si>
    <t>Ｎｍ3</t>
  </si>
  <si>
    <t>MJ/Nm3</t>
  </si>
  <si>
    <t>燃料の種類</t>
    <rPh sb="0" eb="2">
      <t>ネンリョウ</t>
    </rPh>
    <rPh sb="3" eb="5">
      <t>シュルイ</t>
    </rPh>
    <phoneticPr fontId="2"/>
  </si>
  <si>
    <t>13A</t>
    <phoneticPr fontId="2"/>
  </si>
  <si>
    <t>6A</t>
    <phoneticPr fontId="2"/>
  </si>
  <si>
    <t>12A</t>
    <phoneticPr fontId="2"/>
  </si>
  <si>
    <t>集計区分</t>
    <rPh sb="0" eb="2">
      <t>シュウケイ</t>
    </rPh>
    <rPh sb="2" eb="4">
      <t>クブン</t>
    </rPh>
    <phoneticPr fontId="2"/>
  </si>
  <si>
    <t>13A</t>
    <phoneticPr fontId="2"/>
  </si>
  <si>
    <t>12A</t>
    <phoneticPr fontId="2"/>
  </si>
  <si>
    <t>低圧用</t>
    <rPh sb="0" eb="2">
      <t>テイアツ</t>
    </rPh>
    <rPh sb="2" eb="3">
      <t>ヨウ</t>
    </rPh>
    <phoneticPr fontId="2"/>
  </si>
  <si>
    <t>中間圧以上用</t>
    <rPh sb="0" eb="2">
      <t>チュウカン</t>
    </rPh>
    <rPh sb="2" eb="3">
      <t>アツ</t>
    </rPh>
    <rPh sb="3" eb="5">
      <t>イジョウ</t>
    </rPh>
    <rPh sb="5" eb="6">
      <t>ヨウ</t>
    </rPh>
    <phoneticPr fontId="2"/>
  </si>
  <si>
    <t>上記以外の都市ガス①</t>
    <rPh sb="0" eb="2">
      <t>ジョウキ</t>
    </rPh>
    <rPh sb="2" eb="4">
      <t>イガイ</t>
    </rPh>
    <rPh sb="5" eb="7">
      <t>トシ</t>
    </rPh>
    <phoneticPr fontId="2"/>
  </si>
  <si>
    <t>熱　量</t>
    <rPh sb="0" eb="1">
      <t>ネツ</t>
    </rPh>
    <rPh sb="2" eb="3">
      <t>リョウ</t>
    </rPh>
    <phoneticPr fontId="2"/>
  </si>
  <si>
    <t>原油換算使用量</t>
    <rPh sb="0" eb="2">
      <t>ゲンユ</t>
    </rPh>
    <rPh sb="2" eb="4">
      <t>カンザン</t>
    </rPh>
    <rPh sb="4" eb="7">
      <t>シヨウリョウ</t>
    </rPh>
    <phoneticPr fontId="2"/>
  </si>
  <si>
    <r>
      <t>ＣＯ</t>
    </r>
    <r>
      <rPr>
        <vertAlign val="subscript"/>
        <sz val="11"/>
        <color indexed="8"/>
        <rFont val="ＭＳ 明朝"/>
        <family val="1"/>
        <charset val="128"/>
      </rPr>
      <t>２</t>
    </r>
    <r>
      <rPr>
        <sz val="11"/>
        <color indexed="8"/>
        <rFont val="ＭＳ 明朝"/>
        <family val="1"/>
        <charset val="128"/>
      </rPr>
      <t>排出量</t>
    </r>
    <rPh sb="3" eb="6">
      <t>ハイシュツリョウ</t>
    </rPh>
    <phoneticPr fontId="2"/>
  </si>
  <si>
    <t>ＧＪ</t>
  </si>
  <si>
    <t>ｋＬ</t>
  </si>
  <si>
    <t>t-CO2</t>
  </si>
  <si>
    <t>（加重平均値）</t>
    <rPh sb="1" eb="3">
      <t>カジュウ</t>
    </rPh>
    <rPh sb="3" eb="6">
      <t>ヘイキンチ</t>
    </rPh>
    <phoneticPr fontId="2"/>
  </si>
  <si>
    <t>－</t>
    <phoneticPr fontId="2"/>
  </si>
  <si>
    <t>千Ｎｍ3</t>
  </si>
  <si>
    <t>千Ｎｍ3</t>
    <rPh sb="0" eb="1">
      <t>セン</t>
    </rPh>
    <phoneticPr fontId="2"/>
  </si>
  <si>
    <t>千Ｎｍ3</t>
    <rPh sb="0" eb="1">
      <t>セン</t>
    </rPh>
    <phoneticPr fontId="2"/>
  </si>
  <si>
    <t>t-C/GJ</t>
    <phoneticPr fontId="7"/>
  </si>
  <si>
    <r>
      <t>t-CO</t>
    </r>
    <r>
      <rPr>
        <vertAlign val="subscript"/>
        <sz val="9"/>
        <rFont val="ＭＳ 明朝"/>
        <family val="1"/>
        <charset val="128"/>
      </rPr>
      <t>2</t>
    </r>
    <r>
      <rPr>
        <sz val="9"/>
        <rFont val="ＭＳ 明朝"/>
        <family val="1"/>
        <charset val="128"/>
      </rPr>
      <t>/GJ</t>
    </r>
    <phoneticPr fontId="7"/>
  </si>
  <si>
    <r>
      <t>t-CO</t>
    </r>
    <r>
      <rPr>
        <vertAlign val="subscript"/>
        <sz val="9"/>
        <rFont val="ＭＳ 明朝"/>
        <family val="1"/>
        <charset val="128"/>
      </rPr>
      <t>2</t>
    </r>
    <r>
      <rPr>
        <sz val="9"/>
        <rFont val="ＭＳ 明朝"/>
        <family val="1"/>
        <charset val="128"/>
      </rPr>
      <t>/千kWh</t>
    </r>
    <rPh sb="6" eb="7">
      <t>セン</t>
    </rPh>
    <phoneticPr fontId="7"/>
  </si>
  <si>
    <t>GJ/kL</t>
    <phoneticPr fontId="7"/>
  </si>
  <si>
    <t>GJ/t</t>
    <phoneticPr fontId="7"/>
  </si>
  <si>
    <r>
      <t>GJ/千Nｍ</t>
    </r>
    <r>
      <rPr>
        <vertAlign val="superscript"/>
        <sz val="9"/>
        <rFont val="ＭＳ 明朝"/>
        <family val="1"/>
        <charset val="128"/>
      </rPr>
      <t>3</t>
    </r>
    <phoneticPr fontId="7"/>
  </si>
  <si>
    <t>GJ/GJ</t>
    <phoneticPr fontId="7"/>
  </si>
  <si>
    <t>kL</t>
    <phoneticPr fontId="7"/>
  </si>
  <si>
    <t>t</t>
    <phoneticPr fontId="7"/>
  </si>
  <si>
    <t>GJ</t>
    <phoneticPr fontId="7"/>
  </si>
  <si>
    <r>
      <t>千Nｍ</t>
    </r>
    <r>
      <rPr>
        <vertAlign val="superscript"/>
        <sz val="11"/>
        <rFont val="ＭＳ 明朝"/>
        <family val="1"/>
        <charset val="128"/>
      </rPr>
      <t>3</t>
    </r>
    <rPh sb="0" eb="1">
      <t>セン</t>
    </rPh>
    <phoneticPr fontId="7"/>
  </si>
  <si>
    <t>GJ</t>
    <phoneticPr fontId="7"/>
  </si>
  <si>
    <t>その他の①②は9999にしておくこと（1ページ目で設定するため）</t>
    <rPh sb="2" eb="3">
      <t>タ</t>
    </rPh>
    <rPh sb="23" eb="24">
      <t>メ</t>
    </rPh>
    <rPh sb="25" eb="27">
      <t>セッテイ</t>
    </rPh>
    <phoneticPr fontId="2"/>
  </si>
  <si>
    <t>様式２号（１）</t>
    <rPh sb="0" eb="2">
      <t>ヨウシキ</t>
    </rPh>
    <rPh sb="3" eb="4">
      <t>ゴウ</t>
    </rPh>
    <phoneticPr fontId="2"/>
  </si>
  <si>
    <t>様式２号（２）</t>
    <phoneticPr fontId="2"/>
  </si>
  <si>
    <t>様式２号（３）</t>
    <phoneticPr fontId="2"/>
  </si>
  <si>
    <t>様式２号（４）</t>
    <rPh sb="0" eb="2">
      <t>ヨウシキ</t>
    </rPh>
    <rPh sb="3" eb="4">
      <t>ゴウ</t>
    </rPh>
    <phoneticPr fontId="2"/>
  </si>
  <si>
    <t>様式２号（５）</t>
    <rPh sb="0" eb="2">
      <t>ヨウシキ</t>
    </rPh>
    <rPh sb="3" eb="4">
      <t>ゴウ</t>
    </rPh>
    <phoneticPr fontId="2"/>
  </si>
  <si>
    <t>様式２号（６）</t>
    <rPh sb="0" eb="2">
      <t>ヨウシキ</t>
    </rPh>
    <rPh sb="3" eb="4">
      <t>ゴウ</t>
    </rPh>
    <phoneticPr fontId="2"/>
  </si>
  <si>
    <t>換算係数</t>
    <rPh sb="0" eb="2">
      <t>カンザン</t>
    </rPh>
    <rPh sb="2" eb="4">
      <t>ケイスウ</t>
    </rPh>
    <phoneticPr fontId="2"/>
  </si>
  <si>
    <t>６　都市ガス使用量換算シート（自動計算）</t>
    <rPh sb="2" eb="4">
      <t>トシ</t>
    </rPh>
    <rPh sb="6" eb="9">
      <t>シヨウリョウ</t>
    </rPh>
    <rPh sb="9" eb="11">
      <t>カンザン</t>
    </rPh>
    <rPh sb="15" eb="17">
      <t>ジドウ</t>
    </rPh>
    <rPh sb="17" eb="19">
      <t>ケイサン</t>
    </rPh>
    <phoneticPr fontId="2"/>
  </si>
  <si>
    <t>（１）高効率コージェネレーションシステムの利用の特例適用</t>
    <rPh sb="3" eb="6">
      <t>コウコウリツ</t>
    </rPh>
    <rPh sb="21" eb="23">
      <t>リヨウ</t>
    </rPh>
    <rPh sb="24" eb="26">
      <t>トクレイ</t>
    </rPh>
    <rPh sb="26" eb="28">
      <t>テキヨウ</t>
    </rPh>
    <phoneticPr fontId="2"/>
  </si>
  <si>
    <t>（２）都市ガスの熱量</t>
    <rPh sb="3" eb="5">
      <t>トシ</t>
    </rPh>
    <rPh sb="8" eb="10">
      <t>ネツリョウ</t>
    </rPh>
    <phoneticPr fontId="2"/>
  </si>
  <si>
    <t>（３）都市ガス・ＬＰＧ以外の気体燃料</t>
    <phoneticPr fontId="2"/>
  </si>
  <si>
    <t>（４）その他の燃料</t>
    <rPh sb="5" eb="6">
      <t>タ</t>
    </rPh>
    <rPh sb="7" eb="9">
      <t>ネンリョウ</t>
    </rPh>
    <phoneticPr fontId="2"/>
  </si>
  <si>
    <t>※都市ガス供給会社の定格値ではなく独自計測値を使用したい場合のみ設定する</t>
    <rPh sb="1" eb="3">
      <t>トシ</t>
    </rPh>
    <rPh sb="5" eb="7">
      <t>キョウキュウ</t>
    </rPh>
    <rPh sb="7" eb="9">
      <t>ガイシャ</t>
    </rPh>
    <rPh sb="10" eb="12">
      <t>テイカク</t>
    </rPh>
    <rPh sb="12" eb="13">
      <t>チ</t>
    </rPh>
    <rPh sb="17" eb="19">
      <t>ドクジ</t>
    </rPh>
    <rPh sb="19" eb="21">
      <t>ケイソク</t>
    </rPh>
    <rPh sb="21" eb="22">
      <t>チ</t>
    </rPh>
    <rPh sb="23" eb="25">
      <t>シヨウ</t>
    </rPh>
    <rPh sb="28" eb="30">
      <t>バアイ</t>
    </rPh>
    <rPh sb="32" eb="34">
      <t>セッテイ</t>
    </rPh>
    <phoneticPr fontId="2"/>
  </si>
  <si>
    <t>年度内における
変更の有無</t>
    <rPh sb="0" eb="3">
      <t>ネンドナイ</t>
    </rPh>
    <rPh sb="8" eb="10">
      <t>ヘンコウ</t>
    </rPh>
    <rPh sb="11" eb="13">
      <t>ウム</t>
    </rPh>
    <phoneticPr fontId="2"/>
  </si>
  <si>
    <t>燃料等使用量監視点には番号をつけ、「５　燃料等使用量」の監視点番号と一致させること。</t>
    <rPh sb="0" eb="2">
      <t>ネンリョウ</t>
    </rPh>
    <rPh sb="2" eb="3">
      <t>トウ</t>
    </rPh>
    <rPh sb="3" eb="6">
      <t>シヨウリョウ</t>
    </rPh>
    <rPh sb="6" eb="8">
      <t>カンシ</t>
    </rPh>
    <rPh sb="8" eb="9">
      <t>テン</t>
    </rPh>
    <rPh sb="11" eb="13">
      <t>バンゴウ</t>
    </rPh>
    <rPh sb="20" eb="22">
      <t>ネンリョウ</t>
    </rPh>
    <rPh sb="22" eb="23">
      <t>トウ</t>
    </rPh>
    <rPh sb="23" eb="26">
      <t>シヨウリョウ</t>
    </rPh>
    <rPh sb="28" eb="31">
      <t>カンシテン</t>
    </rPh>
    <rPh sb="31" eb="33">
      <t>バンゴウ</t>
    </rPh>
    <rPh sb="34" eb="36">
      <t>イッチ</t>
    </rPh>
    <phoneticPr fontId="2"/>
  </si>
  <si>
    <t>床面積
前年度末</t>
    <rPh sb="0" eb="3">
      <t>ユカメンセキ</t>
    </rPh>
    <rPh sb="4" eb="7">
      <t>ゼンネンド</t>
    </rPh>
    <rPh sb="7" eb="8">
      <t>マツ</t>
    </rPh>
    <phoneticPr fontId="2"/>
  </si>
  <si>
    <t>上記以外の都市ガス②</t>
    <rPh sb="0" eb="2">
      <t>ジョウキ</t>
    </rPh>
    <rPh sb="2" eb="4">
      <t>イガイ</t>
    </rPh>
    <rPh sb="5" eb="7">
      <t>トシ</t>
    </rPh>
    <phoneticPr fontId="2"/>
  </si>
  <si>
    <t>液化石油ガス_LPG_プロパン・ブタン混合</t>
    <rPh sb="19" eb="21">
      <t>コンゴウ</t>
    </rPh>
    <phoneticPr fontId="2"/>
  </si>
  <si>
    <t>液化石油ガス_LPG_プロパン</t>
    <phoneticPr fontId="2"/>
  </si>
  <si>
    <t>液化石油ガス_LPG_ブタン</t>
    <phoneticPr fontId="2"/>
  </si>
  <si>
    <t>液化石油ガス_LPG_その他</t>
    <rPh sb="13" eb="14">
      <t>タ</t>
    </rPh>
    <phoneticPr fontId="2"/>
  </si>
  <si>
    <t>液化石油ガス_LPG_プロパン</t>
    <phoneticPr fontId="2"/>
  </si>
  <si>
    <t>【液化石油ガス_LPG_プロパン・ブタン混合】</t>
    <phoneticPr fontId="2"/>
  </si>
  <si>
    <t>【液化石油ガス_LPG_プロパン】</t>
    <phoneticPr fontId="2"/>
  </si>
  <si>
    <t>【液化石油ガス_LPG_ブタン】</t>
    <phoneticPr fontId="2"/>
  </si>
  <si>
    <t>【液化石油ガス_LPG_その他】</t>
    <phoneticPr fontId="2"/>
  </si>
  <si>
    <t>液化石油ガス_LPG_プロパン・ブタン混合</t>
    <rPh sb="0" eb="2">
      <t>エキカ</t>
    </rPh>
    <rPh sb="2" eb="4">
      <t>セキユ</t>
    </rPh>
    <rPh sb="19" eb="21">
      <t>コンゴウ</t>
    </rPh>
    <phoneticPr fontId="7"/>
  </si>
  <si>
    <t>液化石油ガス_LPG_プロパン</t>
    <rPh sb="0" eb="2">
      <t>エキカ</t>
    </rPh>
    <rPh sb="2" eb="4">
      <t>セキユ</t>
    </rPh>
    <phoneticPr fontId="7"/>
  </si>
  <si>
    <t>液化石油ガス_LPG_ブタン</t>
    <phoneticPr fontId="7"/>
  </si>
  <si>
    <t>液化石油ガス_LPG_その他</t>
    <phoneticPr fontId="7"/>
  </si>
  <si>
    <t>区分</t>
    <rPh sb="0" eb="2">
      <t>クブン</t>
    </rPh>
    <phoneticPr fontId="2"/>
  </si>
  <si>
    <t>排出係数</t>
    <rPh sb="0" eb="2">
      <t>ハイシュツ</t>
    </rPh>
    <rPh sb="2" eb="4">
      <t>ケイスウ</t>
    </rPh>
    <phoneticPr fontId="2"/>
  </si>
  <si>
    <t>（５）自ら生成した熱・電気を事業者外に供給する場合の排出係数</t>
    <rPh sb="3" eb="4">
      <t>ミズカ</t>
    </rPh>
    <rPh sb="5" eb="7">
      <t>セイセイ</t>
    </rPh>
    <rPh sb="9" eb="10">
      <t>ネツ</t>
    </rPh>
    <rPh sb="11" eb="13">
      <t>デンキ</t>
    </rPh>
    <rPh sb="14" eb="17">
      <t>ジギョウシャ</t>
    </rPh>
    <rPh sb="17" eb="18">
      <t>ガイ</t>
    </rPh>
    <rPh sb="19" eb="21">
      <t>キョウキュウ</t>
    </rPh>
    <rPh sb="23" eb="25">
      <t>バアイ</t>
    </rPh>
    <rPh sb="26" eb="28">
      <t>ハイシュツ</t>
    </rPh>
    <rPh sb="28" eb="30">
      <t>ケイスウ</t>
    </rPh>
    <phoneticPr fontId="2"/>
  </si>
  <si>
    <t>t-CO2/千kWh</t>
    <rPh sb="6" eb="7">
      <t>セン</t>
    </rPh>
    <phoneticPr fontId="2"/>
  </si>
  <si>
    <t>自ら生成した電気</t>
    <rPh sb="0" eb="1">
      <t>ミズカ</t>
    </rPh>
    <rPh sb="2" eb="4">
      <t>セイセイ</t>
    </rPh>
    <rPh sb="6" eb="8">
      <t>デンキ</t>
    </rPh>
    <phoneticPr fontId="7"/>
  </si>
  <si>
    <t>自ら生成した熱</t>
    <rPh sb="0" eb="1">
      <t>ミズカ</t>
    </rPh>
    <rPh sb="2" eb="4">
      <t>セイセイ</t>
    </rPh>
    <rPh sb="6" eb="7">
      <t>ネツ</t>
    </rPh>
    <phoneticPr fontId="7"/>
  </si>
  <si>
    <t>t-CO2/GJ</t>
    <phoneticPr fontId="2"/>
  </si>
  <si>
    <t>液化天然ガス（ＬＮＧ）</t>
    <rPh sb="0" eb="2">
      <t>エキカ</t>
    </rPh>
    <rPh sb="2" eb="4">
      <t>テンネン</t>
    </rPh>
    <phoneticPr fontId="7"/>
  </si>
  <si>
    <t>二酸化炭素
排　出　量</t>
    <phoneticPr fontId="7"/>
  </si>
  <si>
    <t>原油換算
使用量</t>
    <rPh sb="0" eb="2">
      <t>ゲンユ</t>
    </rPh>
    <rPh sb="2" eb="4">
      <t>カンサン</t>
    </rPh>
    <rPh sb="5" eb="8">
      <t>シヨウリョウ</t>
    </rPh>
    <phoneticPr fontId="7"/>
  </si>
  <si>
    <t>熱　量</t>
    <phoneticPr fontId="7"/>
  </si>
  <si>
    <t>使　用　量
（端数処理前）</t>
    <rPh sb="0" eb="1">
      <t>シ</t>
    </rPh>
    <rPh sb="2" eb="3">
      <t>ヨウ</t>
    </rPh>
    <rPh sb="4" eb="5">
      <t>リョウ</t>
    </rPh>
    <rPh sb="7" eb="9">
      <t>ハスウ</t>
    </rPh>
    <rPh sb="9" eb="11">
      <t>ショリ</t>
    </rPh>
    <rPh sb="11" eb="12">
      <t>マエ</t>
    </rPh>
    <phoneticPr fontId="7"/>
  </si>
  <si>
    <t>t-C/GJ</t>
    <phoneticPr fontId="2"/>
  </si>
  <si>
    <r>
      <t>７　燃料等使用量及びエネルギー起源ＣＯ</t>
    </r>
    <r>
      <rPr>
        <vertAlign val="subscript"/>
        <sz val="14"/>
        <color indexed="8"/>
        <rFont val="ＭＳ 明朝"/>
        <family val="1"/>
        <charset val="128"/>
      </rPr>
      <t>２</t>
    </r>
    <r>
      <rPr>
        <sz val="14"/>
        <color indexed="8"/>
        <rFont val="ＭＳ 明朝"/>
        <family val="1"/>
        <charset val="128"/>
      </rPr>
      <t>排出量（自動計算）</t>
    </r>
    <rPh sb="8" eb="9">
      <t>オヨ</t>
    </rPh>
    <rPh sb="15" eb="17">
      <t>キゲン</t>
    </rPh>
    <rPh sb="20" eb="22">
      <t>ハイシュツ</t>
    </rPh>
    <rPh sb="22" eb="23">
      <t>リョウ</t>
    </rPh>
    <phoneticPr fontId="2"/>
  </si>
  <si>
    <t>新日本瓦斯_6A</t>
  </si>
  <si>
    <t>新日本瓦斯_6A</t>
    <rPh sb="0" eb="3">
      <t>シンニホン</t>
    </rPh>
    <rPh sb="3" eb="5">
      <t>ガス</t>
    </rPh>
    <phoneticPr fontId="2"/>
  </si>
  <si>
    <t>元単位</t>
    <rPh sb="0" eb="3">
      <t>モトタンイ</t>
    </rPh>
    <phoneticPr fontId="2"/>
  </si>
  <si>
    <t>係数</t>
    <rPh sb="0" eb="2">
      <t>ケイスウ</t>
    </rPh>
    <phoneticPr fontId="2"/>
  </si>
  <si>
    <t>kWh</t>
  </si>
  <si>
    <t>東京電力からの買電_昼間</t>
    <rPh sb="0" eb="2">
      <t>トウキョウ</t>
    </rPh>
    <rPh sb="2" eb="4">
      <t>デンリョク</t>
    </rPh>
    <rPh sb="7" eb="9">
      <t>バイデン</t>
    </rPh>
    <rPh sb="10" eb="12">
      <t>ヒルマ</t>
    </rPh>
    <phoneticPr fontId="15"/>
  </si>
  <si>
    <t>千kWh</t>
    <rPh sb="0" eb="1">
      <t>セン</t>
    </rPh>
    <phoneticPr fontId="14"/>
  </si>
  <si>
    <t>東京電力からの買電_夜間</t>
    <rPh sb="0" eb="2">
      <t>トウキョウ</t>
    </rPh>
    <rPh sb="2" eb="4">
      <t>デンリョク</t>
    </rPh>
    <rPh sb="7" eb="9">
      <t>バイデン</t>
    </rPh>
    <rPh sb="10" eb="12">
      <t>ヤカン</t>
    </rPh>
    <phoneticPr fontId="15"/>
  </si>
  <si>
    <t>東京電力からの買電_昼夜不明</t>
    <rPh sb="0" eb="2">
      <t>トウキョウ</t>
    </rPh>
    <rPh sb="2" eb="4">
      <t>デンリョク</t>
    </rPh>
    <rPh sb="7" eb="8">
      <t>カ</t>
    </rPh>
    <rPh sb="8" eb="9">
      <t>デン</t>
    </rPh>
    <rPh sb="10" eb="12">
      <t>チュウヤ</t>
    </rPh>
    <rPh sb="12" eb="14">
      <t>フメイ</t>
    </rPh>
    <phoneticPr fontId="15"/>
  </si>
  <si>
    <t>原油_コンデンセートを除く</t>
    <rPh sb="0" eb="2">
      <t>ゲンユ</t>
    </rPh>
    <rPh sb="11" eb="12">
      <t>ノゾ</t>
    </rPh>
    <phoneticPr fontId="16"/>
  </si>
  <si>
    <t>kL</t>
  </si>
  <si>
    <t>原油のうちコンデンセート_NGL</t>
    <rPh sb="0" eb="2">
      <t>ゲンユ</t>
    </rPh>
    <phoneticPr fontId="16"/>
  </si>
  <si>
    <t>揮発油_ガソリン</t>
    <rPh sb="0" eb="3">
      <t>キハツユ</t>
    </rPh>
    <phoneticPr fontId="16"/>
  </si>
  <si>
    <t>灯油</t>
    <rPh sb="0" eb="2">
      <t>トウユ</t>
    </rPh>
    <phoneticPr fontId="16"/>
  </si>
  <si>
    <t>軽油</t>
  </si>
  <si>
    <t>Ａ重油</t>
    <rPh sb="1" eb="3">
      <t>ジュウユ</t>
    </rPh>
    <phoneticPr fontId="16"/>
  </si>
  <si>
    <t>Ｂ・Ｃ重油</t>
    <rPh sb="3" eb="5">
      <t>ジュウユ</t>
    </rPh>
    <phoneticPr fontId="16"/>
  </si>
  <si>
    <t>石油アスファルト</t>
    <rPh sb="0" eb="2">
      <t>セキユ</t>
    </rPh>
    <phoneticPr fontId="16"/>
  </si>
  <si>
    <t>石油コークス</t>
    <rPh sb="0" eb="2">
      <t>セキユ</t>
    </rPh>
    <phoneticPr fontId="16"/>
  </si>
  <si>
    <t>液化石油ガス_LPG_プロパン・ブタン混合</t>
    <rPh sb="0" eb="2">
      <t>エキカ</t>
    </rPh>
    <rPh sb="2" eb="4">
      <t>セキユ</t>
    </rPh>
    <rPh sb="19" eb="21">
      <t>コンゴウ</t>
    </rPh>
    <phoneticPr fontId="16"/>
  </si>
  <si>
    <t>千m3</t>
    <rPh sb="0" eb="1">
      <t>セン</t>
    </rPh>
    <phoneticPr fontId="14"/>
  </si>
  <si>
    <t>液化石油ガス_LPG_プロパン</t>
    <rPh sb="0" eb="2">
      <t>エキカ</t>
    </rPh>
    <rPh sb="2" eb="4">
      <t>セキユ</t>
    </rPh>
    <phoneticPr fontId="16"/>
  </si>
  <si>
    <t>液化石油ガス_LPG_ブタン</t>
  </si>
  <si>
    <t>液化石油ガス_LPG_その他</t>
  </si>
  <si>
    <t>石油系炭化水素ガス</t>
  </si>
  <si>
    <t>集計単位</t>
    <rPh sb="0" eb="2">
      <t>シュウケイ</t>
    </rPh>
    <rPh sb="2" eb="4">
      <t>タンイ</t>
    </rPh>
    <phoneticPr fontId="2"/>
  </si>
  <si>
    <t>千Nm3</t>
    <rPh sb="0" eb="1">
      <t>セン</t>
    </rPh>
    <phoneticPr fontId="14"/>
  </si>
  <si>
    <t>液化天然ガス_ＬＮＧ</t>
  </si>
  <si>
    <t>その他可燃性天然ガス</t>
  </si>
  <si>
    <t>気化率</t>
    <rPh sb="0" eb="3">
      <t>キカリツ</t>
    </rPh>
    <phoneticPr fontId="2"/>
  </si>
  <si>
    <t>0.458(kg/m3)</t>
    <phoneticPr fontId="2"/>
  </si>
  <si>
    <t>0.502(kg/m3)</t>
    <phoneticPr fontId="2"/>
  </si>
  <si>
    <t>0.355(kg/m3)</t>
    <phoneticPr fontId="2"/>
  </si>
  <si>
    <t>0.482(kg/m3)</t>
    <phoneticPr fontId="2"/>
  </si>
  <si>
    <t>1/気化率</t>
    <rPh sb="2" eb="5">
      <t>キカリツ</t>
    </rPh>
    <phoneticPr fontId="2"/>
  </si>
  <si>
    <t>1/気化率*0.001</t>
    <rPh sb="2" eb="5">
      <t>キカリツ</t>
    </rPh>
    <phoneticPr fontId="2"/>
  </si>
  <si>
    <t>(圧力/101.325*273.15/(273.15+温度))/1000</t>
    <rPh sb="1" eb="3">
      <t>アツリョク</t>
    </rPh>
    <rPh sb="27" eb="29">
      <t>オンド</t>
    </rPh>
    <phoneticPr fontId="2"/>
  </si>
  <si>
    <t>圧力/101.325*273.15/(273.15+温度)</t>
    <rPh sb="0" eb="2">
      <t>アツリョク</t>
    </rPh>
    <rPh sb="26" eb="28">
      <t>オンド</t>
    </rPh>
    <phoneticPr fontId="2"/>
  </si>
  <si>
    <t>(1)E44</t>
    <phoneticPr fontId="2"/>
  </si>
  <si>
    <t>(1)G44</t>
    <phoneticPr fontId="2"/>
  </si>
  <si>
    <t>(1)E45</t>
    <phoneticPr fontId="2"/>
  </si>
  <si>
    <t>(1)E46</t>
    <phoneticPr fontId="2"/>
  </si>
  <si>
    <t>(1)G45</t>
    <phoneticPr fontId="2"/>
  </si>
  <si>
    <t>(1)G46</t>
    <phoneticPr fontId="2"/>
  </si>
  <si>
    <t>自ら生成した熱</t>
    <rPh sb="0" eb="1">
      <t>ジ</t>
    </rPh>
    <rPh sb="2" eb="4">
      <t>セイセイ</t>
    </rPh>
    <rPh sb="6" eb="7">
      <t>ネツ</t>
    </rPh>
    <phoneticPr fontId="14"/>
  </si>
  <si>
    <t>自ら生成した電力</t>
  </si>
  <si>
    <t>熱</t>
    <rPh sb="0" eb="1">
      <t>ネツ</t>
    </rPh>
    <phoneticPr fontId="14"/>
  </si>
  <si>
    <t>その他の燃料①</t>
  </si>
  <si>
    <t>その他の燃料②</t>
  </si>
  <si>
    <t>排出活動別使用量</t>
    <rPh sb="0" eb="2">
      <t>ハイシュツ</t>
    </rPh>
    <rPh sb="2" eb="4">
      <t>カツドウ</t>
    </rPh>
    <rPh sb="4" eb="5">
      <t>ベツ</t>
    </rPh>
    <rPh sb="5" eb="8">
      <t>シヨウリョウ</t>
    </rPh>
    <phoneticPr fontId="2"/>
  </si>
  <si>
    <t>控除分</t>
    <rPh sb="0" eb="3">
      <t>コウジョブン</t>
    </rPh>
    <phoneticPr fontId="2"/>
  </si>
  <si>
    <t>特例分</t>
    <rPh sb="0" eb="2">
      <t>トクレイ</t>
    </rPh>
    <rPh sb="2" eb="3">
      <t>ブン</t>
    </rPh>
    <phoneticPr fontId="2"/>
  </si>
  <si>
    <t>工事</t>
    <phoneticPr fontId="2"/>
  </si>
  <si>
    <t>住宅用途</t>
    <phoneticPr fontId="2"/>
  </si>
  <si>
    <t>事業所外
移動体</t>
    <rPh sb="0" eb="3">
      <t>ジギョウショ</t>
    </rPh>
    <rPh sb="3" eb="4">
      <t>ガイ</t>
    </rPh>
    <phoneticPr fontId="2"/>
  </si>
  <si>
    <t>他事業所への
熱電気供給</t>
    <phoneticPr fontId="2"/>
  </si>
  <si>
    <t>他事業所への
直接供給</t>
    <phoneticPr fontId="2"/>
  </si>
  <si>
    <t>再エネ
価値移転</t>
    <rPh sb="0" eb="1">
      <t>サイ</t>
    </rPh>
    <rPh sb="4" eb="6">
      <t>カチ</t>
    </rPh>
    <rPh sb="6" eb="8">
      <t>イテン</t>
    </rPh>
    <phoneticPr fontId="14"/>
  </si>
  <si>
    <t>再エネ
自家消費</t>
    <rPh sb="0" eb="1">
      <t>サイ</t>
    </rPh>
    <rPh sb="4" eb="6">
      <t>ジカ</t>
    </rPh>
    <rPh sb="6" eb="8">
      <t>ショウヒ</t>
    </rPh>
    <phoneticPr fontId="14"/>
  </si>
  <si>
    <t>高効率ＣＧＳ</t>
    <rPh sb="0" eb="3">
      <t>コウコウリツ</t>
    </rPh>
    <phoneticPr fontId="14"/>
  </si>
  <si>
    <t>集計</t>
    <rPh sb="0" eb="2">
      <t>シュウケイ</t>
    </rPh>
    <phoneticPr fontId="2"/>
  </si>
  <si>
    <t>再エネ自家消費（電気）</t>
    <rPh sb="0" eb="1">
      <t>サイ</t>
    </rPh>
    <rPh sb="3" eb="5">
      <t>ジカ</t>
    </rPh>
    <rPh sb="5" eb="7">
      <t>ショウヒ</t>
    </rPh>
    <rPh sb="8" eb="10">
      <t>デンキ</t>
    </rPh>
    <phoneticPr fontId="14"/>
  </si>
  <si>
    <t>（参考）２号（４）の集計シート</t>
    <rPh sb="1" eb="3">
      <t>サンコウ</t>
    </rPh>
    <rPh sb="5" eb="6">
      <t>ゴウ</t>
    </rPh>
    <rPh sb="10" eb="12">
      <t>シュウケイ</t>
    </rPh>
    <phoneticPr fontId="2"/>
  </si>
  <si>
    <t>使用量</t>
    <rPh sb="0" eb="3">
      <t>シヨウリョウ</t>
    </rPh>
    <phoneticPr fontId="2"/>
  </si>
  <si>
    <t>外部供給
（熱）</t>
    <rPh sb="0" eb="2">
      <t>ガイブ</t>
    </rPh>
    <rPh sb="2" eb="4">
      <t>キョウキュウ</t>
    </rPh>
    <rPh sb="6" eb="7">
      <t>ネツ</t>
    </rPh>
    <phoneticPr fontId="14"/>
  </si>
  <si>
    <t>外部供給
（電気）</t>
    <rPh sb="0" eb="2">
      <t>ガイブ</t>
    </rPh>
    <rPh sb="2" eb="4">
      <t>キョウキュウ</t>
    </rPh>
    <rPh sb="6" eb="8">
      <t>デンキ</t>
    </rPh>
    <phoneticPr fontId="14"/>
  </si>
  <si>
    <t>再エネ移転
（電気）</t>
    <rPh sb="0" eb="1">
      <t>サイ</t>
    </rPh>
    <rPh sb="3" eb="5">
      <t>イテン</t>
    </rPh>
    <rPh sb="7" eb="9">
      <t>デンキ</t>
    </rPh>
    <phoneticPr fontId="14"/>
  </si>
  <si>
    <t>再エネ移転
（熱）</t>
    <rPh sb="0" eb="1">
      <t>サイ</t>
    </rPh>
    <rPh sb="3" eb="5">
      <t>イテン</t>
    </rPh>
    <rPh sb="7" eb="8">
      <t>ネツ</t>
    </rPh>
    <phoneticPr fontId="14"/>
  </si>
  <si>
    <t>使用量
（控除後）</t>
    <rPh sb="0" eb="3">
      <t>シヨウリョウ</t>
    </rPh>
    <rPh sb="5" eb="7">
      <t>コウジョ</t>
    </rPh>
    <rPh sb="7" eb="8">
      <t>ゴ</t>
    </rPh>
    <phoneticPr fontId="14"/>
  </si>
  <si>
    <t>使用量
（控除前）</t>
    <rPh sb="0" eb="3">
      <t>シヨウリョウ</t>
    </rPh>
    <rPh sb="5" eb="7">
      <t>コウジョ</t>
    </rPh>
    <rPh sb="7" eb="8">
      <t>マエ</t>
    </rPh>
    <phoneticPr fontId="14"/>
  </si>
  <si>
    <t>使用量
（控除分）</t>
    <rPh sb="0" eb="3">
      <t>シヨウリョウ</t>
    </rPh>
    <rPh sb="5" eb="7">
      <t>コウジョ</t>
    </rPh>
    <rPh sb="7" eb="8">
      <t>ブン</t>
    </rPh>
    <phoneticPr fontId="14"/>
  </si>
  <si>
    <t>③　再生可能エネルギー、高効率ＣＧＳ特例に係るもの</t>
    <rPh sb="2" eb="4">
      <t>サイセイ</t>
    </rPh>
    <rPh sb="4" eb="6">
      <t>カノウ</t>
    </rPh>
    <rPh sb="12" eb="15">
      <t>コウコウリツ</t>
    </rPh>
    <rPh sb="18" eb="20">
      <t>トクレイ</t>
    </rPh>
    <rPh sb="21" eb="22">
      <t>カカ</t>
    </rPh>
    <phoneticPr fontId="2"/>
  </si>
  <si>
    <t>算定対象から除く排出活動監視点（他事業所への供給点等）</t>
    <rPh sb="0" eb="2">
      <t>サンテイ</t>
    </rPh>
    <rPh sb="2" eb="4">
      <t>タイショウ</t>
    </rPh>
    <rPh sb="6" eb="7">
      <t>ノゾ</t>
    </rPh>
    <rPh sb="8" eb="10">
      <t>ハイシュツ</t>
    </rPh>
    <rPh sb="10" eb="12">
      <t>カツドウ</t>
    </rPh>
    <rPh sb="12" eb="14">
      <t>カンシ</t>
    </rPh>
    <rPh sb="14" eb="15">
      <t>テン</t>
    </rPh>
    <rPh sb="16" eb="17">
      <t>タ</t>
    </rPh>
    <rPh sb="17" eb="20">
      <t>ジギョウショ</t>
    </rPh>
    <rPh sb="22" eb="24">
      <t>キョウキュウ</t>
    </rPh>
    <rPh sb="24" eb="25">
      <t>テン</t>
    </rPh>
    <rPh sb="25" eb="26">
      <t>トウ</t>
    </rPh>
    <phoneticPr fontId="2"/>
  </si>
  <si>
    <t>事業所内へ供給される燃料等使用量監視点（燃料タンク、受電点等）</t>
    <rPh sb="0" eb="3">
      <t>ジギョウショ</t>
    </rPh>
    <rPh sb="3" eb="4">
      <t>ナイ</t>
    </rPh>
    <rPh sb="5" eb="7">
      <t>キョウキュウ</t>
    </rPh>
    <rPh sb="10" eb="13">
      <t>ネンリョウトウ</t>
    </rPh>
    <rPh sb="13" eb="16">
      <t>シヨウリョウ</t>
    </rPh>
    <rPh sb="16" eb="18">
      <t>カンシ</t>
    </rPh>
    <rPh sb="18" eb="19">
      <t>テン</t>
    </rPh>
    <rPh sb="20" eb="22">
      <t>ネンリョウ</t>
    </rPh>
    <rPh sb="26" eb="28">
      <t>ジュデン</t>
    </rPh>
    <rPh sb="28" eb="29">
      <t>テン</t>
    </rPh>
    <rPh sb="29" eb="30">
      <t>トウ</t>
    </rPh>
    <phoneticPr fontId="2"/>
  </si>
  <si>
    <t>排出活動の種類</t>
    <phoneticPr fontId="2"/>
  </si>
  <si>
    <t>【使用量監視点】</t>
    <rPh sb="1" eb="4">
      <t>シヨウリョウ</t>
    </rPh>
    <rPh sb="4" eb="6">
      <t>カンシ</t>
    </rPh>
    <rPh sb="6" eb="7">
      <t>テン</t>
    </rPh>
    <phoneticPr fontId="2"/>
  </si>
  <si>
    <t>【控除分監視点】</t>
    <rPh sb="1" eb="3">
      <t>コウジョ</t>
    </rPh>
    <rPh sb="3" eb="4">
      <t>ブン</t>
    </rPh>
    <rPh sb="4" eb="6">
      <t>カンシ</t>
    </rPh>
    <rPh sb="6" eb="7">
      <t>テン</t>
    </rPh>
    <phoneticPr fontId="2"/>
  </si>
  <si>
    <t>【再エネ・特例監視点】</t>
    <rPh sb="1" eb="2">
      <t>サイ</t>
    </rPh>
    <rPh sb="5" eb="7">
      <t>トクレイ</t>
    </rPh>
    <rPh sb="7" eb="9">
      <t>カンシ</t>
    </rPh>
    <rPh sb="9" eb="10">
      <t>テン</t>
    </rPh>
    <phoneticPr fontId="2"/>
  </si>
  <si>
    <t>使用量集計</t>
    <rPh sb="0" eb="3">
      <t>シヨウリョウ</t>
    </rPh>
    <rPh sb="3" eb="5">
      <t>シュウケイ</t>
    </rPh>
    <phoneticPr fontId="2"/>
  </si>
  <si>
    <t>控除量集計</t>
    <rPh sb="0" eb="2">
      <t>コウジョ</t>
    </rPh>
    <rPh sb="2" eb="3">
      <t>リョウ</t>
    </rPh>
    <rPh sb="3" eb="5">
      <t>シュウケイ</t>
    </rPh>
    <phoneticPr fontId="2"/>
  </si>
  <si>
    <t>使用量</t>
    <rPh sb="0" eb="3">
      <t>シヨウリョウ</t>
    </rPh>
    <phoneticPr fontId="10"/>
  </si>
  <si>
    <t>集計
区分</t>
    <rPh sb="0" eb="2">
      <t>シュウケイ</t>
    </rPh>
    <rPh sb="3" eb="5">
      <t>クブン</t>
    </rPh>
    <phoneticPr fontId="2"/>
  </si>
  <si>
    <t>控除量</t>
    <rPh sb="0" eb="2">
      <t>コウジョ</t>
    </rPh>
    <rPh sb="2" eb="3">
      <t>リョウ</t>
    </rPh>
    <phoneticPr fontId="10"/>
  </si>
  <si>
    <t>改正履歴</t>
    <rPh sb="0" eb="2">
      <t>カイセイ</t>
    </rPh>
    <rPh sb="2" eb="4">
      <t>リレキ</t>
    </rPh>
    <phoneticPr fontId="2"/>
  </si>
  <si>
    <t>(4)シートを排出活動の種類ごとに入力するよう区分</t>
    <rPh sb="7" eb="9">
      <t>ハイシュツ</t>
    </rPh>
    <rPh sb="9" eb="11">
      <t>カツドウ</t>
    </rPh>
    <rPh sb="12" eb="14">
      <t>シュルイ</t>
    </rPh>
    <rPh sb="17" eb="19">
      <t>ニュウリョク</t>
    </rPh>
    <rPh sb="23" eb="25">
      <t>クブン</t>
    </rPh>
    <phoneticPr fontId="2"/>
  </si>
  <si>
    <t>(5)シートを改正（都市ガスの控除分がある場合の計算方法を修正）</t>
    <rPh sb="7" eb="9">
      <t>カイセイ</t>
    </rPh>
    <rPh sb="10" eb="12">
      <t>トシ</t>
    </rPh>
    <rPh sb="15" eb="17">
      <t>コウジョ</t>
    </rPh>
    <rPh sb="17" eb="18">
      <t>ブン</t>
    </rPh>
    <rPh sb="21" eb="23">
      <t>バアイ</t>
    </rPh>
    <rPh sb="24" eb="26">
      <t>ケイサン</t>
    </rPh>
    <rPh sb="26" eb="28">
      <t>ホウホウ</t>
    </rPh>
    <rPh sb="29" eb="31">
      <t>シュウセイ</t>
    </rPh>
    <phoneticPr fontId="2"/>
  </si>
  <si>
    <t>(6)シート中、ＬＰガスの合計計算式を修正</t>
    <rPh sb="6" eb="7">
      <t>チュウ</t>
    </rPh>
    <rPh sb="13" eb="15">
      <t>ゴウケイ</t>
    </rPh>
    <rPh sb="15" eb="17">
      <t>ケイサン</t>
    </rPh>
    <rPh sb="17" eb="18">
      <t>シキ</t>
    </rPh>
    <rPh sb="19" eb="21">
      <t>シュウセイ</t>
    </rPh>
    <phoneticPr fontId="2"/>
  </si>
  <si>
    <t>Ver.1.04</t>
    <phoneticPr fontId="2"/>
  </si>
  <si>
    <t>使　用　量
（端数処理後）</t>
    <rPh sb="0" eb="1">
      <t>シ</t>
    </rPh>
    <rPh sb="2" eb="3">
      <t>ヨウ</t>
    </rPh>
    <rPh sb="4" eb="5">
      <t>リョウ</t>
    </rPh>
    <rPh sb="7" eb="9">
      <t>ハスウ</t>
    </rPh>
    <rPh sb="9" eb="11">
      <t>ショリ</t>
    </rPh>
    <rPh sb="11" eb="12">
      <t>ゴ</t>
    </rPh>
    <phoneticPr fontId="7"/>
  </si>
  <si>
    <t>Ver.1.05</t>
    <phoneticPr fontId="2"/>
  </si>
  <si>
    <t>(6)シート中、H4セルの表記を修正（「温暖化対策計画に転記する値」→「端数処理後」）</t>
    <rPh sb="6" eb="7">
      <t>チュウ</t>
    </rPh>
    <rPh sb="13" eb="15">
      <t>ヒョウキ</t>
    </rPh>
    <rPh sb="16" eb="18">
      <t>シュウセイ</t>
    </rPh>
    <rPh sb="20" eb="23">
      <t>オンダンカ</t>
    </rPh>
    <rPh sb="23" eb="25">
      <t>タイサク</t>
    </rPh>
    <rPh sb="25" eb="27">
      <t>ケイカク</t>
    </rPh>
    <rPh sb="28" eb="30">
      <t>テンキ</t>
    </rPh>
    <rPh sb="32" eb="33">
      <t>アタイ</t>
    </rPh>
    <rPh sb="36" eb="38">
      <t>ハスウ</t>
    </rPh>
    <rPh sb="38" eb="40">
      <t>ショリ</t>
    </rPh>
    <rPh sb="40" eb="41">
      <t>ゴ</t>
    </rPh>
    <phoneticPr fontId="2"/>
  </si>
  <si>
    <t>Ver.1.06</t>
    <phoneticPr fontId="2"/>
  </si>
  <si>
    <t>埼玉ガス（13A）の熱量を修正（H14.4～21.12分：41.86MJ/Nm3→43.12MJ/Nm3）</t>
    <rPh sb="0" eb="2">
      <t>サイタマ</t>
    </rPh>
    <rPh sb="10" eb="12">
      <t>ネツリョウ</t>
    </rPh>
    <rPh sb="13" eb="15">
      <t>シュウセイ</t>
    </rPh>
    <rPh sb="27" eb="28">
      <t>ブン</t>
    </rPh>
    <phoneticPr fontId="2"/>
  </si>
  <si>
    <t>年度末</t>
    <rPh sb="0" eb="3">
      <t>ネンドマツ</t>
    </rPh>
    <phoneticPr fontId="2"/>
  </si>
  <si>
    <t>Ver.1.07</t>
    <phoneticPr fontId="2"/>
  </si>
  <si>
    <t>延床面積について、年度末の値を表示</t>
    <rPh sb="0" eb="1">
      <t>ノベ</t>
    </rPh>
    <rPh sb="1" eb="4">
      <t>ユカメンセキ</t>
    </rPh>
    <rPh sb="9" eb="12">
      <t>ネンドマツ</t>
    </rPh>
    <rPh sb="13" eb="14">
      <t>アタイ</t>
    </rPh>
    <rPh sb="15" eb="17">
      <t>ヒョウジ</t>
    </rPh>
    <phoneticPr fontId="2"/>
  </si>
  <si>
    <t>延床面積（年度末）</t>
    <rPh sb="0" eb="1">
      <t>ノ</t>
    </rPh>
    <rPh sb="1" eb="4">
      <t>ユカメンセキ</t>
    </rPh>
    <rPh sb="5" eb="8">
      <t>ネンドマツ</t>
    </rPh>
    <phoneticPr fontId="2"/>
  </si>
  <si>
    <t>太田都市ガス_13A</t>
    <rPh sb="0" eb="2">
      <t>オオタ</t>
    </rPh>
    <rPh sb="2" eb="4">
      <t>トシ</t>
    </rPh>
    <phoneticPr fontId="2"/>
  </si>
  <si>
    <t>※　このシートは、Ver.1.07から保護を解除しました。行数が足りない場合は、適宜追加してください。（コピー→コピーした行を挿入）</t>
    <rPh sb="19" eb="21">
      <t>ホゴ</t>
    </rPh>
    <rPh sb="22" eb="24">
      <t>カイジョ</t>
    </rPh>
    <rPh sb="29" eb="31">
      <t>ギョウスウ</t>
    </rPh>
    <rPh sb="32" eb="33">
      <t>タ</t>
    </rPh>
    <rPh sb="36" eb="38">
      <t>バアイ</t>
    </rPh>
    <rPh sb="40" eb="42">
      <t>テキギ</t>
    </rPh>
    <rPh sb="42" eb="44">
      <t>ツイカ</t>
    </rPh>
    <rPh sb="61" eb="62">
      <t>ギョウ</t>
    </rPh>
    <rPh sb="63" eb="65">
      <t>ソウニュウ</t>
    </rPh>
    <phoneticPr fontId="2"/>
  </si>
  <si>
    <t>床面積入力シートの保護を解除</t>
    <rPh sb="0" eb="3">
      <t>ユカメンセキ</t>
    </rPh>
    <rPh sb="3" eb="5">
      <t>ニュウリョク</t>
    </rPh>
    <rPh sb="9" eb="11">
      <t>ホゴ</t>
    </rPh>
    <rPh sb="12" eb="14">
      <t>カイジョ</t>
    </rPh>
    <phoneticPr fontId="2"/>
  </si>
  <si>
    <t>都市ガスの供給会社に、太田都市ガスを追加（H25.05エネ起算定GL改正対応）</t>
    <rPh sb="0" eb="2">
      <t>トシ</t>
    </rPh>
    <rPh sb="5" eb="7">
      <t>キョウキュウ</t>
    </rPh>
    <rPh sb="7" eb="9">
      <t>ガイシャ</t>
    </rPh>
    <rPh sb="11" eb="13">
      <t>オオタ</t>
    </rPh>
    <rPh sb="13" eb="15">
      <t>トシ</t>
    </rPh>
    <rPh sb="18" eb="20">
      <t>ツイカ</t>
    </rPh>
    <rPh sb="29" eb="30">
      <t>キ</t>
    </rPh>
    <rPh sb="30" eb="32">
      <t>サンテイ</t>
    </rPh>
    <rPh sb="34" eb="36">
      <t>カイセイ</t>
    </rPh>
    <rPh sb="36" eb="38">
      <t>タイオウ</t>
    </rPh>
    <phoneticPr fontId="2"/>
  </si>
  <si>
    <t>Ver.1.08</t>
    <phoneticPr fontId="2"/>
  </si>
  <si>
    <t>その他の燃料の単位に「L」を追加</t>
    <rPh sb="2" eb="3">
      <t>タ</t>
    </rPh>
    <rPh sb="4" eb="6">
      <t>ネンリョウ</t>
    </rPh>
    <rPh sb="7" eb="9">
      <t>タンイ</t>
    </rPh>
    <rPh sb="14" eb="16">
      <t>ツイカ</t>
    </rPh>
    <phoneticPr fontId="2"/>
  </si>
  <si>
    <t>Ver.1.09</t>
    <phoneticPr fontId="2"/>
  </si>
  <si>
    <t>メール
アドレス</t>
    <phoneticPr fontId="2"/>
  </si>
  <si>
    <t>床面積
４月末</t>
    <rPh sb="0" eb="3">
      <t>ユカメンセキ</t>
    </rPh>
    <rPh sb="5" eb="6">
      <t>ガツ</t>
    </rPh>
    <rPh sb="6" eb="7">
      <t>マツ</t>
    </rPh>
    <phoneticPr fontId="2"/>
  </si>
  <si>
    <t xml:space="preserve">
５月末</t>
    <rPh sb="2" eb="3">
      <t>ガツ</t>
    </rPh>
    <rPh sb="3" eb="4">
      <t>マツ</t>
    </rPh>
    <phoneticPr fontId="2"/>
  </si>
  <si>
    <t xml:space="preserve">
６月末</t>
    <rPh sb="2" eb="3">
      <t>ガツ</t>
    </rPh>
    <rPh sb="3" eb="4">
      <t>マツ</t>
    </rPh>
    <phoneticPr fontId="2"/>
  </si>
  <si>
    <t xml:space="preserve">
７月末</t>
    <rPh sb="2" eb="3">
      <t>ガツ</t>
    </rPh>
    <rPh sb="3" eb="4">
      <t>マツ</t>
    </rPh>
    <phoneticPr fontId="2"/>
  </si>
  <si>
    <t xml:space="preserve">
８月末</t>
    <rPh sb="2" eb="3">
      <t>ガツ</t>
    </rPh>
    <rPh sb="3" eb="4">
      <t>マツ</t>
    </rPh>
    <phoneticPr fontId="2"/>
  </si>
  <si>
    <t xml:space="preserve">
９月末</t>
    <rPh sb="2" eb="3">
      <t>ガツ</t>
    </rPh>
    <rPh sb="3" eb="4">
      <t>マツ</t>
    </rPh>
    <phoneticPr fontId="2"/>
  </si>
  <si>
    <t xml:space="preserve">
１０月末</t>
    <rPh sb="3" eb="4">
      <t>ガツ</t>
    </rPh>
    <rPh sb="4" eb="5">
      <t>マツ</t>
    </rPh>
    <phoneticPr fontId="2"/>
  </si>
  <si>
    <t xml:space="preserve">
１１月末</t>
    <rPh sb="3" eb="4">
      <t>ガツ</t>
    </rPh>
    <rPh sb="4" eb="5">
      <t>マツ</t>
    </rPh>
    <phoneticPr fontId="2"/>
  </si>
  <si>
    <t xml:space="preserve">
１２月末</t>
    <rPh sb="3" eb="4">
      <t>ガツ</t>
    </rPh>
    <rPh sb="4" eb="5">
      <t>マツ</t>
    </rPh>
    <phoneticPr fontId="2"/>
  </si>
  <si>
    <t xml:space="preserve">
１月末</t>
    <rPh sb="2" eb="3">
      <t>ガツ</t>
    </rPh>
    <rPh sb="3" eb="4">
      <t>マツ</t>
    </rPh>
    <phoneticPr fontId="2"/>
  </si>
  <si>
    <t>4月末</t>
    <rPh sb="1" eb="3">
      <t>ガツマツ</t>
    </rPh>
    <phoneticPr fontId="2"/>
  </si>
  <si>
    <t>5月末</t>
    <rPh sb="1" eb="3">
      <t>ガツマツ</t>
    </rPh>
    <phoneticPr fontId="2"/>
  </si>
  <si>
    <t>6月末</t>
    <rPh sb="1" eb="3">
      <t>ガツマツ</t>
    </rPh>
    <phoneticPr fontId="2"/>
  </si>
  <si>
    <t>7月末</t>
    <rPh sb="1" eb="3">
      <t>ガツマツ</t>
    </rPh>
    <phoneticPr fontId="2"/>
  </si>
  <si>
    <t>8月末</t>
    <rPh sb="1" eb="3">
      <t>ガツマツ</t>
    </rPh>
    <phoneticPr fontId="2"/>
  </si>
  <si>
    <t>9月末</t>
    <rPh sb="1" eb="3">
      <t>ガツマツ</t>
    </rPh>
    <phoneticPr fontId="2"/>
  </si>
  <si>
    <t>10月末</t>
    <rPh sb="2" eb="4">
      <t>ガツマツ</t>
    </rPh>
    <phoneticPr fontId="2"/>
  </si>
  <si>
    <t>11月末</t>
    <rPh sb="2" eb="4">
      <t>ガツマツ</t>
    </rPh>
    <phoneticPr fontId="2"/>
  </si>
  <si>
    <t>12月末</t>
    <rPh sb="2" eb="4">
      <t>ガツマツ</t>
    </rPh>
    <phoneticPr fontId="2"/>
  </si>
  <si>
    <t>1月末</t>
    <rPh sb="1" eb="3">
      <t>ガツマツ</t>
    </rPh>
    <phoneticPr fontId="2"/>
  </si>
  <si>
    <t>2月末</t>
    <rPh sb="1" eb="3">
      <t>ガツマツ</t>
    </rPh>
    <phoneticPr fontId="2"/>
  </si>
  <si>
    <t>3月末</t>
    <rPh sb="1" eb="3">
      <t>ガツマツ</t>
    </rPh>
    <phoneticPr fontId="2"/>
  </si>
  <si>
    <t xml:space="preserve">
２月末</t>
    <rPh sb="2" eb="3">
      <t>ガツ</t>
    </rPh>
    <rPh sb="3" eb="4">
      <t>マツ</t>
    </rPh>
    <phoneticPr fontId="2"/>
  </si>
  <si>
    <t xml:space="preserve">
３月末</t>
    <rPh sb="2" eb="3">
      <t>ガツ</t>
    </rPh>
    <rPh sb="3" eb="4">
      <t>マツ</t>
    </rPh>
    <phoneticPr fontId="2"/>
  </si>
  <si>
    <t>第２計画期間の
排出係数</t>
    <rPh sb="0" eb="1">
      <t>ダイ</t>
    </rPh>
    <rPh sb="2" eb="4">
      <t>ケイカク</t>
    </rPh>
    <rPh sb="4" eb="6">
      <t>キカン</t>
    </rPh>
    <phoneticPr fontId="7"/>
  </si>
  <si>
    <t>(3)シートにおいて、月末の面積を合算値が表示されるように数式を修正</t>
    <rPh sb="11" eb="13">
      <t>ゲツマツ</t>
    </rPh>
    <rPh sb="14" eb="16">
      <t>メンセキ</t>
    </rPh>
    <rPh sb="17" eb="19">
      <t>ガッサン</t>
    </rPh>
    <rPh sb="19" eb="20">
      <t>チ</t>
    </rPh>
    <rPh sb="21" eb="23">
      <t>ヒョウジ</t>
    </rPh>
    <rPh sb="29" eb="31">
      <t>スウシキ</t>
    </rPh>
    <rPh sb="32" eb="34">
      <t>シュウセイ</t>
    </rPh>
    <phoneticPr fontId="2"/>
  </si>
  <si>
    <r>
      <rPr>
        <sz val="14"/>
        <rFont val="ＭＳ 明朝"/>
        <family val="1"/>
        <charset val="128"/>
      </rPr>
      <t>【参考】　</t>
    </r>
    <r>
      <rPr>
        <sz val="14"/>
        <color rgb="FFFF0000"/>
        <rFont val="ＭＳ 明朝"/>
        <family val="1"/>
        <charset val="128"/>
      </rPr>
      <t>第２計画期間</t>
    </r>
    <r>
      <rPr>
        <sz val="14"/>
        <rFont val="ＭＳ 明朝"/>
        <family val="1"/>
        <charset val="128"/>
      </rPr>
      <t>の排出係数により再計算した排出量（自動計算）</t>
    </r>
    <rPh sb="1" eb="3">
      <t>サンコウ</t>
    </rPh>
    <rPh sb="5" eb="6">
      <t>ダイ</t>
    </rPh>
    <rPh sb="7" eb="9">
      <t>ケイカク</t>
    </rPh>
    <rPh sb="9" eb="11">
      <t>キカン</t>
    </rPh>
    <rPh sb="12" eb="14">
      <t>ハイシュツ</t>
    </rPh>
    <rPh sb="14" eb="16">
      <t>ケイスウ</t>
    </rPh>
    <rPh sb="19" eb="22">
      <t>サイケイサン</t>
    </rPh>
    <rPh sb="24" eb="26">
      <t>ハイシュツ</t>
    </rPh>
    <rPh sb="26" eb="27">
      <t>リョウ</t>
    </rPh>
    <rPh sb="28" eb="30">
      <t>ジドウ</t>
    </rPh>
    <rPh sb="30" eb="32">
      <t>ケイサン</t>
    </rPh>
    <phoneticPr fontId="2"/>
  </si>
  <si>
    <t>"【参考】第2計画期間"シートを追加し</t>
    <rPh sb="2" eb="4">
      <t>サンコウ</t>
    </rPh>
    <rPh sb="5" eb="6">
      <t>ダイ</t>
    </rPh>
    <rPh sb="7" eb="9">
      <t>ケイカク</t>
    </rPh>
    <rPh sb="9" eb="11">
      <t>キカン</t>
    </rPh>
    <rPh sb="16" eb="18">
      <t>ツイカ</t>
    </rPh>
    <phoneticPr fontId="2"/>
  </si>
  <si>
    <r>
      <t>翌月適用平均</t>
    </r>
    <r>
      <rPr>
        <vertAlign val="superscript"/>
        <sz val="11"/>
        <color theme="1"/>
        <rFont val="ＭＳ 明朝"/>
        <family val="1"/>
        <charset val="128"/>
      </rPr>
      <t>※</t>
    </r>
    <rPh sb="0" eb="2">
      <t>ヨクゲツ</t>
    </rPh>
    <rPh sb="2" eb="4">
      <t>テキヨウ</t>
    </rPh>
    <rPh sb="4" eb="6">
      <t>ヘイキン</t>
    </rPh>
    <phoneticPr fontId="2"/>
  </si>
  <si>
    <t>第２計画期間の排出係数により再計算した排出量を自動計算</t>
    <rPh sb="0" eb="1">
      <t>ダイ</t>
    </rPh>
    <rPh sb="2" eb="4">
      <t>ケイカク</t>
    </rPh>
    <rPh sb="4" eb="6">
      <t>キカン</t>
    </rPh>
    <rPh sb="7" eb="9">
      <t>ハイシュツ</t>
    </rPh>
    <rPh sb="9" eb="11">
      <t>ケイスウ</t>
    </rPh>
    <rPh sb="14" eb="17">
      <t>サイケイサン</t>
    </rPh>
    <rPh sb="19" eb="21">
      <t>ハイシュツ</t>
    </rPh>
    <rPh sb="21" eb="22">
      <t>リョウ</t>
    </rPh>
    <rPh sb="23" eb="25">
      <t>ジドウ</t>
    </rPh>
    <rPh sb="25" eb="27">
      <t>ケイサン</t>
    </rPh>
    <phoneticPr fontId="2"/>
  </si>
  <si>
    <t>(1)シートから延床面積（年度平均）の欄を削除</t>
    <rPh sb="8" eb="9">
      <t>ノ</t>
    </rPh>
    <rPh sb="9" eb="12">
      <t>ユカメンセキ</t>
    </rPh>
    <rPh sb="13" eb="15">
      <t>ネンド</t>
    </rPh>
    <rPh sb="15" eb="17">
      <t>ヘイキン</t>
    </rPh>
    <rPh sb="19" eb="20">
      <t>ラン</t>
    </rPh>
    <rPh sb="21" eb="23">
      <t>サクジョ</t>
    </rPh>
    <phoneticPr fontId="2"/>
  </si>
  <si>
    <t>(3)シートにおいて、平均延床面積の数式及び表現を修正し</t>
    <rPh sb="11" eb="13">
      <t>ヘイキン</t>
    </rPh>
    <rPh sb="13" eb="14">
      <t>ノ</t>
    </rPh>
    <rPh sb="14" eb="17">
      <t>ユカメンセキ</t>
    </rPh>
    <rPh sb="18" eb="20">
      <t>スウシキ</t>
    </rPh>
    <rPh sb="20" eb="21">
      <t>オヨ</t>
    </rPh>
    <rPh sb="22" eb="24">
      <t>ヒョウゲン</t>
    </rPh>
    <rPh sb="25" eb="27">
      <t>シュウセイ</t>
    </rPh>
    <phoneticPr fontId="2"/>
  </si>
  <si>
    <t>平均を取った面積が計算されるように修正（変更協議の基準床面積に対応）</t>
    <rPh sb="9" eb="11">
      <t>ケイサン</t>
    </rPh>
    <rPh sb="17" eb="19">
      <t>シュウセイ</t>
    </rPh>
    <rPh sb="20" eb="22">
      <t>ヘンコウ</t>
    </rPh>
    <rPh sb="22" eb="24">
      <t>キョウギ</t>
    </rPh>
    <rPh sb="25" eb="27">
      <t>キジュン</t>
    </rPh>
    <rPh sb="27" eb="30">
      <t>ユカメンセキ</t>
    </rPh>
    <rPh sb="31" eb="33">
      <t>タイオウ</t>
    </rPh>
    <phoneticPr fontId="2"/>
  </si>
  <si>
    <t>延床面積の増減が変更のあった日の翌月から適用されるとして、月を単位として</t>
    <phoneticPr fontId="2"/>
  </si>
  <si>
    <t>(3)シートにおいて、各月面積には月末時点での面積を入力することを明記</t>
    <rPh sb="11" eb="13">
      <t>カクツキ</t>
    </rPh>
    <rPh sb="13" eb="15">
      <t>メンセキ</t>
    </rPh>
    <rPh sb="17" eb="19">
      <t>ゲツマツ</t>
    </rPh>
    <rPh sb="19" eb="21">
      <t>ジテン</t>
    </rPh>
    <rPh sb="23" eb="25">
      <t>メンセキ</t>
    </rPh>
    <rPh sb="26" eb="28">
      <t>ニュウリョク</t>
    </rPh>
    <rPh sb="33" eb="35">
      <t>メイキ</t>
    </rPh>
    <phoneticPr fontId="2"/>
  </si>
  <si>
    <t>　※　翌月適用平均　…　床面積の増減について、変更があった日を含む月の翌月から変更後の床面積になったものとして、月を単位として年度の平均を取った面積</t>
    <rPh sb="3" eb="4">
      <t>ヨク</t>
    </rPh>
    <rPh sb="4" eb="5">
      <t>ツキ</t>
    </rPh>
    <rPh sb="5" eb="7">
      <t>テキヨウ</t>
    </rPh>
    <rPh sb="7" eb="9">
      <t>ヘイキン</t>
    </rPh>
    <rPh sb="12" eb="15">
      <t>ユカメンセキ</t>
    </rPh>
    <rPh sb="16" eb="18">
      <t>ゾウゲン</t>
    </rPh>
    <rPh sb="23" eb="25">
      <t>ヘンコウ</t>
    </rPh>
    <rPh sb="29" eb="30">
      <t>ヒ</t>
    </rPh>
    <rPh sb="31" eb="32">
      <t>フク</t>
    </rPh>
    <rPh sb="33" eb="34">
      <t>ツキ</t>
    </rPh>
    <rPh sb="35" eb="36">
      <t>ヨク</t>
    </rPh>
    <rPh sb="36" eb="37">
      <t>ツキ</t>
    </rPh>
    <rPh sb="39" eb="41">
      <t>ヘンコウ</t>
    </rPh>
    <rPh sb="41" eb="42">
      <t>ゴ</t>
    </rPh>
    <rPh sb="43" eb="46">
      <t>ユカメンセキ</t>
    </rPh>
    <rPh sb="56" eb="57">
      <t>ツキ</t>
    </rPh>
    <rPh sb="58" eb="60">
      <t>タンイ</t>
    </rPh>
    <rPh sb="63" eb="65">
      <t>ネンド</t>
    </rPh>
    <rPh sb="66" eb="68">
      <t>ヘイキン</t>
    </rPh>
    <rPh sb="69" eb="70">
      <t>ト</t>
    </rPh>
    <rPh sb="72" eb="74">
      <t>メンセキ</t>
    </rPh>
    <phoneticPr fontId="2"/>
  </si>
  <si>
    <r>
      <t xml:space="preserve">⑦=①×⑥
</t>
    </r>
    <r>
      <rPr>
        <sz val="6"/>
        <rFont val="ＭＳ 明朝"/>
        <family val="1"/>
        <charset val="128"/>
      </rPr>
      <t>(自家消費は⑦=①×⑥×1/2)</t>
    </r>
    <rPh sb="7" eb="9">
      <t>ジカ</t>
    </rPh>
    <rPh sb="9" eb="11">
      <t>ショウヒ</t>
    </rPh>
    <phoneticPr fontId="7"/>
  </si>
  <si>
    <r>
      <t xml:space="preserve">⑦=①×⑥
</t>
    </r>
    <r>
      <rPr>
        <sz val="6"/>
        <rFont val="ＭＳ 明朝"/>
        <family val="1"/>
        <charset val="128"/>
      </rPr>
      <t>(自家消費は⑦=①×⑥×1/2)</t>
    </r>
    <phoneticPr fontId="7"/>
  </si>
  <si>
    <t>(6)シートにおいて、「再生可能エネルギーを自家消費した電気」の計算式表記に</t>
    <rPh sb="12" eb="14">
      <t>サイセイ</t>
    </rPh>
    <rPh sb="22" eb="24">
      <t>ジカ</t>
    </rPh>
    <rPh sb="32" eb="34">
      <t>ケイサン</t>
    </rPh>
    <rPh sb="34" eb="35">
      <t>シキ</t>
    </rPh>
    <rPh sb="35" eb="37">
      <t>ヒョウキ</t>
    </rPh>
    <phoneticPr fontId="2"/>
  </si>
  <si>
    <t>1/2を追記（数式自体は修正なし）</t>
    <rPh sb="4" eb="6">
      <t>ツイキ</t>
    </rPh>
    <rPh sb="7" eb="9">
      <t>スウシキ</t>
    </rPh>
    <rPh sb="9" eb="11">
      <t>ジタイ</t>
    </rPh>
    <rPh sb="12" eb="14">
      <t>シュウセイ</t>
    </rPh>
    <phoneticPr fontId="2"/>
  </si>
  <si>
    <t>【参考】第２計画期間係数</t>
    <rPh sb="1" eb="3">
      <t>サンコウ</t>
    </rPh>
    <rPh sb="4" eb="5">
      <t>ダイ</t>
    </rPh>
    <rPh sb="6" eb="8">
      <t>ケイカク</t>
    </rPh>
    <rPh sb="8" eb="10">
      <t>キカン</t>
    </rPh>
    <rPh sb="10" eb="12">
      <t>ケイスウ</t>
    </rPh>
    <phoneticPr fontId="2"/>
  </si>
</sst>
</file>

<file path=xl/styles.xml><?xml version="1.0" encoding="utf-8"?>
<styleSheet xmlns="http://schemas.openxmlformats.org/spreadsheetml/2006/main">
  <numFmts count="14">
    <numFmt numFmtId="176" formatCode="#,##0;&quot;△ &quot;#,##0"/>
    <numFmt numFmtId="177" formatCode="000000"/>
    <numFmt numFmtId="178" formatCode="[$-411]ggge&quot;年&quot;m&quot;月&quot;d&quot;日&quot;;@"/>
    <numFmt numFmtId="179" formatCode="#"/>
    <numFmt numFmtId="180" formatCode="#,##0;\-#,##0;#"/>
    <numFmt numFmtId="181" formatCode="#,##0.000_);[Red]\(#,##0.000\)"/>
    <numFmt numFmtId="182" formatCode="#,##0.0000"/>
    <numFmt numFmtId="183" formatCode="#,##0.00_ "/>
    <numFmt numFmtId="184" formatCode="#,##0.00;&quot;△ &quot;#,##0.00"/>
    <numFmt numFmtId="185" formatCode="#,##0.0_ "/>
    <numFmt numFmtId="186" formatCode="0.0000"/>
    <numFmt numFmtId="187" formatCode="0.000"/>
    <numFmt numFmtId="188" formatCode="#,##0.00_);[Red]\(#,##0.00\)"/>
    <numFmt numFmtId="189" formatCode="#,##0_ "/>
  </numFmts>
  <fonts count="44">
    <font>
      <sz val="11"/>
      <color theme="1"/>
      <name val="ＭＳ Ｐゴシック"/>
      <family val="3"/>
      <charset val="128"/>
      <scheme val="minor"/>
    </font>
    <font>
      <sz val="11"/>
      <color indexed="8"/>
      <name val="ＭＳ 明朝"/>
      <family val="1"/>
      <charset val="128"/>
    </font>
    <font>
      <sz val="6"/>
      <name val="ＭＳ Ｐゴシック"/>
      <family val="3"/>
      <charset val="128"/>
    </font>
    <font>
      <sz val="20"/>
      <color indexed="8"/>
      <name val="ＭＳ 明朝"/>
      <family val="1"/>
      <charset val="128"/>
    </font>
    <font>
      <vertAlign val="subscript"/>
      <sz val="20"/>
      <color indexed="8"/>
      <name val="ＭＳ 明朝"/>
      <family val="1"/>
      <charset val="128"/>
    </font>
    <font>
      <vertAlign val="subscript"/>
      <sz val="11"/>
      <color indexed="8"/>
      <name val="ＭＳ 明朝"/>
      <family val="1"/>
      <charset val="128"/>
    </font>
    <font>
      <vertAlign val="superscript"/>
      <sz val="11"/>
      <color indexed="8"/>
      <name val="ＭＳ 明朝"/>
      <family val="1"/>
      <charset val="128"/>
    </font>
    <font>
      <sz val="6"/>
      <name val="ＭＳ Ｐゴシック"/>
      <family val="3"/>
      <charset val="128"/>
    </font>
    <font>
      <sz val="11"/>
      <name val="ＭＳ Ｐゴシック"/>
      <family val="3"/>
      <charset val="128"/>
    </font>
    <font>
      <sz val="11"/>
      <color indexed="8"/>
      <name val="ＭＳ Ｐゴシック"/>
      <family val="3"/>
      <charset val="128"/>
    </font>
    <font>
      <sz val="9"/>
      <color indexed="8"/>
      <name val="ＭＳ Ｐ明朝"/>
      <family val="1"/>
      <charset val="128"/>
    </font>
    <font>
      <sz val="11"/>
      <color indexed="8"/>
      <name val="ＭＳ 明朝"/>
      <family val="1"/>
      <charset val="128"/>
    </font>
    <font>
      <sz val="11"/>
      <name val="ＭＳ 明朝"/>
      <family val="1"/>
      <charset val="128"/>
    </font>
    <font>
      <vertAlign val="subscript"/>
      <sz val="11"/>
      <name val="ＭＳ 明朝"/>
      <family val="1"/>
      <charset val="128"/>
    </font>
    <font>
      <vertAlign val="superscript"/>
      <sz val="11"/>
      <name val="ＭＳ 明朝"/>
      <family val="1"/>
      <charset val="128"/>
    </font>
    <font>
      <sz val="8"/>
      <color indexed="8"/>
      <name val="ＭＳ 明朝"/>
      <family val="1"/>
      <charset val="128"/>
    </font>
    <font>
      <sz val="9"/>
      <name val="ＭＳ 明朝"/>
      <family val="1"/>
      <charset val="128"/>
    </font>
    <font>
      <vertAlign val="subscript"/>
      <sz val="9"/>
      <name val="ＭＳ 明朝"/>
      <family val="1"/>
      <charset val="128"/>
    </font>
    <font>
      <vertAlign val="superscript"/>
      <sz val="9"/>
      <name val="ＭＳ 明朝"/>
      <family val="1"/>
      <charset val="128"/>
    </font>
    <font>
      <sz val="14"/>
      <name val="ＭＳ 明朝"/>
      <family val="1"/>
      <charset val="128"/>
    </font>
    <font>
      <sz val="14"/>
      <color indexed="8"/>
      <name val="ＭＳ 明朝"/>
      <family val="1"/>
      <charset val="128"/>
    </font>
    <font>
      <b/>
      <sz val="16"/>
      <color indexed="8"/>
      <name val="ＭＳ 明朝"/>
      <family val="1"/>
      <charset val="128"/>
    </font>
    <font>
      <b/>
      <sz val="16"/>
      <name val="ＭＳ 明朝"/>
      <family val="1"/>
      <charset val="128"/>
    </font>
    <font>
      <sz val="16"/>
      <name val="ＭＳ 明朝"/>
      <family val="1"/>
      <charset val="128"/>
    </font>
    <font>
      <sz val="16"/>
      <color indexed="8"/>
      <name val="ＭＳ 明朝"/>
      <family val="1"/>
      <charset val="128"/>
    </font>
    <font>
      <vertAlign val="subscript"/>
      <sz val="14"/>
      <color indexed="8"/>
      <name val="ＭＳ 明朝"/>
      <family val="1"/>
      <charset val="128"/>
    </font>
    <font>
      <sz val="11"/>
      <color theme="1"/>
      <name val="ＭＳ Ｐゴシック"/>
      <family val="3"/>
      <charset val="128"/>
      <scheme val="minor"/>
    </font>
    <font>
      <sz val="11"/>
      <color theme="1"/>
      <name val="ＭＳ 明朝"/>
      <family val="1"/>
      <charset val="128"/>
    </font>
    <font>
      <sz val="9"/>
      <color theme="1"/>
      <name val="ＭＳ 明朝"/>
      <family val="1"/>
      <charset val="128"/>
    </font>
    <font>
      <sz val="16"/>
      <color theme="1"/>
      <name val="ＭＳ 明朝"/>
      <family val="1"/>
      <charset val="128"/>
    </font>
    <font>
      <sz val="20"/>
      <color theme="1"/>
      <name val="ＭＳ 明朝"/>
      <family val="1"/>
      <charset val="128"/>
    </font>
    <font>
      <sz val="11"/>
      <color theme="1"/>
      <name val="ＭＳ ゴシック"/>
      <family val="3"/>
      <charset val="128"/>
    </font>
    <font>
      <sz val="8"/>
      <color theme="1"/>
      <name val="ＭＳ 明朝"/>
      <family val="1"/>
      <charset val="128"/>
    </font>
    <font>
      <sz val="14"/>
      <color theme="1"/>
      <name val="ＭＳ 明朝"/>
      <family val="1"/>
      <charset val="128"/>
    </font>
    <font>
      <b/>
      <sz val="16"/>
      <color theme="1"/>
      <name val="ＭＳ 明朝"/>
      <family val="1"/>
      <charset val="128"/>
    </font>
    <font>
      <sz val="14"/>
      <color theme="1"/>
      <name val="ＭＳ Ｐゴシック"/>
      <family val="3"/>
      <charset val="128"/>
      <scheme val="minor"/>
    </font>
    <font>
      <sz val="11"/>
      <color theme="0" tint="-0.14999847407452621"/>
      <name val="ＭＳ 明朝"/>
      <family val="1"/>
      <charset val="128"/>
    </font>
    <font>
      <vertAlign val="superscript"/>
      <sz val="11"/>
      <color theme="1"/>
      <name val="ＭＳ 明朝"/>
      <family val="1"/>
      <charset val="128"/>
    </font>
    <font>
      <sz val="9"/>
      <color theme="1"/>
      <name val="ＭＳ Ｐゴシック"/>
      <family val="3"/>
      <charset val="128"/>
      <scheme val="minor"/>
    </font>
    <font>
      <sz val="6"/>
      <name val="ＭＳ Ｐゴシック"/>
      <family val="3"/>
      <charset val="128"/>
      <scheme val="minor"/>
    </font>
    <font>
      <sz val="14"/>
      <color rgb="FFFF0000"/>
      <name val="ＭＳ 明朝"/>
      <family val="1"/>
      <charset val="128"/>
    </font>
    <font>
      <sz val="16"/>
      <color theme="1"/>
      <name val="ＭＳ Ｐゴシック"/>
      <family val="3"/>
      <charset val="128"/>
      <scheme val="minor"/>
    </font>
    <font>
      <b/>
      <sz val="12"/>
      <color indexed="81"/>
      <name val="ＭＳ Ｐゴシック"/>
      <family val="3"/>
      <charset val="128"/>
    </font>
    <font>
      <sz val="6"/>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rgb="FF66FFFF"/>
        <bgColor indexed="64"/>
      </patternFill>
    </fill>
    <fill>
      <patternFill patternType="solid">
        <fgColor rgb="FFFFFF99"/>
        <bgColor indexed="64"/>
      </patternFill>
    </fill>
    <fill>
      <patternFill patternType="solid">
        <fgColor rgb="FFFFCCCC"/>
        <bgColor indexed="64"/>
      </patternFill>
    </fill>
  </fills>
  <borders count="14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left style="thin">
        <color indexed="64"/>
      </left>
      <right/>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right/>
      <top style="slantDashDot">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medium">
        <color indexed="64"/>
      </right>
      <top style="thin">
        <color indexed="64"/>
      </top>
      <bottom style="dotted">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medium">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double">
        <color indexed="64"/>
      </bottom>
      <diagonal style="thin">
        <color indexed="64"/>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bottom style="double">
        <color indexed="64"/>
      </bottom>
      <diagonal/>
    </border>
    <border>
      <left/>
      <right style="medium">
        <color indexed="64"/>
      </right>
      <top/>
      <bottom style="double">
        <color indexed="64"/>
      </bottom>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medium">
        <color indexed="64"/>
      </left>
      <right style="thin">
        <color indexed="64"/>
      </right>
      <top style="thin">
        <color indexed="64"/>
      </top>
      <bottom/>
      <diagonal/>
    </border>
    <border diagonalUp="1">
      <left style="thin">
        <color indexed="64"/>
      </left>
      <right style="medium">
        <color indexed="64"/>
      </right>
      <top style="double">
        <color indexed="64"/>
      </top>
      <bottom style="double">
        <color indexed="64"/>
      </bottom>
      <diagonal style="thin">
        <color indexed="64"/>
      </diagonal>
    </border>
  </borders>
  <cellStyleXfs count="4">
    <xf numFmtId="0" fontId="0" fillId="0" borderId="0">
      <alignment vertical="center"/>
    </xf>
    <xf numFmtId="38" fontId="9" fillId="0" borderId="0" applyFont="0" applyFill="0" applyBorder="0" applyAlignment="0" applyProtection="0">
      <alignment vertical="center"/>
    </xf>
    <xf numFmtId="0" fontId="26" fillId="0" borderId="0">
      <alignment vertical="center"/>
    </xf>
    <xf numFmtId="0" fontId="8" fillId="0" borderId="0">
      <alignment vertical="center"/>
    </xf>
  </cellStyleXfs>
  <cellXfs count="559">
    <xf numFmtId="0" fontId="0" fillId="0" borderId="0" xfId="0">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30" fillId="0" borderId="0" xfId="0" applyFont="1" applyAlignment="1">
      <alignment horizontal="centerContinuous" vertical="center"/>
    </xf>
    <xf numFmtId="0" fontId="29" fillId="0" borderId="0" xfId="0" applyFont="1" applyAlignment="1">
      <alignment horizontal="right" vertical="center"/>
    </xf>
    <xf numFmtId="0" fontId="27" fillId="0" borderId="0" xfId="0" applyFont="1" applyBorder="1">
      <alignment vertical="center"/>
    </xf>
    <xf numFmtId="0" fontId="27" fillId="0" borderId="1" xfId="0" applyFont="1" applyBorder="1">
      <alignment vertical="center"/>
    </xf>
    <xf numFmtId="0" fontId="27" fillId="0" borderId="2" xfId="0" applyFont="1" applyBorder="1">
      <alignment vertical="center"/>
    </xf>
    <xf numFmtId="0" fontId="27" fillId="0" borderId="3" xfId="0" applyFont="1" applyBorder="1">
      <alignment vertical="center"/>
    </xf>
    <xf numFmtId="0" fontId="27" fillId="0" borderId="4" xfId="0" applyFont="1" applyBorder="1">
      <alignment vertical="center"/>
    </xf>
    <xf numFmtId="0" fontId="27" fillId="0" borderId="5" xfId="0" applyFont="1" applyBorder="1">
      <alignment vertical="center"/>
    </xf>
    <xf numFmtId="0" fontId="27" fillId="0" borderId="6" xfId="0" applyFont="1" applyBorder="1">
      <alignment vertical="center"/>
    </xf>
    <xf numFmtId="0" fontId="27" fillId="0" borderId="8" xfId="0" applyFont="1" applyBorder="1">
      <alignment vertical="center"/>
    </xf>
    <xf numFmtId="0" fontId="27" fillId="0" borderId="9" xfId="0" applyFont="1" applyBorder="1">
      <alignment vertical="center"/>
    </xf>
    <xf numFmtId="0" fontId="27" fillId="0" borderId="10" xfId="0" applyFont="1" applyBorder="1">
      <alignment vertical="center"/>
    </xf>
    <xf numFmtId="0" fontId="27" fillId="0" borderId="0" xfId="0" applyFont="1" applyAlignment="1">
      <alignment horizontal="right" vertical="center"/>
    </xf>
    <xf numFmtId="0" fontId="27" fillId="0" borderId="11" xfId="0" applyFont="1" applyBorder="1">
      <alignment vertical="center"/>
    </xf>
    <xf numFmtId="0" fontId="27" fillId="0" borderId="12" xfId="0" applyFont="1" applyBorder="1">
      <alignment vertical="center"/>
    </xf>
    <xf numFmtId="0" fontId="11" fillId="2" borderId="13" xfId="2" applyFont="1" applyFill="1" applyBorder="1">
      <alignment vertical="center"/>
    </xf>
    <xf numFmtId="0" fontId="12" fillId="2" borderId="14" xfId="3" applyFont="1" applyFill="1" applyBorder="1" applyAlignment="1">
      <alignment horizontal="center" vertical="center"/>
    </xf>
    <xf numFmtId="0" fontId="12" fillId="2" borderId="15" xfId="3" applyFont="1" applyFill="1" applyBorder="1" applyAlignment="1">
      <alignment horizontal="center" vertical="center"/>
    </xf>
    <xf numFmtId="0" fontId="11" fillId="2" borderId="16" xfId="2" applyFont="1" applyFill="1" applyBorder="1">
      <alignment vertical="center"/>
    </xf>
    <xf numFmtId="0" fontId="12" fillId="2" borderId="6" xfId="3" applyFont="1" applyFill="1" applyBorder="1" applyAlignment="1">
      <alignment horizontal="center" vertical="center"/>
    </xf>
    <xf numFmtId="0" fontId="12" fillId="2" borderId="17" xfId="3" applyFont="1" applyFill="1" applyBorder="1" applyAlignment="1">
      <alignment horizontal="center" vertical="center"/>
    </xf>
    <xf numFmtId="0" fontId="12" fillId="2" borderId="6" xfId="3" applyFont="1" applyFill="1" applyBorder="1" applyAlignment="1">
      <alignment horizontal="center" vertical="center" wrapText="1"/>
    </xf>
    <xf numFmtId="0" fontId="12" fillId="2" borderId="17" xfId="3" applyFont="1" applyFill="1" applyBorder="1" applyAlignment="1">
      <alignment horizontal="center" vertical="center" wrapText="1"/>
    </xf>
    <xf numFmtId="0" fontId="12" fillId="2" borderId="18" xfId="3" applyFont="1" applyFill="1" applyBorder="1" applyAlignment="1">
      <alignment horizontal="center" vertical="center" wrapText="1"/>
    </xf>
    <xf numFmtId="0" fontId="12" fillId="2" borderId="19" xfId="3" applyFont="1" applyFill="1" applyBorder="1" applyAlignment="1">
      <alignment horizontal="center" vertical="center" wrapText="1"/>
    </xf>
    <xf numFmtId="0" fontId="12" fillId="2" borderId="7" xfId="3" applyFont="1" applyFill="1" applyBorder="1" applyAlignment="1">
      <alignment horizontal="center" vertical="center"/>
    </xf>
    <xf numFmtId="0" fontId="12" fillId="2" borderId="20" xfId="3" applyFont="1" applyFill="1" applyBorder="1" applyAlignment="1">
      <alignment horizontal="center" vertical="center" shrinkToFit="1"/>
    </xf>
    <xf numFmtId="0" fontId="11" fillId="2" borderId="21" xfId="2" applyFont="1" applyFill="1" applyBorder="1" applyAlignment="1">
      <alignment vertical="center" wrapText="1"/>
    </xf>
    <xf numFmtId="0" fontId="11" fillId="2" borderId="22" xfId="2" applyFont="1" applyFill="1" applyBorder="1" applyAlignment="1">
      <alignment vertical="center" shrinkToFit="1"/>
    </xf>
    <xf numFmtId="0" fontId="12" fillId="2" borderId="23" xfId="3" applyFont="1" applyFill="1" applyBorder="1" applyAlignment="1">
      <alignment horizontal="distributed" vertical="center" indent="1"/>
    </xf>
    <xf numFmtId="0" fontId="12" fillId="2" borderId="24" xfId="3" applyFont="1" applyFill="1" applyBorder="1" applyAlignment="1">
      <alignment horizontal="distributed" vertical="center" indent="1"/>
    </xf>
    <xf numFmtId="0" fontId="12" fillId="2" borderId="25" xfId="3" applyFont="1" applyFill="1" applyBorder="1" applyAlignment="1">
      <alignment horizontal="distributed" vertical="center" indent="1"/>
    </xf>
    <xf numFmtId="181" fontId="12" fillId="2" borderId="24" xfId="1" applyNumberFormat="1" applyFont="1" applyFill="1" applyBorder="1" applyAlignment="1">
      <alignment horizontal="center" vertical="center" shrinkToFit="1"/>
    </xf>
    <xf numFmtId="0" fontId="12" fillId="2" borderId="26" xfId="3" applyFont="1" applyFill="1" applyBorder="1" applyAlignment="1">
      <alignment horizontal="center" vertical="center" shrinkToFit="1"/>
    </xf>
    <xf numFmtId="0" fontId="12" fillId="2" borderId="27" xfId="3" applyFont="1" applyFill="1" applyBorder="1" applyAlignment="1">
      <alignment vertical="center"/>
    </xf>
    <xf numFmtId="0" fontId="12" fillId="2" borderId="28" xfId="3" applyFont="1" applyFill="1" applyBorder="1" applyAlignment="1">
      <alignment vertical="center"/>
    </xf>
    <xf numFmtId="0" fontId="12" fillId="2" borderId="0" xfId="3" applyFont="1" applyFill="1" applyBorder="1" applyAlignment="1">
      <alignment vertical="center"/>
    </xf>
    <xf numFmtId="0" fontId="12" fillId="2" borderId="29" xfId="3" applyFont="1" applyFill="1" applyBorder="1" applyAlignment="1">
      <alignment vertical="center"/>
    </xf>
    <xf numFmtId="0" fontId="12" fillId="2" borderId="30" xfId="3" applyFont="1" applyFill="1" applyBorder="1" applyAlignment="1">
      <alignment vertical="center" shrinkToFit="1"/>
    </xf>
    <xf numFmtId="0" fontId="12" fillId="2" borderId="31" xfId="3" applyFont="1" applyFill="1" applyBorder="1" applyAlignment="1">
      <alignment horizontal="center" vertical="center" shrinkToFit="1"/>
    </xf>
    <xf numFmtId="0" fontId="12" fillId="2" borderId="32" xfId="3" applyFont="1" applyFill="1" applyBorder="1" applyAlignment="1">
      <alignment horizontal="center" vertical="center" shrinkToFit="1"/>
    </xf>
    <xf numFmtId="3" fontId="12" fillId="2" borderId="33" xfId="3" applyNumberFormat="1" applyFont="1" applyFill="1" applyBorder="1" applyAlignment="1">
      <alignment vertical="center" shrinkToFit="1"/>
    </xf>
    <xf numFmtId="0" fontId="11" fillId="2" borderId="9" xfId="2" applyFont="1" applyFill="1" applyBorder="1" applyAlignment="1">
      <alignment vertical="center"/>
    </xf>
    <xf numFmtId="0" fontId="27" fillId="0" borderId="34" xfId="0" applyFont="1" applyBorder="1" applyAlignment="1">
      <alignment horizontal="center" vertical="center"/>
    </xf>
    <xf numFmtId="0" fontId="27" fillId="0" borderId="19"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27" fillId="0" borderId="36" xfId="0" applyFont="1" applyBorder="1" applyAlignment="1">
      <alignment horizontal="centerContinuous" vertical="center"/>
    </xf>
    <xf numFmtId="0" fontId="27" fillId="0" borderId="37" xfId="0" applyFont="1" applyBorder="1" applyAlignment="1">
      <alignment horizontal="centerContinuous" vertical="center"/>
    </xf>
    <xf numFmtId="0" fontId="31" fillId="0" borderId="0" xfId="0" applyFont="1">
      <alignment vertical="center"/>
    </xf>
    <xf numFmtId="0" fontId="27" fillId="0" borderId="38" xfId="0" applyFont="1" applyBorder="1" applyAlignment="1">
      <alignment horizontal="center" vertical="center"/>
    </xf>
    <xf numFmtId="0" fontId="27" fillId="0" borderId="39" xfId="0" applyFont="1" applyBorder="1" applyAlignment="1">
      <alignment vertical="center"/>
    </xf>
    <xf numFmtId="0" fontId="27" fillId="0" borderId="4" xfId="0" applyFont="1" applyBorder="1" applyAlignment="1">
      <alignment vertical="center"/>
    </xf>
    <xf numFmtId="0" fontId="27" fillId="0" borderId="40" xfId="0" applyFont="1" applyBorder="1" applyAlignment="1">
      <alignment vertical="center"/>
    </xf>
    <xf numFmtId="0" fontId="27" fillId="0" borderId="41" xfId="0" applyFont="1" applyBorder="1" applyAlignment="1">
      <alignment horizontal="centerContinuous" vertical="center"/>
    </xf>
    <xf numFmtId="0" fontId="27" fillId="0" borderId="39" xfId="0" applyFont="1" applyBorder="1" applyAlignment="1">
      <alignment horizontal="center" vertical="center"/>
    </xf>
    <xf numFmtId="0" fontId="27" fillId="0" borderId="40" xfId="0" applyFont="1" applyBorder="1" applyAlignment="1">
      <alignment horizontal="center" vertical="center"/>
    </xf>
    <xf numFmtId="0" fontId="27" fillId="0" borderId="42" xfId="0" applyFont="1" applyBorder="1" applyAlignment="1">
      <alignment horizontal="center" vertical="center"/>
    </xf>
    <xf numFmtId="0" fontId="27" fillId="0" borderId="4" xfId="0" applyFont="1" applyBorder="1" applyAlignment="1">
      <alignment horizontal="centerContinuous" vertical="center"/>
    </xf>
    <xf numFmtId="0" fontId="27" fillId="0" borderId="43" xfId="0" applyFont="1" applyFill="1" applyBorder="1" applyAlignment="1">
      <alignment vertical="center" shrinkToFit="1"/>
    </xf>
    <xf numFmtId="0" fontId="27" fillId="0" borderId="44" xfId="0" applyFont="1" applyFill="1" applyBorder="1" applyAlignment="1">
      <alignment vertical="center" shrinkToFit="1"/>
    </xf>
    <xf numFmtId="0" fontId="27" fillId="0" borderId="45" xfId="0" applyFont="1" applyFill="1" applyBorder="1" applyAlignment="1">
      <alignment vertical="center" shrinkToFit="1"/>
    </xf>
    <xf numFmtId="0" fontId="27" fillId="0" borderId="46" xfId="0" applyFont="1" applyFill="1" applyBorder="1" applyAlignment="1">
      <alignment vertical="center" shrinkToFit="1"/>
    </xf>
    <xf numFmtId="0" fontId="27" fillId="0" borderId="47" xfId="0" applyFont="1" applyFill="1" applyBorder="1" applyAlignment="1">
      <alignment vertical="center" shrinkToFit="1"/>
    </xf>
    <xf numFmtId="0" fontId="27" fillId="0" borderId="43" xfId="0" applyFont="1" applyFill="1" applyBorder="1" applyAlignment="1">
      <alignment vertical="center" wrapText="1"/>
    </xf>
    <xf numFmtId="0" fontId="27" fillId="0" borderId="45" xfId="0" applyFont="1" applyFill="1" applyBorder="1" applyAlignment="1">
      <alignment vertical="center" wrapText="1"/>
    </xf>
    <xf numFmtId="0" fontId="27" fillId="0" borderId="45" xfId="0" applyFont="1" applyFill="1" applyBorder="1" applyAlignment="1">
      <alignment horizontal="center" vertical="center" wrapText="1"/>
    </xf>
    <xf numFmtId="0" fontId="27" fillId="0" borderId="48" xfId="0" applyFont="1" applyBorder="1">
      <alignment vertical="center"/>
    </xf>
    <xf numFmtId="0" fontId="27" fillId="0" borderId="49" xfId="0" applyFont="1" applyBorder="1">
      <alignment vertical="center"/>
    </xf>
    <xf numFmtId="0" fontId="27" fillId="0" borderId="50" xfId="0" applyFont="1" applyBorder="1">
      <alignment vertical="center"/>
    </xf>
    <xf numFmtId="0" fontId="27" fillId="0" borderId="51" xfId="0" applyFont="1" applyBorder="1" applyAlignment="1">
      <alignment horizontal="centerContinuous" vertical="center"/>
    </xf>
    <xf numFmtId="0" fontId="27" fillId="0" borderId="52" xfId="0" applyFont="1" applyBorder="1" applyAlignment="1">
      <alignment horizontal="centerContinuous" vertical="center"/>
    </xf>
    <xf numFmtId="0" fontId="27" fillId="0" borderId="20" xfId="0" applyFont="1" applyBorder="1" applyAlignment="1">
      <alignment horizontal="centerContinuous" vertical="center"/>
    </xf>
    <xf numFmtId="0" fontId="27" fillId="0" borderId="53" xfId="0" applyFont="1" applyBorder="1" applyAlignment="1">
      <alignment horizontal="centerContinuous" vertical="center"/>
    </xf>
    <xf numFmtId="0" fontId="32" fillId="0" borderId="5" xfId="0" applyFont="1" applyBorder="1" applyAlignment="1">
      <alignment vertical="center" shrinkToFit="1"/>
    </xf>
    <xf numFmtId="0" fontId="32" fillId="0" borderId="7" xfId="0" applyFont="1" applyBorder="1" applyAlignment="1">
      <alignment vertical="center" shrinkToFit="1"/>
    </xf>
    <xf numFmtId="0" fontId="27" fillId="0" borderId="54" xfId="0" applyFont="1" applyFill="1" applyBorder="1" applyAlignment="1">
      <alignment vertical="center" wrapText="1"/>
    </xf>
    <xf numFmtId="0" fontId="27" fillId="0" borderId="54" xfId="0" applyFont="1" applyFill="1" applyBorder="1" applyAlignment="1">
      <alignment vertical="center" shrinkToFit="1"/>
    </xf>
    <xf numFmtId="0" fontId="27" fillId="0" borderId="55" xfId="0" applyFont="1" applyFill="1" applyBorder="1" applyAlignment="1">
      <alignment vertical="center" shrinkToFit="1"/>
    </xf>
    <xf numFmtId="0" fontId="27" fillId="0" borderId="43" xfId="0" applyFont="1" applyFill="1" applyBorder="1" applyAlignment="1">
      <alignment horizontal="center" vertical="center" shrinkToFit="1"/>
    </xf>
    <xf numFmtId="0" fontId="27" fillId="0" borderId="54" xfId="0" applyFont="1" applyFill="1" applyBorder="1" applyAlignment="1">
      <alignment horizontal="center" vertical="center" shrinkToFit="1"/>
    </xf>
    <xf numFmtId="0" fontId="27" fillId="0" borderId="45" xfId="0" applyFont="1" applyFill="1" applyBorder="1" applyAlignment="1">
      <alignment horizontal="center" vertical="center" shrinkToFit="1"/>
    </xf>
    <xf numFmtId="0" fontId="28" fillId="0" borderId="56" xfId="0" applyFont="1" applyFill="1" applyBorder="1" applyAlignment="1">
      <alignment vertical="center" shrinkToFit="1"/>
    </xf>
    <xf numFmtId="0" fontId="28" fillId="0" borderId="57" xfId="0" applyFont="1" applyFill="1" applyBorder="1" applyAlignment="1">
      <alignment vertical="center" shrinkToFit="1"/>
    </xf>
    <xf numFmtId="0" fontId="28" fillId="0" borderId="58" xfId="0" applyFont="1" applyFill="1" applyBorder="1" applyAlignment="1">
      <alignment vertical="center" shrinkToFit="1"/>
    </xf>
    <xf numFmtId="0" fontId="28" fillId="0" borderId="59" xfId="0" applyFont="1" applyFill="1" applyBorder="1" applyAlignment="1">
      <alignment vertical="center" shrinkToFit="1"/>
    </xf>
    <xf numFmtId="0" fontId="27" fillId="0" borderId="60" xfId="0" applyFont="1" applyBorder="1" applyAlignment="1">
      <alignment horizontal="centerContinuous" vertical="center"/>
    </xf>
    <xf numFmtId="0" fontId="27" fillId="0" borderId="61" xfId="0" applyFont="1" applyBorder="1" applyAlignment="1">
      <alignment horizontal="centerContinuous" vertical="center"/>
    </xf>
    <xf numFmtId="0" fontId="27" fillId="0" borderId="27" xfId="0" applyFont="1" applyBorder="1" applyAlignment="1">
      <alignment horizontal="centerContinuous" vertical="center"/>
    </xf>
    <xf numFmtId="0" fontId="27" fillId="0" borderId="28" xfId="0" applyFont="1" applyBorder="1" applyAlignment="1">
      <alignment horizontal="centerContinuous" vertical="center"/>
    </xf>
    <xf numFmtId="0" fontId="27" fillId="0" borderId="62" xfId="0" applyFont="1" applyFill="1" applyBorder="1" applyAlignment="1">
      <alignment horizontal="center" vertical="center" wrapText="1"/>
    </xf>
    <xf numFmtId="0" fontId="27" fillId="0" borderId="62" xfId="0" applyFont="1" applyFill="1" applyBorder="1" applyAlignment="1">
      <alignment horizontal="center" vertical="center" shrinkToFit="1"/>
    </xf>
    <xf numFmtId="0" fontId="27" fillId="0" borderId="0" xfId="2" applyFont="1">
      <alignment vertical="center"/>
    </xf>
    <xf numFmtId="0" fontId="28" fillId="0" borderId="7" xfId="0" applyFont="1" applyBorder="1">
      <alignment vertical="center"/>
    </xf>
    <xf numFmtId="0" fontId="0" fillId="0" borderId="17" xfId="0" applyBorder="1" applyAlignment="1">
      <alignment vertical="center"/>
    </xf>
    <xf numFmtId="0" fontId="27" fillId="0" borderId="63" xfId="0" applyFont="1" applyBorder="1" applyAlignment="1">
      <alignment horizontal="center" vertical="center"/>
    </xf>
    <xf numFmtId="0" fontId="32" fillId="0" borderId="0" xfId="0" applyFont="1">
      <alignment vertical="center"/>
    </xf>
    <xf numFmtId="0" fontId="32" fillId="0" borderId="0" xfId="0" applyFont="1" applyBorder="1">
      <alignment vertical="center"/>
    </xf>
    <xf numFmtId="0" fontId="32" fillId="0" borderId="60" xfId="0" applyFont="1" applyBorder="1">
      <alignment vertical="center"/>
    </xf>
    <xf numFmtId="0" fontId="32" fillId="0" borderId="64" xfId="0" applyFont="1" applyBorder="1">
      <alignment vertical="center"/>
    </xf>
    <xf numFmtId="0" fontId="32" fillId="0" borderId="65" xfId="0" applyFont="1" applyBorder="1">
      <alignment vertical="center"/>
    </xf>
    <xf numFmtId="0" fontId="32" fillId="0" borderId="23" xfId="0" applyFont="1" applyBorder="1">
      <alignment vertical="center"/>
    </xf>
    <xf numFmtId="0" fontId="32" fillId="0" borderId="1" xfId="0" applyFont="1" applyBorder="1">
      <alignment vertical="center"/>
    </xf>
    <xf numFmtId="0" fontId="32" fillId="0" borderId="27" xfId="0" applyFont="1" applyBorder="1">
      <alignment vertical="center"/>
    </xf>
    <xf numFmtId="0" fontId="32" fillId="0" borderId="2" xfId="0" applyFont="1" applyBorder="1">
      <alignment vertical="center"/>
    </xf>
    <xf numFmtId="0" fontId="32" fillId="0" borderId="3" xfId="0" applyFont="1" applyBorder="1">
      <alignment vertical="center"/>
    </xf>
    <xf numFmtId="0" fontId="31" fillId="3" borderId="0" xfId="0" applyFont="1" applyFill="1">
      <alignment vertical="center"/>
    </xf>
    <xf numFmtId="0" fontId="31" fillId="0" borderId="0" xfId="0" applyFont="1" applyAlignment="1">
      <alignment horizontal="right" vertical="center"/>
    </xf>
    <xf numFmtId="181" fontId="12" fillId="2" borderId="52" xfId="1" applyNumberFormat="1" applyFont="1" applyFill="1" applyBorder="1" applyAlignment="1">
      <alignment horizontal="center" vertical="center" shrinkToFit="1"/>
    </xf>
    <xf numFmtId="179" fontId="11" fillId="2" borderId="5" xfId="2" applyNumberFormat="1" applyFont="1" applyFill="1" applyBorder="1" applyAlignment="1">
      <alignment horizontal="left" vertical="center" shrinkToFit="1"/>
    </xf>
    <xf numFmtId="0" fontId="11" fillId="2" borderId="13" xfId="2" applyFont="1" applyFill="1" applyBorder="1" applyAlignment="1">
      <alignment vertical="center" textRotation="255"/>
    </xf>
    <xf numFmtId="0" fontId="11" fillId="2" borderId="66" xfId="2" applyFont="1" applyFill="1" applyBorder="1" applyAlignment="1">
      <alignment vertical="center" textRotation="255" wrapText="1"/>
    </xf>
    <xf numFmtId="0" fontId="12" fillId="2" borderId="41" xfId="3" applyFont="1" applyFill="1" applyBorder="1" applyAlignment="1">
      <alignment horizontal="distributed" vertical="center" indent="1"/>
    </xf>
    <xf numFmtId="0" fontId="12" fillId="2" borderId="52" xfId="3" applyFont="1" applyFill="1" applyBorder="1" applyAlignment="1">
      <alignment horizontal="distributed" vertical="center" indent="1"/>
    </xf>
    <xf numFmtId="0" fontId="12" fillId="2" borderId="53" xfId="3" applyFont="1" applyFill="1" applyBorder="1" applyAlignment="1">
      <alignment horizontal="distributed" vertical="center" indent="1"/>
    </xf>
    <xf numFmtId="0" fontId="12" fillId="2" borderId="5" xfId="3" applyFont="1" applyFill="1" applyBorder="1">
      <alignment vertical="center"/>
    </xf>
    <xf numFmtId="0" fontId="27" fillId="0" borderId="30" xfId="2" applyFont="1" applyBorder="1" applyAlignment="1">
      <alignment vertical="center" shrinkToFit="1"/>
    </xf>
    <xf numFmtId="180" fontId="27" fillId="0" borderId="0" xfId="2" applyNumberFormat="1" applyFont="1">
      <alignment vertical="center"/>
    </xf>
    <xf numFmtId="0" fontId="27" fillId="0" borderId="13" xfId="0" applyFont="1" applyFill="1" applyBorder="1" applyAlignment="1">
      <alignment vertical="center" wrapText="1"/>
    </xf>
    <xf numFmtId="0" fontId="27" fillId="0" borderId="16" xfId="0" applyFont="1" applyFill="1" applyBorder="1" applyAlignment="1">
      <alignment vertical="center" wrapText="1"/>
    </xf>
    <xf numFmtId="0" fontId="27" fillId="0" borderId="42" xfId="0" applyFont="1" applyFill="1" applyBorder="1" applyAlignment="1">
      <alignment vertical="center" wrapText="1"/>
    </xf>
    <xf numFmtId="0" fontId="27" fillId="0" borderId="66" xfId="0" applyFont="1" applyFill="1" applyBorder="1" applyAlignment="1">
      <alignment vertical="center" wrapText="1"/>
    </xf>
    <xf numFmtId="0" fontId="27" fillId="0" borderId="67" xfId="0" applyFont="1" applyFill="1" applyBorder="1" applyAlignment="1">
      <alignment vertical="center" wrapText="1"/>
    </xf>
    <xf numFmtId="0" fontId="27" fillId="0" borderId="68" xfId="0" applyFont="1" applyFill="1" applyBorder="1" applyAlignment="1">
      <alignment vertical="center" wrapText="1"/>
    </xf>
    <xf numFmtId="0" fontId="12" fillId="2" borderId="2" xfId="1" applyNumberFormat="1" applyFont="1" applyFill="1" applyBorder="1" applyAlignment="1">
      <alignment horizontal="right" vertical="center" shrinkToFit="1"/>
    </xf>
    <xf numFmtId="0" fontId="12" fillId="2" borderId="4" xfId="1" applyNumberFormat="1" applyFont="1" applyFill="1" applyBorder="1" applyAlignment="1">
      <alignment horizontal="right" vertical="center" shrinkToFit="1"/>
    </xf>
    <xf numFmtId="0" fontId="12" fillId="2" borderId="10" xfId="1" applyNumberFormat="1" applyFont="1" applyFill="1" applyBorder="1" applyAlignment="1">
      <alignment horizontal="right" vertical="center" shrinkToFit="1"/>
    </xf>
    <xf numFmtId="0" fontId="27" fillId="0" borderId="46" xfId="0" applyFont="1" applyFill="1" applyBorder="1" applyAlignment="1">
      <alignment horizontal="center" vertical="center" shrinkToFit="1"/>
    </xf>
    <xf numFmtId="0" fontId="28" fillId="0" borderId="66" xfId="0" applyFont="1" applyFill="1" applyBorder="1" applyAlignment="1">
      <alignment horizontal="right" vertical="center" wrapText="1"/>
    </xf>
    <xf numFmtId="0" fontId="27" fillId="0" borderId="55" xfId="0" applyFont="1" applyFill="1" applyBorder="1" applyAlignment="1">
      <alignment horizontal="center" vertical="center" shrinkToFit="1"/>
    </xf>
    <xf numFmtId="185" fontId="27" fillId="0" borderId="67" xfId="0" applyNumberFormat="1" applyFont="1" applyFill="1" applyBorder="1" applyAlignment="1">
      <alignment vertical="center" wrapText="1"/>
    </xf>
    <xf numFmtId="0" fontId="27" fillId="0" borderId="62" xfId="0" applyFont="1" applyFill="1" applyBorder="1" applyAlignment="1">
      <alignment vertical="center" shrinkToFit="1"/>
    </xf>
    <xf numFmtId="0" fontId="12" fillId="2" borderId="3" xfId="3" applyFont="1" applyFill="1" applyBorder="1" applyAlignment="1">
      <alignment horizontal="left" vertical="center" shrinkToFit="1"/>
    </xf>
    <xf numFmtId="0" fontId="12" fillId="2" borderId="40" xfId="3" applyFont="1" applyFill="1" applyBorder="1" applyAlignment="1">
      <alignment horizontal="left" vertical="center" shrinkToFit="1"/>
    </xf>
    <xf numFmtId="0" fontId="12" fillId="2" borderId="65" xfId="3" applyFont="1" applyFill="1" applyBorder="1" applyAlignment="1">
      <alignment horizontal="left" vertical="center" shrinkToFit="1"/>
    </xf>
    <xf numFmtId="180" fontId="12" fillId="2" borderId="40" xfId="3" applyNumberFormat="1" applyFont="1" applyFill="1" applyBorder="1" applyAlignment="1">
      <alignment horizontal="left" vertical="center" shrinkToFit="1"/>
    </xf>
    <xf numFmtId="0" fontId="12" fillId="2" borderId="17" xfId="3" applyFont="1" applyFill="1" applyBorder="1" applyAlignment="1">
      <alignment horizontal="left" vertical="center" shrinkToFit="1"/>
    </xf>
    <xf numFmtId="0" fontId="12" fillId="2" borderId="1" xfId="3" applyFont="1" applyFill="1" applyBorder="1" applyAlignment="1">
      <alignment horizontal="left" vertical="center" shrinkToFit="1"/>
    </xf>
    <xf numFmtId="0" fontId="16" fillId="2" borderId="20" xfId="3" applyFont="1" applyFill="1" applyBorder="1" applyAlignment="1">
      <alignment horizontal="left" vertical="center" shrinkToFit="1"/>
    </xf>
    <xf numFmtId="0" fontId="16" fillId="2" borderId="3" xfId="3" applyFont="1" applyFill="1" applyBorder="1" applyAlignment="1">
      <alignment horizontal="left" vertical="center" shrinkToFit="1"/>
    </xf>
    <xf numFmtId="0" fontId="16" fillId="2" borderId="40" xfId="3" applyFont="1" applyFill="1" applyBorder="1" applyAlignment="1">
      <alignment horizontal="left" vertical="center" shrinkToFit="1"/>
    </xf>
    <xf numFmtId="180" fontId="16" fillId="2" borderId="40" xfId="3" applyNumberFormat="1" applyFont="1" applyFill="1" applyBorder="1" applyAlignment="1">
      <alignment horizontal="left" vertical="center" shrinkToFit="1"/>
    </xf>
    <xf numFmtId="0" fontId="16" fillId="2" borderId="17" xfId="3" applyFont="1" applyFill="1" applyBorder="1" applyAlignment="1">
      <alignment horizontal="left" vertical="center" shrinkToFit="1"/>
    </xf>
    <xf numFmtId="180" fontId="16" fillId="2" borderId="69" xfId="3" applyNumberFormat="1" applyFont="1" applyFill="1" applyBorder="1" applyAlignment="1">
      <alignment horizontal="left" vertical="center" shrinkToFit="1"/>
    </xf>
    <xf numFmtId="186" fontId="19" fillId="2" borderId="41" xfId="3" applyNumberFormat="1" applyFont="1" applyFill="1" applyBorder="1" applyAlignment="1">
      <alignment horizontal="right" vertical="center" shrinkToFit="1"/>
    </xf>
    <xf numFmtId="186" fontId="19" fillId="2" borderId="2" xfId="3" applyNumberFormat="1" applyFont="1" applyFill="1" applyBorder="1" applyAlignment="1">
      <alignment horizontal="right" vertical="center" shrinkToFit="1"/>
    </xf>
    <xf numFmtId="186" fontId="19" fillId="2" borderId="2" xfId="1" applyNumberFormat="1" applyFont="1" applyFill="1" applyBorder="1" applyAlignment="1">
      <alignment horizontal="right" vertical="center" shrinkToFit="1"/>
    </xf>
    <xf numFmtId="187" fontId="19" fillId="2" borderId="4" xfId="3" applyNumberFormat="1" applyFont="1" applyFill="1" applyBorder="1" applyAlignment="1">
      <alignment horizontal="right" vertical="center" shrinkToFit="1"/>
    </xf>
    <xf numFmtId="187" fontId="19" fillId="2" borderId="2" xfId="3" applyNumberFormat="1" applyFont="1" applyFill="1" applyBorder="1" applyAlignment="1">
      <alignment horizontal="right" vertical="center" shrinkToFit="1"/>
    </xf>
    <xf numFmtId="187" fontId="19" fillId="2" borderId="10" xfId="3" applyNumberFormat="1" applyFont="1" applyFill="1" applyBorder="1" applyAlignment="1">
      <alignment horizontal="right" vertical="center" shrinkToFit="1"/>
    </xf>
    <xf numFmtId="187" fontId="19" fillId="2" borderId="70" xfId="3" applyNumberFormat="1" applyFont="1" applyFill="1" applyBorder="1" applyAlignment="1">
      <alignment horizontal="right" vertical="center" shrinkToFit="1"/>
    </xf>
    <xf numFmtId="187" fontId="19" fillId="2" borderId="39" xfId="3" applyNumberFormat="1" applyFont="1" applyFill="1" applyBorder="1" applyAlignment="1">
      <alignment horizontal="right" vertical="center" shrinkToFit="1"/>
    </xf>
    <xf numFmtId="181" fontId="12" fillId="2" borderId="24" xfId="1" applyNumberFormat="1" applyFont="1" applyFill="1" applyBorder="1" applyAlignment="1">
      <alignment horizontal="centerContinuous" vertical="center" shrinkToFit="1"/>
    </xf>
    <xf numFmtId="0" fontId="12" fillId="2" borderId="26" xfId="3" applyFont="1" applyFill="1" applyBorder="1" applyAlignment="1">
      <alignment horizontal="centerContinuous" vertical="center" shrinkToFit="1"/>
    </xf>
    <xf numFmtId="0" fontId="12" fillId="2" borderId="71" xfId="3" applyFont="1" applyFill="1" applyBorder="1" applyAlignment="1">
      <alignment horizontal="centerContinuous" vertical="center" shrinkToFit="1"/>
    </xf>
    <xf numFmtId="4" fontId="12" fillId="2" borderId="71" xfId="3" applyNumberFormat="1" applyFont="1" applyFill="1" applyBorder="1" applyAlignment="1">
      <alignment horizontal="centerContinuous" vertical="center" shrinkToFit="1"/>
    </xf>
    <xf numFmtId="0" fontId="11" fillId="2" borderId="72" xfId="2" applyFont="1" applyFill="1" applyBorder="1" applyAlignment="1">
      <alignment horizontal="centerContinuous" vertical="center" shrinkToFit="1"/>
    </xf>
    <xf numFmtId="180" fontId="11" fillId="2" borderId="72" xfId="2" applyNumberFormat="1" applyFont="1" applyFill="1" applyBorder="1" applyAlignment="1">
      <alignment horizontal="centerContinuous" vertical="center" shrinkToFit="1"/>
    </xf>
    <xf numFmtId="182" fontId="12" fillId="2" borderId="24" xfId="3" applyNumberFormat="1" applyFont="1" applyFill="1" applyBorder="1" applyAlignment="1">
      <alignment horizontal="centerContinuous" vertical="center" shrinkToFit="1"/>
    </xf>
    <xf numFmtId="181" fontId="12" fillId="2" borderId="52" xfId="1" applyNumberFormat="1" applyFont="1" applyFill="1" applyBorder="1" applyAlignment="1">
      <alignment horizontal="centerContinuous" vertical="center" shrinkToFit="1"/>
    </xf>
    <xf numFmtId="0" fontId="12" fillId="2" borderId="20" xfId="3" applyFont="1" applyFill="1" applyBorder="1" applyAlignment="1">
      <alignment horizontal="centerContinuous" vertical="center" shrinkToFit="1"/>
    </xf>
    <xf numFmtId="0" fontId="12" fillId="2" borderId="41" xfId="3" applyFont="1" applyFill="1" applyBorder="1" applyAlignment="1">
      <alignment horizontal="centerContinuous" vertical="center" shrinkToFit="1"/>
    </xf>
    <xf numFmtId="4" fontId="12" fillId="2" borderId="36" xfId="3" applyNumberFormat="1" applyFont="1" applyFill="1" applyBorder="1" applyAlignment="1">
      <alignment horizontal="centerContinuous" vertical="center" shrinkToFit="1"/>
    </xf>
    <xf numFmtId="0" fontId="12" fillId="2" borderId="36" xfId="3" applyFont="1" applyFill="1" applyBorder="1" applyAlignment="1">
      <alignment horizontal="centerContinuous" vertical="center" shrinkToFit="1"/>
    </xf>
    <xf numFmtId="180" fontId="11" fillId="2" borderId="36" xfId="2" applyNumberFormat="1" applyFont="1" applyFill="1" applyBorder="1" applyAlignment="1">
      <alignment horizontal="centerContinuous" vertical="center" shrinkToFit="1"/>
    </xf>
    <xf numFmtId="182" fontId="12" fillId="2" borderId="52" xfId="3" applyNumberFormat="1" applyFont="1" applyFill="1" applyBorder="1" applyAlignment="1">
      <alignment horizontal="centerContinuous" vertical="center" shrinkToFit="1"/>
    </xf>
    <xf numFmtId="180" fontId="12" fillId="2" borderId="53" xfId="3" applyNumberFormat="1" applyFont="1" applyFill="1" applyBorder="1" applyAlignment="1">
      <alignment horizontal="centerContinuous" vertical="center" shrinkToFit="1"/>
    </xf>
    <xf numFmtId="0" fontId="12" fillId="2" borderId="14" xfId="3" applyFont="1" applyFill="1" applyBorder="1" applyAlignment="1">
      <alignment horizontal="centerContinuous" vertical="center"/>
    </xf>
    <xf numFmtId="0" fontId="12" fillId="2" borderId="15" xfId="3" applyFont="1" applyFill="1" applyBorder="1" applyAlignment="1">
      <alignment horizontal="centerContinuous" vertical="center"/>
    </xf>
    <xf numFmtId="0" fontId="12" fillId="2" borderId="14" xfId="3" applyFont="1" applyFill="1" applyBorder="1" applyAlignment="1">
      <alignment horizontal="centerContinuous" vertical="center" wrapText="1"/>
    </xf>
    <xf numFmtId="0" fontId="12" fillId="2" borderId="15" xfId="3" applyFont="1" applyFill="1" applyBorder="1" applyAlignment="1">
      <alignment horizontal="centerContinuous" vertical="center" wrapText="1"/>
    </xf>
    <xf numFmtId="0" fontId="12" fillId="2" borderId="73" xfId="3" applyFont="1" applyFill="1" applyBorder="1" applyAlignment="1">
      <alignment horizontal="centerContinuous" vertical="center" wrapText="1"/>
    </xf>
    <xf numFmtId="0" fontId="12" fillId="2" borderId="74" xfId="3" applyFont="1" applyFill="1" applyBorder="1" applyAlignment="1">
      <alignment horizontal="centerContinuous" vertical="center" wrapText="1"/>
    </xf>
    <xf numFmtId="188" fontId="19" fillId="2" borderId="41" xfId="3" applyNumberFormat="1" applyFont="1" applyFill="1" applyBorder="1" applyAlignment="1">
      <alignment horizontal="right" vertical="center" shrinkToFit="1"/>
    </xf>
    <xf numFmtId="188" fontId="19" fillId="2" borderId="39" xfId="3" applyNumberFormat="1" applyFont="1" applyFill="1" applyBorder="1" applyAlignment="1">
      <alignment horizontal="right" vertical="center" shrinkToFit="1"/>
    </xf>
    <xf numFmtId="188" fontId="19" fillId="2" borderId="27" xfId="3" applyNumberFormat="1" applyFont="1" applyFill="1" applyBorder="1" applyAlignment="1">
      <alignment horizontal="right" vertical="center" shrinkToFit="1"/>
    </xf>
    <xf numFmtId="189" fontId="19" fillId="2" borderId="2" xfId="1" applyNumberFormat="1" applyFont="1" applyFill="1" applyBorder="1" applyAlignment="1">
      <alignment horizontal="right" vertical="center" shrinkToFit="1"/>
    </xf>
    <xf numFmtId="189" fontId="19" fillId="2" borderId="4" xfId="1" applyNumberFormat="1" applyFont="1" applyFill="1" applyBorder="1" applyAlignment="1">
      <alignment horizontal="right" vertical="center" shrinkToFit="1"/>
    </xf>
    <xf numFmtId="189" fontId="19" fillId="2" borderId="10" xfId="1" applyNumberFormat="1" applyFont="1" applyFill="1" applyBorder="1" applyAlignment="1">
      <alignment horizontal="right" vertical="center" shrinkToFit="1"/>
    </xf>
    <xf numFmtId="189" fontId="19" fillId="2" borderId="36" xfId="3" applyNumberFormat="1" applyFont="1" applyFill="1" applyBorder="1" applyAlignment="1">
      <alignment horizontal="right" vertical="center" shrinkToFit="1"/>
    </xf>
    <xf numFmtId="189" fontId="19" fillId="2" borderId="34" xfId="3" applyNumberFormat="1" applyFont="1" applyFill="1" applyBorder="1" applyAlignment="1">
      <alignment horizontal="right" vertical="center" shrinkToFit="1"/>
    </xf>
    <xf numFmtId="189" fontId="12" fillId="2" borderId="75" xfId="3" applyNumberFormat="1" applyFont="1" applyFill="1" applyBorder="1" applyAlignment="1">
      <alignment horizontal="right" vertical="center" shrinkToFit="1"/>
    </xf>
    <xf numFmtId="189" fontId="19" fillId="2" borderId="27" xfId="3" applyNumberFormat="1" applyFont="1" applyFill="1" applyBorder="1" applyAlignment="1">
      <alignment horizontal="right" vertical="center" shrinkToFit="1"/>
    </xf>
    <xf numFmtId="189" fontId="12" fillId="2" borderId="32" xfId="3" applyNumberFormat="1" applyFont="1" applyFill="1" applyBorder="1" applyAlignment="1">
      <alignment horizontal="right" vertical="center" shrinkToFit="1"/>
    </xf>
    <xf numFmtId="189" fontId="19" fillId="2" borderId="75" xfId="3" applyNumberFormat="1" applyFont="1" applyFill="1" applyBorder="1" applyAlignment="1">
      <alignment horizontal="right" vertical="center" shrinkToFit="1"/>
    </xf>
    <xf numFmtId="189" fontId="12" fillId="2" borderId="76" xfId="3" applyNumberFormat="1" applyFont="1" applyFill="1" applyBorder="1" applyAlignment="1">
      <alignment horizontal="right" vertical="center" shrinkToFit="1"/>
    </xf>
    <xf numFmtId="189" fontId="12" fillId="2" borderId="30" xfId="3" applyNumberFormat="1" applyFont="1" applyFill="1" applyBorder="1" applyAlignment="1">
      <alignment horizontal="right" vertical="center" shrinkToFit="1"/>
    </xf>
    <xf numFmtId="189" fontId="12" fillId="2" borderId="77" xfId="3" applyNumberFormat="1" applyFont="1" applyFill="1" applyBorder="1" applyAlignment="1">
      <alignment horizontal="right" vertical="center" shrinkToFit="1"/>
    </xf>
    <xf numFmtId="189" fontId="19" fillId="2" borderId="78" xfId="3" applyNumberFormat="1" applyFont="1" applyFill="1" applyBorder="1" applyAlignment="1">
      <alignment horizontal="right" vertical="center" shrinkToFit="1"/>
    </xf>
    <xf numFmtId="176" fontId="21" fillId="2" borderId="12" xfId="2" applyNumberFormat="1" applyFont="1" applyFill="1" applyBorder="1" applyAlignment="1">
      <alignment horizontal="right" vertical="center" indent="1" shrinkToFit="1"/>
    </xf>
    <xf numFmtId="176" fontId="22" fillId="2" borderId="79" xfId="3" applyNumberFormat="1" applyFont="1" applyFill="1" applyBorder="1" applyAlignment="1">
      <alignment horizontal="right" vertical="center" indent="1" shrinkToFit="1"/>
    </xf>
    <xf numFmtId="0" fontId="11" fillId="2" borderId="80" xfId="2" applyFont="1" applyFill="1" applyBorder="1" applyAlignment="1">
      <alignment vertical="center" textRotation="255"/>
    </xf>
    <xf numFmtId="183" fontId="27" fillId="0" borderId="19" xfId="0" applyNumberFormat="1" applyFont="1" applyBorder="1" applyAlignment="1">
      <alignment vertical="center" shrinkToFit="1"/>
    </xf>
    <xf numFmtId="183" fontId="27" fillId="0" borderId="81" xfId="0" applyNumberFormat="1" applyFont="1" applyBorder="1" applyAlignment="1">
      <alignment vertical="center" shrinkToFit="1"/>
    </xf>
    <xf numFmtId="0" fontId="33" fillId="0" borderId="82" xfId="2" applyFont="1" applyBorder="1" applyAlignment="1">
      <alignment horizontal="center" vertical="center" shrinkToFit="1"/>
    </xf>
    <xf numFmtId="0" fontId="28" fillId="0" borderId="36" xfId="0" applyFont="1" applyBorder="1" applyAlignment="1">
      <alignment horizontal="center" vertical="center" wrapText="1"/>
    </xf>
    <xf numFmtId="183" fontId="27" fillId="0" borderId="83" xfId="0" applyNumberFormat="1" applyFont="1" applyBorder="1" applyAlignment="1">
      <alignment vertical="center" shrinkToFit="1"/>
    </xf>
    <xf numFmtId="183" fontId="27" fillId="0" borderId="63" xfId="0" applyNumberFormat="1" applyFont="1" applyBorder="1" applyAlignment="1">
      <alignment vertical="center" shrinkToFit="1"/>
    </xf>
    <xf numFmtId="0" fontId="27" fillId="0" borderId="36" xfId="0" applyFont="1" applyBorder="1" applyAlignment="1">
      <alignment horizontal="center" vertical="center" wrapText="1"/>
    </xf>
    <xf numFmtId="0" fontId="12" fillId="0" borderId="84" xfId="3" applyFont="1" applyFill="1" applyBorder="1" applyAlignment="1">
      <alignment horizontal="center" vertical="center" wrapText="1"/>
    </xf>
    <xf numFmtId="189" fontId="19" fillId="2" borderId="83" xfId="3" applyNumberFormat="1" applyFont="1" applyFill="1" applyBorder="1" applyAlignment="1">
      <alignment horizontal="right" vertical="center" shrinkToFit="1"/>
    </xf>
    <xf numFmtId="0" fontId="32" fillId="0" borderId="40" xfId="0" applyFont="1" applyBorder="1" applyAlignment="1">
      <alignment vertical="center" shrinkToFit="1"/>
    </xf>
    <xf numFmtId="0" fontId="32" fillId="0" borderId="17" xfId="0" applyFont="1" applyBorder="1" applyAlignment="1">
      <alignment vertical="center" shrinkToFit="1"/>
    </xf>
    <xf numFmtId="0" fontId="28" fillId="0" borderId="85" xfId="0" applyFont="1" applyBorder="1" applyAlignment="1">
      <alignment horizontal="centerContinuous" vertical="center"/>
    </xf>
    <xf numFmtId="0" fontId="28" fillId="0" borderId="86" xfId="0" applyFont="1" applyBorder="1" applyAlignment="1">
      <alignment horizontal="centerContinuous" vertical="center"/>
    </xf>
    <xf numFmtId="176" fontId="23" fillId="2" borderId="38" xfId="3" applyNumberFormat="1" applyFont="1" applyFill="1" applyBorder="1" applyAlignment="1">
      <alignment horizontal="right" vertical="center" indent="1" shrinkToFit="1"/>
    </xf>
    <xf numFmtId="176" fontId="23" fillId="2" borderId="34" xfId="3" applyNumberFormat="1" applyFont="1" applyFill="1" applyBorder="1" applyAlignment="1">
      <alignment horizontal="right" vertical="center" indent="1" shrinkToFit="1"/>
    </xf>
    <xf numFmtId="176" fontId="23" fillId="2" borderId="83" xfId="3" applyNumberFormat="1" applyFont="1" applyFill="1" applyBorder="1" applyAlignment="1">
      <alignment horizontal="right" vertical="center" indent="1" shrinkToFit="1"/>
    </xf>
    <xf numFmtId="176" fontId="24" fillId="2" borderId="21" xfId="2" applyNumberFormat="1" applyFont="1" applyFill="1" applyBorder="1" applyAlignment="1">
      <alignment horizontal="right" vertical="center" indent="1" shrinkToFit="1"/>
    </xf>
    <xf numFmtId="176" fontId="23" fillId="2" borderId="32" xfId="3" applyNumberFormat="1" applyFont="1" applyFill="1" applyBorder="1" applyAlignment="1">
      <alignment horizontal="right" vertical="center" indent="1" shrinkToFit="1"/>
    </xf>
    <xf numFmtId="176" fontId="23" fillId="2" borderId="31" xfId="3" applyNumberFormat="1" applyFont="1" applyFill="1" applyBorder="1" applyAlignment="1">
      <alignment horizontal="right" vertical="center" indent="1" shrinkToFit="1"/>
    </xf>
    <xf numFmtId="176" fontId="24" fillId="2" borderId="87" xfId="2" applyNumberFormat="1" applyFont="1" applyFill="1" applyBorder="1" applyAlignment="1">
      <alignment horizontal="right" vertical="center" indent="1" shrinkToFit="1"/>
    </xf>
    <xf numFmtId="176" fontId="24" fillId="2" borderId="76" xfId="2" applyNumberFormat="1" applyFont="1" applyFill="1" applyBorder="1" applyAlignment="1">
      <alignment horizontal="right" vertical="center" indent="1" shrinkToFit="1"/>
    </xf>
    <xf numFmtId="176" fontId="29" fillId="0" borderId="32" xfId="2" applyNumberFormat="1" applyFont="1" applyBorder="1" applyAlignment="1">
      <alignment horizontal="right" vertical="center" indent="1" shrinkToFit="1"/>
    </xf>
    <xf numFmtId="176" fontId="29" fillId="0" borderId="30" xfId="2" applyNumberFormat="1" applyFont="1" applyBorder="1" applyAlignment="1">
      <alignment horizontal="right" vertical="center" indent="1" shrinkToFit="1"/>
    </xf>
    <xf numFmtId="176" fontId="23" fillId="2" borderId="33" xfId="3" applyNumberFormat="1" applyFont="1" applyFill="1" applyBorder="1" applyAlignment="1">
      <alignment horizontal="right" vertical="center" indent="1" shrinkToFit="1"/>
    </xf>
    <xf numFmtId="176" fontId="23" fillId="2" borderId="5" xfId="3" applyNumberFormat="1" applyFont="1" applyFill="1" applyBorder="1" applyAlignment="1">
      <alignment horizontal="right" vertical="center" indent="1" shrinkToFit="1"/>
    </xf>
    <xf numFmtId="176" fontId="23" fillId="2" borderId="7" xfId="3" applyNumberFormat="1" applyFont="1" applyFill="1" applyBorder="1" applyAlignment="1">
      <alignment horizontal="right" vertical="center" indent="1" shrinkToFit="1"/>
    </xf>
    <xf numFmtId="176" fontId="23" fillId="2" borderId="88" xfId="3" applyNumberFormat="1" applyFont="1" applyFill="1" applyBorder="1" applyAlignment="1">
      <alignment horizontal="right" vertical="center" indent="1" shrinkToFit="1"/>
    </xf>
    <xf numFmtId="176" fontId="23" fillId="2" borderId="28" xfId="3" applyNumberFormat="1" applyFont="1" applyFill="1" applyBorder="1" applyAlignment="1">
      <alignment horizontal="right" vertical="center" indent="1" shrinkToFit="1"/>
    </xf>
    <xf numFmtId="176" fontId="23" fillId="2" borderId="89" xfId="3" applyNumberFormat="1" applyFont="1" applyFill="1" applyBorder="1" applyAlignment="1">
      <alignment horizontal="right" vertical="center" indent="1" shrinkToFit="1"/>
    </xf>
    <xf numFmtId="176" fontId="23" fillId="0" borderId="90" xfId="3" applyNumberFormat="1" applyFont="1" applyFill="1" applyBorder="1" applyAlignment="1">
      <alignment horizontal="right" vertical="center" indent="1" shrinkToFit="1"/>
    </xf>
    <xf numFmtId="0" fontId="27" fillId="0" borderId="0" xfId="2" applyFont="1" applyFill="1">
      <alignment vertical="center"/>
    </xf>
    <xf numFmtId="177" fontId="27" fillId="0" borderId="34" xfId="2" applyNumberFormat="1" applyFont="1" applyFill="1" applyBorder="1" applyAlignment="1">
      <alignment horizontal="center" vertical="center" shrinkToFit="1"/>
    </xf>
    <xf numFmtId="0" fontId="11" fillId="0" borderId="0" xfId="2" applyFont="1" applyFill="1" applyBorder="1">
      <alignment vertical="center"/>
    </xf>
    <xf numFmtId="14" fontId="11" fillId="0" borderId="0" xfId="2" applyNumberFormat="1" applyFont="1" applyFill="1" applyBorder="1">
      <alignment vertical="center"/>
    </xf>
    <xf numFmtId="0" fontId="27" fillId="0" borderId="0" xfId="2" applyFont="1" applyFill="1" applyBorder="1">
      <alignment vertical="center"/>
    </xf>
    <xf numFmtId="0" fontId="11" fillId="0" borderId="10" xfId="2" applyNumberFormat="1" applyFont="1" applyFill="1" applyBorder="1" applyAlignment="1">
      <alignment horizontal="right" vertical="center"/>
    </xf>
    <xf numFmtId="0" fontId="11" fillId="0" borderId="91" xfId="2" applyFont="1" applyFill="1" applyBorder="1">
      <alignment vertical="center"/>
    </xf>
    <xf numFmtId="0" fontId="12" fillId="0" borderId="92" xfId="3" applyFont="1" applyFill="1" applyBorder="1" applyAlignment="1">
      <alignment horizontal="center" vertical="center"/>
    </xf>
    <xf numFmtId="0" fontId="12" fillId="0" borderId="93" xfId="3" applyFont="1" applyFill="1" applyBorder="1" applyAlignment="1">
      <alignment horizontal="center" vertical="center" wrapText="1"/>
    </xf>
    <xf numFmtId="0" fontId="20" fillId="0" borderId="0" xfId="2" applyFont="1" applyFill="1" applyBorder="1">
      <alignment vertical="center"/>
    </xf>
    <xf numFmtId="0" fontId="0" fillId="0" borderId="0" xfId="0" applyAlignment="1">
      <alignment vertical="center" wrapText="1"/>
    </xf>
    <xf numFmtId="0" fontId="27" fillId="4" borderId="39" xfId="0" applyFont="1" applyFill="1" applyBorder="1" applyAlignment="1" applyProtection="1">
      <alignment vertical="center" shrinkToFit="1"/>
      <protection locked="0"/>
    </xf>
    <xf numFmtId="0" fontId="27" fillId="5" borderId="34" xfId="0" applyFont="1" applyFill="1" applyBorder="1" applyAlignment="1" applyProtection="1">
      <alignment vertical="center" shrinkToFit="1"/>
      <protection locked="0"/>
    </xf>
    <xf numFmtId="0" fontId="0" fillId="5" borderId="34" xfId="0" applyFill="1" applyBorder="1" applyAlignment="1" applyProtection="1">
      <alignment vertical="center" shrinkToFit="1"/>
      <protection locked="0"/>
    </xf>
    <xf numFmtId="0" fontId="0" fillId="5" borderId="63" xfId="0" applyFill="1" applyBorder="1" applyAlignment="1" applyProtection="1">
      <alignment vertical="center" shrinkToFit="1"/>
      <protection locked="0"/>
    </xf>
    <xf numFmtId="0" fontId="27" fillId="4" borderId="18" xfId="0" applyFont="1" applyFill="1" applyBorder="1" applyAlignment="1" applyProtection="1">
      <alignment vertical="center" shrinkToFit="1"/>
      <protection locked="0"/>
    </xf>
    <xf numFmtId="0" fontId="27" fillId="5" borderId="19" xfId="0" applyFont="1" applyFill="1" applyBorder="1" applyAlignment="1" applyProtection="1">
      <alignment vertical="center" shrinkToFit="1"/>
      <protection locked="0"/>
    </xf>
    <xf numFmtId="0" fontId="0" fillId="5" borderId="19" xfId="0" applyFill="1" applyBorder="1" applyAlignment="1" applyProtection="1">
      <alignment vertical="center" shrinkToFit="1"/>
      <protection locked="0"/>
    </xf>
    <xf numFmtId="0" fontId="0" fillId="5" borderId="81" xfId="0" applyFill="1" applyBorder="1" applyAlignment="1" applyProtection="1">
      <alignment vertical="center" shrinkToFit="1"/>
      <protection locked="0"/>
    </xf>
    <xf numFmtId="0" fontId="27" fillId="4" borderId="34" xfId="0" applyFont="1" applyFill="1" applyBorder="1" applyAlignment="1" applyProtection="1">
      <alignment horizontal="center" vertical="center" shrinkToFit="1"/>
      <protection locked="0"/>
    </xf>
    <xf numFmtId="0" fontId="27" fillId="4" borderId="19" xfId="0" applyFont="1" applyFill="1" applyBorder="1" applyAlignment="1" applyProtection="1">
      <alignment horizontal="center" vertical="center" shrinkToFit="1"/>
      <protection locked="0"/>
    </xf>
    <xf numFmtId="0" fontId="27" fillId="5" borderId="94" xfId="0" applyFont="1" applyFill="1" applyBorder="1" applyProtection="1">
      <alignment vertical="center"/>
      <protection locked="0"/>
    </xf>
    <xf numFmtId="0" fontId="27" fillId="5" borderId="95" xfId="0" applyFont="1" applyFill="1" applyBorder="1" applyProtection="1">
      <alignment vertical="center"/>
      <protection locked="0"/>
    </xf>
    <xf numFmtId="0" fontId="27" fillId="5" borderId="93" xfId="0" applyFont="1" applyFill="1" applyBorder="1" applyProtection="1">
      <alignment vertical="center"/>
      <protection locked="0"/>
    </xf>
    <xf numFmtId="0" fontId="27" fillId="5" borderId="8" xfId="0" applyFont="1" applyFill="1" applyBorder="1" applyProtection="1">
      <alignment vertical="center"/>
      <protection locked="0"/>
    </xf>
    <xf numFmtId="0" fontId="27" fillId="5" borderId="0" xfId="0" applyFont="1" applyFill="1" applyBorder="1" applyProtection="1">
      <alignment vertical="center"/>
      <protection locked="0"/>
    </xf>
    <xf numFmtId="0" fontId="27" fillId="5" borderId="29" xfId="0" applyFont="1" applyFill="1" applyBorder="1" applyProtection="1">
      <alignment vertical="center"/>
      <protection locked="0"/>
    </xf>
    <xf numFmtId="0" fontId="27" fillId="5" borderId="9" xfId="0" applyFont="1" applyFill="1" applyBorder="1" applyProtection="1">
      <alignment vertical="center"/>
      <protection locked="0"/>
    </xf>
    <xf numFmtId="0" fontId="27" fillId="5" borderId="10" xfId="0" applyFont="1" applyFill="1" applyBorder="1" applyProtection="1">
      <alignment vertical="center"/>
      <protection locked="0"/>
    </xf>
    <xf numFmtId="0" fontId="27" fillId="5" borderId="79" xfId="0" applyFont="1" applyFill="1" applyBorder="1" applyProtection="1">
      <alignment vertical="center"/>
      <protection locked="0"/>
    </xf>
    <xf numFmtId="0" fontId="27" fillId="5" borderId="96" xfId="0" applyFont="1" applyFill="1" applyBorder="1" applyAlignment="1" applyProtection="1">
      <alignment vertical="center" wrapText="1"/>
      <protection locked="0"/>
    </xf>
    <xf numFmtId="0" fontId="27" fillId="4" borderId="34" xfId="0" applyFont="1" applyFill="1" applyBorder="1" applyAlignment="1" applyProtection="1">
      <alignment vertical="center" wrapText="1"/>
      <protection locked="0"/>
    </xf>
    <xf numFmtId="183" fontId="27" fillId="5" borderId="34" xfId="0" applyNumberFormat="1" applyFont="1" applyFill="1" applyBorder="1" applyAlignment="1" applyProtection="1">
      <alignment vertical="center" shrinkToFit="1"/>
      <protection locked="0"/>
    </xf>
    <xf numFmtId="183" fontId="27" fillId="4" borderId="34" xfId="0" applyNumberFormat="1" applyFont="1" applyFill="1" applyBorder="1" applyAlignment="1" applyProtection="1">
      <alignment vertical="center" wrapText="1"/>
      <protection locked="0"/>
    </xf>
    <xf numFmtId="49" fontId="27" fillId="5" borderId="97" xfId="0" applyNumberFormat="1" applyFont="1" applyFill="1" applyBorder="1" applyAlignment="1" applyProtection="1">
      <alignment vertical="center" wrapText="1"/>
      <protection locked="0"/>
    </xf>
    <xf numFmtId="0" fontId="27" fillId="4" borderId="43" xfId="0" applyFont="1" applyFill="1" applyBorder="1" applyAlignment="1" applyProtection="1">
      <alignment vertical="center" wrapText="1"/>
      <protection locked="0"/>
    </xf>
    <xf numFmtId="0" fontId="27" fillId="5" borderId="43" xfId="0" applyFont="1" applyFill="1" applyBorder="1" applyAlignment="1" applyProtection="1">
      <alignment vertical="center" wrapText="1"/>
      <protection locked="0"/>
    </xf>
    <xf numFmtId="0" fontId="27" fillId="4" borderId="43" xfId="0" applyFont="1" applyFill="1" applyBorder="1" applyAlignment="1" applyProtection="1">
      <alignment vertical="center" shrinkToFit="1"/>
      <protection locked="0"/>
    </xf>
    <xf numFmtId="49" fontId="27" fillId="5" borderId="98" xfId="0" applyNumberFormat="1" applyFont="1" applyFill="1" applyBorder="1" applyAlignment="1" applyProtection="1">
      <alignment vertical="center" wrapText="1"/>
      <protection locked="0"/>
    </xf>
    <xf numFmtId="0" fontId="27" fillId="4" borderId="45" xfId="0" applyFont="1" applyFill="1" applyBorder="1" applyAlignment="1" applyProtection="1">
      <alignment vertical="center" wrapText="1"/>
      <protection locked="0"/>
    </xf>
    <xf numFmtId="0" fontId="27" fillId="5" borderId="45" xfId="0" applyFont="1" applyFill="1" applyBorder="1" applyAlignment="1" applyProtection="1">
      <alignment vertical="center" wrapText="1"/>
      <protection locked="0"/>
    </xf>
    <xf numFmtId="0" fontId="27" fillId="4" borderId="45" xfId="0" applyFont="1" applyFill="1" applyBorder="1" applyAlignment="1" applyProtection="1">
      <alignment vertical="center" shrinkToFit="1"/>
      <protection locked="0"/>
    </xf>
    <xf numFmtId="49" fontId="27" fillId="5" borderId="99" xfId="0" applyNumberFormat="1" applyFont="1" applyFill="1" applyBorder="1" applyAlignment="1" applyProtection="1">
      <alignment vertical="center" wrapText="1"/>
      <protection locked="0"/>
    </xf>
    <xf numFmtId="0" fontId="27" fillId="4" borderId="62" xfId="0" applyFont="1" applyFill="1" applyBorder="1" applyAlignment="1" applyProtection="1">
      <alignment vertical="center" wrapText="1"/>
      <protection locked="0"/>
    </xf>
    <xf numFmtId="0" fontId="27" fillId="5" borderId="62" xfId="0" applyFont="1" applyFill="1" applyBorder="1" applyAlignment="1" applyProtection="1">
      <alignment vertical="center" wrapText="1"/>
      <protection locked="0"/>
    </xf>
    <xf numFmtId="0" fontId="27" fillId="4" borderId="62" xfId="0" applyFont="1" applyFill="1" applyBorder="1" applyAlignment="1" applyProtection="1">
      <alignment vertical="center" shrinkToFit="1"/>
      <protection locked="0"/>
    </xf>
    <xf numFmtId="0" fontId="31" fillId="0" borderId="0" xfId="0" applyFont="1" applyFill="1">
      <alignment vertical="center"/>
    </xf>
    <xf numFmtId="0" fontId="27" fillId="5" borderId="18" xfId="0" applyFont="1" applyFill="1" applyBorder="1" applyAlignment="1" applyProtection="1">
      <alignment vertical="center" shrinkToFit="1"/>
      <protection locked="0"/>
    </xf>
    <xf numFmtId="0" fontId="27" fillId="5" borderId="39" xfId="0" applyFont="1" applyFill="1" applyBorder="1" applyAlignment="1" applyProtection="1">
      <alignment vertical="center" shrinkToFit="1"/>
      <protection locked="0"/>
    </xf>
    <xf numFmtId="0" fontId="27" fillId="0" borderId="8" xfId="0" applyFont="1" applyBorder="1" applyAlignment="1">
      <alignment horizontal="right" vertical="center"/>
    </xf>
    <xf numFmtId="0" fontId="27" fillId="0" borderId="0" xfId="0" applyFont="1" applyFill="1" applyBorder="1" applyAlignment="1" applyProtection="1">
      <alignment horizontal="center" vertical="center" shrinkToFit="1"/>
      <protection locked="0"/>
    </xf>
    <xf numFmtId="0" fontId="27" fillId="0" borderId="0" xfId="0" applyFont="1" applyFill="1" applyBorder="1" applyAlignment="1" applyProtection="1">
      <alignment vertical="center" shrinkToFit="1"/>
      <protection locked="0"/>
    </xf>
    <xf numFmtId="0" fontId="32" fillId="0" borderId="0" xfId="0" applyFont="1" applyFill="1" applyBorder="1" applyAlignment="1">
      <alignment vertical="center" shrinkToFit="1"/>
    </xf>
    <xf numFmtId="185" fontId="27" fillId="5" borderId="43" xfId="0" applyNumberFormat="1" applyFont="1" applyFill="1" applyBorder="1" applyAlignment="1" applyProtection="1">
      <alignment vertical="center" shrinkToFit="1"/>
      <protection locked="0"/>
    </xf>
    <xf numFmtId="185" fontId="27" fillId="0" borderId="100" xfId="0" applyNumberFormat="1" applyFont="1" applyBorder="1" applyAlignment="1">
      <alignment vertical="center" shrinkToFit="1"/>
    </xf>
    <xf numFmtId="185" fontId="27" fillId="5" borderId="45" xfId="0" applyNumberFormat="1" applyFont="1" applyFill="1" applyBorder="1" applyAlignment="1" applyProtection="1">
      <alignment vertical="center" shrinkToFit="1"/>
      <protection locked="0"/>
    </xf>
    <xf numFmtId="185" fontId="27" fillId="0" borderId="101" xfId="0" applyNumberFormat="1" applyFont="1" applyBorder="1" applyAlignment="1">
      <alignment vertical="center" shrinkToFit="1"/>
    </xf>
    <xf numFmtId="185" fontId="27" fillId="5" borderId="62" xfId="0" applyNumberFormat="1" applyFont="1" applyFill="1" applyBorder="1" applyAlignment="1" applyProtection="1">
      <alignment vertical="center" shrinkToFit="1"/>
      <protection locked="0"/>
    </xf>
    <xf numFmtId="185" fontId="27" fillId="0" borderId="102" xfId="0" applyNumberFormat="1" applyFont="1" applyBorder="1" applyAlignment="1">
      <alignment vertical="center" shrinkToFit="1"/>
    </xf>
    <xf numFmtId="0" fontId="27" fillId="0" borderId="0" xfId="0" applyFont="1" applyFill="1" applyAlignment="1">
      <alignment vertical="center"/>
    </xf>
    <xf numFmtId="0" fontId="32" fillId="0" borderId="23" xfId="0" applyFont="1" applyFill="1" applyBorder="1" applyAlignment="1">
      <alignment vertical="center"/>
    </xf>
    <xf numFmtId="0" fontId="32" fillId="0" borderId="0" xfId="0" applyFont="1" applyFill="1" applyBorder="1" applyAlignment="1">
      <alignment vertical="center"/>
    </xf>
    <xf numFmtId="0" fontId="32" fillId="0" borderId="1" xfId="0" applyFont="1" applyFill="1" applyBorder="1" applyAlignment="1">
      <alignment vertical="center"/>
    </xf>
    <xf numFmtId="0" fontId="32" fillId="0" borderId="0" xfId="0" applyFont="1" applyFill="1" applyAlignment="1">
      <alignment vertical="center"/>
    </xf>
    <xf numFmtId="49" fontId="27" fillId="0" borderId="141" xfId="0" applyNumberFormat="1" applyFont="1" applyFill="1" applyBorder="1" applyAlignment="1" applyProtection="1">
      <alignment vertical="center"/>
      <protection locked="0"/>
    </xf>
    <xf numFmtId="0" fontId="27" fillId="0" borderId="142" xfId="0" applyFont="1" applyFill="1" applyBorder="1" applyAlignment="1" applyProtection="1">
      <alignment vertical="center"/>
      <protection locked="0"/>
    </xf>
    <xf numFmtId="0" fontId="27" fillId="0" borderId="142" xfId="0" applyFont="1" applyFill="1" applyBorder="1" applyAlignment="1" applyProtection="1">
      <alignment vertical="center" shrinkToFit="1"/>
      <protection locked="0"/>
    </xf>
    <xf numFmtId="185" fontId="27" fillId="0" borderId="142" xfId="0" applyNumberFormat="1" applyFont="1" applyFill="1" applyBorder="1" applyAlignment="1" applyProtection="1">
      <alignment vertical="center" shrinkToFit="1"/>
      <protection locked="0"/>
    </xf>
    <xf numFmtId="185" fontId="27" fillId="0" borderId="58" xfId="0" applyNumberFormat="1" applyFont="1" applyFill="1" applyBorder="1" applyAlignment="1">
      <alignment vertical="center" shrinkToFit="1"/>
    </xf>
    <xf numFmtId="0" fontId="27" fillId="0" borderId="65" xfId="0" applyFont="1" applyFill="1" applyBorder="1" applyAlignment="1">
      <alignment vertical="center" wrapText="1"/>
    </xf>
    <xf numFmtId="0" fontId="27" fillId="0" borderId="1" xfId="0" applyFont="1" applyFill="1" applyBorder="1" applyAlignment="1">
      <alignment vertical="center" wrapText="1"/>
    </xf>
    <xf numFmtId="0" fontId="27" fillId="0" borderId="143" xfId="0" applyFont="1" applyFill="1" applyBorder="1" applyAlignment="1">
      <alignment vertical="center" wrapText="1"/>
    </xf>
    <xf numFmtId="0" fontId="27" fillId="0" borderId="144" xfId="0" applyFont="1" applyFill="1" applyBorder="1" applyAlignment="1">
      <alignment vertical="center" wrapText="1"/>
    </xf>
    <xf numFmtId="0" fontId="27" fillId="0" borderId="12" xfId="0" applyFont="1" applyFill="1" applyBorder="1" applyAlignment="1">
      <alignment vertical="center" wrapText="1"/>
    </xf>
    <xf numFmtId="0" fontId="27" fillId="0" borderId="145"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36" fillId="0" borderId="0" xfId="0" applyFont="1">
      <alignment vertical="center"/>
    </xf>
    <xf numFmtId="183" fontId="27" fillId="0" borderId="34" xfId="0" applyNumberFormat="1" applyFont="1" applyBorder="1" applyAlignment="1">
      <alignment vertical="center" shrinkToFit="1"/>
    </xf>
    <xf numFmtId="179" fontId="11" fillId="2" borderId="5" xfId="2" applyNumberFormat="1" applyFont="1" applyFill="1" applyBorder="1" applyAlignment="1">
      <alignment horizontal="left" vertical="center" shrinkToFit="1"/>
    </xf>
    <xf numFmtId="0" fontId="11" fillId="2" borderId="13" xfId="2" applyFont="1" applyFill="1" applyBorder="1" applyAlignment="1">
      <alignment vertical="center" textRotation="255"/>
    </xf>
    <xf numFmtId="0" fontId="11" fillId="2" borderId="66" xfId="2" applyFont="1" applyFill="1" applyBorder="1" applyAlignment="1">
      <alignment vertical="center" textRotation="255" wrapText="1"/>
    </xf>
    <xf numFmtId="0" fontId="12" fillId="2" borderId="41" xfId="3" applyFont="1" applyFill="1" applyBorder="1" applyAlignment="1">
      <alignment horizontal="distributed" vertical="center" indent="1"/>
    </xf>
    <xf numFmtId="0" fontId="12" fillId="2" borderId="52" xfId="3" applyFont="1" applyFill="1" applyBorder="1" applyAlignment="1">
      <alignment horizontal="distributed" vertical="center" indent="1"/>
    </xf>
    <xf numFmtId="0" fontId="12" fillId="2" borderId="53" xfId="3" applyFont="1" applyFill="1" applyBorder="1" applyAlignment="1">
      <alignment horizontal="distributed" vertical="center" indent="1"/>
    </xf>
    <xf numFmtId="0" fontId="27" fillId="0" borderId="37" xfId="0" applyFont="1" applyBorder="1" applyAlignment="1">
      <alignment horizontal="center" vertical="center" shrinkToFit="1"/>
    </xf>
    <xf numFmtId="187" fontId="19" fillId="6" borderId="2" xfId="3" applyNumberFormat="1" applyFont="1" applyFill="1" applyBorder="1" applyAlignment="1">
      <alignment horizontal="right" vertical="center" shrinkToFit="1"/>
    </xf>
    <xf numFmtId="176" fontId="22" fillId="6" borderId="79" xfId="3" applyNumberFormat="1" applyFont="1" applyFill="1" applyBorder="1" applyAlignment="1">
      <alignment horizontal="right" vertical="center" indent="1" shrinkToFit="1"/>
    </xf>
    <xf numFmtId="186" fontId="19" fillId="6" borderId="2" xfId="3" applyNumberFormat="1" applyFont="1" applyFill="1" applyBorder="1" applyAlignment="1">
      <alignment horizontal="right" vertical="center" shrinkToFit="1"/>
    </xf>
    <xf numFmtId="0" fontId="40" fillId="0" borderId="0" xfId="2" applyFont="1" applyFill="1" applyBorder="1">
      <alignment vertical="center"/>
    </xf>
    <xf numFmtId="176" fontId="23" fillId="6" borderId="146" xfId="3" applyNumberFormat="1" applyFont="1" applyFill="1" applyBorder="1" applyAlignment="1">
      <alignment horizontal="right" vertical="center" indent="1" shrinkToFit="1"/>
    </xf>
    <xf numFmtId="189" fontId="12" fillId="0" borderId="77" xfId="3" applyNumberFormat="1" applyFont="1" applyFill="1" applyBorder="1" applyAlignment="1">
      <alignment horizontal="right" vertical="center" shrinkToFit="1"/>
    </xf>
    <xf numFmtId="3" fontId="12" fillId="0" borderId="33" xfId="3" applyNumberFormat="1" applyFont="1" applyFill="1" applyBorder="1" applyAlignment="1">
      <alignment vertical="center" shrinkToFit="1"/>
    </xf>
    <xf numFmtId="176" fontId="23" fillId="0" borderId="33" xfId="3" applyNumberFormat="1" applyFont="1" applyFill="1" applyBorder="1" applyAlignment="1">
      <alignment horizontal="right" vertical="center" indent="1" shrinkToFit="1"/>
    </xf>
    <xf numFmtId="176" fontId="23" fillId="0" borderId="28" xfId="3" applyNumberFormat="1" applyFont="1" applyFill="1" applyBorder="1" applyAlignment="1">
      <alignment horizontal="right" vertical="center" indent="1" shrinkToFit="1"/>
    </xf>
    <xf numFmtId="176" fontId="23" fillId="0" borderId="5" xfId="3" applyNumberFormat="1" applyFont="1" applyFill="1" applyBorder="1" applyAlignment="1">
      <alignment horizontal="right" vertical="center" indent="1" shrinkToFit="1"/>
    </xf>
    <xf numFmtId="0" fontId="27" fillId="0" borderId="7" xfId="0" applyFont="1" applyBorder="1">
      <alignment vertical="center"/>
    </xf>
    <xf numFmtId="0" fontId="28" fillId="0" borderId="0" xfId="0" applyFont="1" applyAlignment="1">
      <alignment horizontal="right" vertical="center"/>
    </xf>
    <xf numFmtId="180" fontId="12" fillId="2" borderId="25" xfId="3" applyNumberFormat="1" applyFont="1" applyFill="1" applyBorder="1" applyAlignment="1">
      <alignment horizontal="centerContinuous" vertical="center" wrapText="1" shrinkToFit="1"/>
    </xf>
    <xf numFmtId="0" fontId="36" fillId="0" borderId="0" xfId="0" applyFont="1" applyAlignment="1">
      <alignment vertical="center"/>
    </xf>
    <xf numFmtId="0" fontId="27" fillId="0" borderId="41" xfId="0" applyFont="1" applyBorder="1" applyAlignment="1">
      <alignment horizontal="distributed" vertical="center" indent="1"/>
    </xf>
    <xf numFmtId="0" fontId="0" fillId="0" borderId="52" xfId="0" applyBorder="1" applyAlignment="1">
      <alignment horizontal="distributed" vertical="center" indent="1"/>
    </xf>
    <xf numFmtId="0" fontId="0" fillId="0" borderId="20" xfId="0" applyBorder="1" applyAlignment="1">
      <alignment horizontal="distributed" vertical="center" indent="1"/>
    </xf>
    <xf numFmtId="0" fontId="27" fillId="0" borderId="39" xfId="0" applyFont="1" applyBorder="1" applyAlignment="1">
      <alignment horizontal="distributed" vertical="center" indent="1"/>
    </xf>
    <xf numFmtId="0" fontId="0" fillId="0" borderId="4" xfId="0" applyBorder="1" applyAlignment="1">
      <alignment horizontal="distributed" vertical="center" indent="1"/>
    </xf>
    <xf numFmtId="0" fontId="0" fillId="0" borderId="40" xfId="0" applyBorder="1" applyAlignment="1">
      <alignment horizontal="distributed" vertical="center" indent="1"/>
    </xf>
    <xf numFmtId="0" fontId="27" fillId="5" borderId="41" xfId="0" applyFont="1" applyFill="1" applyBorder="1" applyAlignment="1" applyProtection="1">
      <alignment horizontal="left" vertical="center" wrapText="1" indent="1"/>
      <protection locked="0"/>
    </xf>
    <xf numFmtId="0" fontId="0" fillId="5" borderId="52" xfId="0" applyFill="1" applyBorder="1" applyAlignment="1" applyProtection="1">
      <alignment horizontal="left" vertical="center" wrapText="1" indent="1"/>
      <protection locked="0"/>
    </xf>
    <xf numFmtId="0" fontId="0" fillId="5" borderId="53" xfId="0" applyFill="1" applyBorder="1" applyAlignment="1" applyProtection="1">
      <alignment horizontal="left" vertical="center" wrapText="1" indent="1"/>
      <protection locked="0"/>
    </xf>
    <xf numFmtId="0" fontId="27" fillId="5" borderId="39" xfId="0" applyFont="1" applyFill="1" applyBorder="1" applyAlignment="1" applyProtection="1">
      <alignment horizontal="left" vertical="center" wrapText="1" indent="1"/>
      <protection locked="0"/>
    </xf>
    <xf numFmtId="0" fontId="0" fillId="5" borderId="4" xfId="0" applyFill="1" applyBorder="1" applyAlignment="1" applyProtection="1">
      <alignment horizontal="left" vertical="center" wrapText="1" indent="1"/>
      <protection locked="0"/>
    </xf>
    <xf numFmtId="0" fontId="0" fillId="5" borderId="5" xfId="0" applyFill="1" applyBorder="1" applyAlignment="1" applyProtection="1">
      <alignment horizontal="left" vertical="center" wrapText="1" indent="1"/>
      <protection locked="0"/>
    </xf>
    <xf numFmtId="0" fontId="27" fillId="0" borderId="104" xfId="0" applyFont="1" applyBorder="1" applyAlignment="1">
      <alignment horizontal="distributed" vertical="center" indent="1"/>
    </xf>
    <xf numFmtId="0" fontId="0" fillId="0" borderId="64" xfId="0" applyBorder="1" applyAlignment="1">
      <alignment horizontal="distributed" vertical="center" indent="1"/>
    </xf>
    <xf numFmtId="0" fontId="0" fillId="0" borderId="65" xfId="0" applyBorder="1" applyAlignment="1">
      <alignment horizontal="distributed" vertical="center" indent="1"/>
    </xf>
    <xf numFmtId="0" fontId="28" fillId="0" borderId="18" xfId="0" applyFont="1" applyBorder="1" applyAlignment="1">
      <alignment horizontal="distributed" vertical="center" wrapText="1" indent="1"/>
    </xf>
    <xf numFmtId="0" fontId="38" fillId="0" borderId="6" xfId="0" applyFont="1" applyBorder="1" applyAlignment="1">
      <alignment horizontal="distributed" vertical="center" indent="1"/>
    </xf>
    <xf numFmtId="0" fontId="38" fillId="0" borderId="17" xfId="0" applyFont="1" applyBorder="1" applyAlignment="1">
      <alignment horizontal="distributed" vertical="center" indent="1"/>
    </xf>
    <xf numFmtId="0" fontId="27" fillId="5" borderId="18" xfId="0" applyFont="1" applyFill="1" applyBorder="1" applyAlignment="1" applyProtection="1">
      <alignment horizontal="left" vertical="center" wrapText="1" indent="1"/>
      <protection locked="0"/>
    </xf>
    <xf numFmtId="0" fontId="0" fillId="5" borderId="6" xfId="0" applyFill="1" applyBorder="1" applyAlignment="1" applyProtection="1">
      <alignment horizontal="left" vertical="center" wrapText="1" indent="1"/>
      <protection locked="0"/>
    </xf>
    <xf numFmtId="0" fontId="0" fillId="5" borderId="7" xfId="0" applyFill="1" applyBorder="1" applyAlignment="1" applyProtection="1">
      <alignment horizontal="left" vertical="center" wrapText="1" indent="1"/>
      <protection locked="0"/>
    </xf>
    <xf numFmtId="0" fontId="27" fillId="5" borderId="50" xfId="0" applyFont="1" applyFill="1" applyBorder="1" applyAlignment="1" applyProtection="1">
      <alignment vertical="center" shrinkToFit="1"/>
      <protection locked="0"/>
    </xf>
    <xf numFmtId="0" fontId="0" fillId="0" borderId="17" xfId="0" applyBorder="1" applyAlignment="1" applyProtection="1">
      <alignment vertical="center" shrinkToFit="1"/>
      <protection locked="0"/>
    </xf>
    <xf numFmtId="0" fontId="27" fillId="5" borderId="49" xfId="0" applyFont="1" applyFill="1"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40" xfId="0" applyBorder="1" applyAlignment="1" applyProtection="1">
      <alignment vertical="center" shrinkToFit="1"/>
      <protection locked="0"/>
    </xf>
    <xf numFmtId="0" fontId="34" fillId="4" borderId="39" xfId="0" applyFont="1" applyFill="1" applyBorder="1" applyAlignment="1" applyProtection="1">
      <alignment horizontal="center" vertical="center"/>
      <protection locked="0"/>
    </xf>
    <xf numFmtId="0" fontId="34" fillId="4" borderId="40" xfId="0" applyFont="1" applyFill="1" applyBorder="1" applyAlignment="1" applyProtection="1">
      <alignment horizontal="center" vertical="center"/>
      <protection locked="0"/>
    </xf>
    <xf numFmtId="0" fontId="27" fillId="0" borderId="49" xfId="0" applyFont="1" applyBorder="1" applyAlignment="1">
      <alignment horizontal="distributed" vertical="center" indent="1"/>
    </xf>
    <xf numFmtId="0" fontId="27" fillId="0" borderId="4" xfId="0" applyFont="1" applyBorder="1" applyAlignment="1">
      <alignment horizontal="distributed" vertical="center" indent="1"/>
    </xf>
    <xf numFmtId="0" fontId="27" fillId="0" borderId="40" xfId="0" applyFont="1" applyBorder="1" applyAlignment="1">
      <alignment horizontal="distributed" vertical="center" indent="1"/>
    </xf>
    <xf numFmtId="0" fontId="27" fillId="5" borderId="41" xfId="0" applyNumberFormat="1" applyFont="1" applyFill="1" applyBorder="1" applyAlignment="1" applyProtection="1">
      <alignment horizontal="left" vertical="center" wrapText="1" indent="1"/>
      <protection locked="0"/>
    </xf>
    <xf numFmtId="0" fontId="27" fillId="5" borderId="52" xfId="0" applyNumberFormat="1" applyFont="1" applyFill="1" applyBorder="1" applyAlignment="1" applyProtection="1">
      <alignment horizontal="left" vertical="center" wrapText="1" indent="1"/>
      <protection locked="0"/>
    </xf>
    <xf numFmtId="0" fontId="27" fillId="5" borderId="53" xfId="0" applyNumberFormat="1" applyFont="1" applyFill="1" applyBorder="1" applyAlignment="1" applyProtection="1">
      <alignment horizontal="left" vertical="center" wrapText="1" indent="1"/>
      <protection locked="0"/>
    </xf>
    <xf numFmtId="0" fontId="27" fillId="5" borderId="39" xfId="0" applyNumberFormat="1" applyFont="1" applyFill="1" applyBorder="1" applyAlignment="1" applyProtection="1">
      <alignment horizontal="left" vertical="center" wrapText="1" indent="1"/>
      <protection locked="0"/>
    </xf>
    <xf numFmtId="0" fontId="27" fillId="5" borderId="4" xfId="0" applyNumberFormat="1" applyFont="1" applyFill="1" applyBorder="1" applyAlignment="1" applyProtection="1">
      <alignment horizontal="left" vertical="center" wrapText="1" indent="1"/>
      <protection locked="0"/>
    </xf>
    <xf numFmtId="0" fontId="27" fillId="5" borderId="5" xfId="0" applyNumberFormat="1" applyFont="1" applyFill="1" applyBorder="1" applyAlignment="1" applyProtection="1">
      <alignment horizontal="left" vertical="center" wrapText="1" indent="1"/>
      <protection locked="0"/>
    </xf>
    <xf numFmtId="177" fontId="33" fillId="5" borderId="39" xfId="0" applyNumberFormat="1" applyFont="1" applyFill="1" applyBorder="1" applyAlignment="1" applyProtection="1">
      <alignment horizontal="left" vertical="center" wrapText="1" indent="1"/>
      <protection locked="0"/>
    </xf>
    <xf numFmtId="177" fontId="33" fillId="5" borderId="4" xfId="0" applyNumberFormat="1" applyFont="1" applyFill="1" applyBorder="1" applyAlignment="1" applyProtection="1">
      <alignment horizontal="left" vertical="center" wrapText="1" indent="1"/>
      <protection locked="0"/>
    </xf>
    <xf numFmtId="177" fontId="33" fillId="5" borderId="5" xfId="0" applyNumberFormat="1" applyFont="1" applyFill="1" applyBorder="1" applyAlignment="1" applyProtection="1">
      <alignment horizontal="left" vertical="center" wrapText="1" indent="1"/>
      <protection locked="0"/>
    </xf>
    <xf numFmtId="176" fontId="29" fillId="0" borderId="39" xfId="0" applyNumberFormat="1" applyFont="1" applyFill="1" applyBorder="1" applyAlignment="1">
      <alignment horizontal="right" vertical="center" indent="4"/>
    </xf>
    <xf numFmtId="176" fontId="29" fillId="0" borderId="4" xfId="0" applyNumberFormat="1" applyFont="1" applyFill="1" applyBorder="1" applyAlignment="1">
      <alignment horizontal="right" vertical="center" indent="4"/>
    </xf>
    <xf numFmtId="176" fontId="29" fillId="0" borderId="18" xfId="0" applyNumberFormat="1" applyFont="1" applyFill="1" applyBorder="1" applyAlignment="1">
      <alignment horizontal="right" vertical="center" indent="4"/>
    </xf>
    <xf numFmtId="176" fontId="29" fillId="0" borderId="6" xfId="0" applyNumberFormat="1" applyFont="1" applyFill="1" applyBorder="1" applyAlignment="1">
      <alignment horizontal="right" vertical="center" indent="4"/>
    </xf>
    <xf numFmtId="178" fontId="27" fillId="5" borderId="39" xfId="0" applyNumberFormat="1" applyFont="1" applyFill="1" applyBorder="1" applyAlignment="1" applyProtection="1">
      <alignment horizontal="center" vertical="center"/>
      <protection locked="0"/>
    </xf>
    <xf numFmtId="178" fontId="27" fillId="5" borderId="4" xfId="0" applyNumberFormat="1" applyFont="1" applyFill="1" applyBorder="1" applyAlignment="1" applyProtection="1">
      <alignment horizontal="center" vertical="center"/>
      <protection locked="0"/>
    </xf>
    <xf numFmtId="178" fontId="27" fillId="5" borderId="40" xfId="0" applyNumberFormat="1" applyFont="1" applyFill="1" applyBorder="1" applyAlignment="1" applyProtection="1">
      <alignment horizontal="center" vertical="center"/>
      <protection locked="0"/>
    </xf>
    <xf numFmtId="0" fontId="27" fillId="0" borderId="50" xfId="0" applyFont="1" applyBorder="1" applyAlignment="1">
      <alignment horizontal="distributed" vertical="center" indent="1"/>
    </xf>
    <xf numFmtId="0" fontId="27" fillId="0" borderId="6" xfId="0" applyFont="1" applyBorder="1" applyAlignment="1">
      <alignment horizontal="distributed" vertical="center" indent="1"/>
    </xf>
    <xf numFmtId="0" fontId="27" fillId="0" borderId="17" xfId="0" applyFont="1" applyBorder="1" applyAlignment="1">
      <alignment horizontal="distributed" vertical="center" indent="1"/>
    </xf>
    <xf numFmtId="0" fontId="27" fillId="0" borderId="51" xfId="0" applyFont="1" applyBorder="1" applyAlignment="1">
      <alignment horizontal="distributed" vertical="center" indent="1"/>
    </xf>
    <xf numFmtId="0" fontId="27" fillId="0" borderId="52" xfId="0" applyFont="1" applyBorder="1" applyAlignment="1">
      <alignment horizontal="distributed" vertical="center" indent="1"/>
    </xf>
    <xf numFmtId="0" fontId="27" fillId="0" borderId="20" xfId="0" applyFont="1" applyBorder="1" applyAlignment="1">
      <alignment horizontal="distributed" vertical="center" indent="1"/>
    </xf>
    <xf numFmtId="184" fontId="29" fillId="0" borderId="39" xfId="0" applyNumberFormat="1" applyFont="1" applyFill="1" applyBorder="1" applyAlignment="1">
      <alignment horizontal="right" vertical="center" indent="4"/>
    </xf>
    <xf numFmtId="0" fontId="41" fillId="0" borderId="4" xfId="0" applyFont="1" applyBorder="1" applyAlignment="1">
      <alignment horizontal="right" vertical="center" indent="4"/>
    </xf>
    <xf numFmtId="0" fontId="27" fillId="0" borderId="18" xfId="0" applyFont="1" applyFill="1" applyBorder="1" applyAlignment="1">
      <alignment vertical="center"/>
    </xf>
    <xf numFmtId="0" fontId="27" fillId="0" borderId="6" xfId="0" applyFont="1" applyFill="1" applyBorder="1" applyAlignment="1">
      <alignment vertical="center"/>
    </xf>
    <xf numFmtId="0" fontId="27" fillId="5" borderId="18" xfId="0" applyFont="1" applyFill="1" applyBorder="1" applyAlignment="1" applyProtection="1">
      <alignment vertical="center"/>
      <protection locked="0"/>
    </xf>
    <xf numFmtId="0" fontId="0" fillId="5" borderId="6" xfId="0" applyFill="1" applyBorder="1" applyAlignment="1" applyProtection="1">
      <alignment vertical="center"/>
      <protection locked="0"/>
    </xf>
    <xf numFmtId="0" fontId="27" fillId="0" borderId="94" xfId="0" applyFont="1" applyBorder="1" applyAlignment="1">
      <alignment horizontal="center" vertical="center"/>
    </xf>
    <xf numFmtId="0" fontId="0" fillId="0" borderId="95" xfId="0" applyBorder="1" applyAlignment="1">
      <alignment horizontal="center" vertical="center"/>
    </xf>
    <xf numFmtId="0" fontId="0" fillId="0" borderId="103"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7" fillId="0" borderId="84" xfId="0" applyFont="1" applyBorder="1" applyAlignment="1">
      <alignment horizontal="center" vertical="center"/>
    </xf>
    <xf numFmtId="0" fontId="27" fillId="0" borderId="38" xfId="0" applyFont="1" applyBorder="1" applyAlignment="1">
      <alignment horizontal="center" vertical="center"/>
    </xf>
    <xf numFmtId="0" fontId="27" fillId="4" borderId="50" xfId="0" applyFont="1" applyFill="1" applyBorder="1" applyAlignment="1" applyProtection="1">
      <alignment vertical="center"/>
      <protection locked="0"/>
    </xf>
    <xf numFmtId="0" fontId="0" fillId="4" borderId="17" xfId="0" applyFill="1" applyBorder="1" applyAlignment="1" applyProtection="1">
      <alignment vertical="center"/>
      <protection locked="0"/>
    </xf>
    <xf numFmtId="0" fontId="0" fillId="5" borderId="17" xfId="0" applyFill="1" applyBorder="1" applyAlignment="1" applyProtection="1">
      <alignment vertical="center"/>
      <protection locked="0"/>
    </xf>
    <xf numFmtId="0" fontId="27" fillId="0" borderId="94" xfId="0" applyFont="1" applyBorder="1" applyAlignment="1">
      <alignment horizontal="distributed" vertical="center" indent="1"/>
    </xf>
    <xf numFmtId="0" fontId="0" fillId="0" borderId="95" xfId="0" applyBorder="1" applyAlignment="1">
      <alignment horizontal="distributed" vertical="center" indent="1"/>
    </xf>
    <xf numFmtId="0" fontId="0" fillId="0" borderId="103" xfId="0" applyBorder="1" applyAlignment="1">
      <alignment horizontal="distributed" vertical="center" indent="1"/>
    </xf>
    <xf numFmtId="0" fontId="27" fillId="0" borderId="6" xfId="0" applyFont="1" applyFill="1" applyBorder="1" applyAlignment="1">
      <alignment vertical="center" shrinkToFit="1"/>
    </xf>
    <xf numFmtId="0" fontId="0" fillId="0" borderId="7" xfId="0" applyFill="1" applyBorder="1" applyAlignment="1">
      <alignment vertical="center" shrinkToFit="1"/>
    </xf>
    <xf numFmtId="0" fontId="27" fillId="5" borderId="18" xfId="0" applyFont="1" applyFill="1" applyBorder="1" applyAlignment="1" applyProtection="1">
      <alignment vertical="center" shrinkToFit="1"/>
      <protection locked="0"/>
    </xf>
    <xf numFmtId="0" fontId="0" fillId="5" borderId="6" xfId="0" applyFill="1" applyBorder="1" applyAlignment="1" applyProtection="1">
      <alignment vertical="center" shrinkToFit="1"/>
      <protection locked="0"/>
    </xf>
    <xf numFmtId="0" fontId="0" fillId="5" borderId="7" xfId="0" applyFill="1" applyBorder="1" applyAlignment="1" applyProtection="1">
      <alignment vertical="center" shrinkToFit="1"/>
      <protection locked="0"/>
    </xf>
    <xf numFmtId="0" fontId="0" fillId="0" borderId="6" xfId="0" applyBorder="1" applyAlignment="1" applyProtection="1">
      <alignment vertical="center" shrinkToFit="1"/>
      <protection locked="0"/>
    </xf>
    <xf numFmtId="0" fontId="27" fillId="5" borderId="39" xfId="0" applyFont="1" applyFill="1" applyBorder="1" applyAlignment="1" applyProtection="1">
      <alignment vertical="center" shrinkToFit="1"/>
      <protection locked="0"/>
    </xf>
    <xf numFmtId="0" fontId="0" fillId="5" borderId="40" xfId="0" applyFill="1" applyBorder="1" applyAlignment="1" applyProtection="1">
      <alignment vertical="center" shrinkToFit="1"/>
      <protection locked="0"/>
    </xf>
    <xf numFmtId="0" fontId="0" fillId="5" borderId="17" xfId="0" applyFill="1" applyBorder="1" applyAlignment="1" applyProtection="1">
      <alignment vertical="center" shrinkToFit="1"/>
      <protection locked="0"/>
    </xf>
    <xf numFmtId="0" fontId="27" fillId="0" borderId="0" xfId="0" applyFont="1" applyFill="1" applyBorder="1" applyAlignment="1" applyProtection="1">
      <alignment vertical="center" shrinkToFit="1"/>
      <protection locked="0"/>
    </xf>
    <xf numFmtId="0" fontId="0" fillId="0" borderId="0" xfId="0" applyFill="1" applyBorder="1" applyAlignment="1" applyProtection="1">
      <alignment vertical="center" shrinkToFit="1"/>
      <protection locked="0"/>
    </xf>
    <xf numFmtId="0" fontId="0" fillId="5" borderId="5" xfId="0" applyFill="1" applyBorder="1" applyAlignment="1" applyProtection="1">
      <alignment vertical="center" shrinkToFit="1"/>
      <protection locked="0"/>
    </xf>
    <xf numFmtId="0" fontId="27" fillId="0" borderId="50" xfId="0" applyFont="1" applyBorder="1" applyAlignment="1">
      <alignment horizontal="center" vertical="center"/>
    </xf>
    <xf numFmtId="0" fontId="0" fillId="0" borderId="17" xfId="0" applyBorder="1" applyAlignment="1">
      <alignment horizontal="center" vertical="center"/>
    </xf>
    <xf numFmtId="0" fontId="27" fillId="5" borderId="94" xfId="0" applyFont="1" applyFill="1" applyBorder="1" applyAlignment="1" applyProtection="1">
      <alignment vertical="center" wrapText="1"/>
      <protection locked="0"/>
    </xf>
    <xf numFmtId="0" fontId="0" fillId="5" borderId="95" xfId="0" applyFill="1" applyBorder="1" applyAlignment="1" applyProtection="1">
      <alignment vertical="center" wrapText="1"/>
      <protection locked="0"/>
    </xf>
    <xf numFmtId="0" fontId="0" fillId="5" borderId="93" xfId="0" applyFill="1" applyBorder="1" applyAlignment="1" applyProtection="1">
      <alignment vertical="center" wrapText="1"/>
      <protection locked="0"/>
    </xf>
    <xf numFmtId="0" fontId="0" fillId="5" borderId="8" xfId="0" applyFill="1" applyBorder="1" applyAlignment="1" applyProtection="1">
      <alignment vertical="center" wrapText="1"/>
      <protection locked="0"/>
    </xf>
    <xf numFmtId="0" fontId="0" fillId="5" borderId="0" xfId="0" applyFill="1" applyAlignment="1" applyProtection="1">
      <alignment vertical="center" wrapText="1"/>
      <protection locked="0"/>
    </xf>
    <xf numFmtId="0" fontId="0" fillId="5" borderId="29" xfId="0" applyFill="1" applyBorder="1" applyAlignment="1" applyProtection="1">
      <alignment vertical="center" wrapText="1"/>
      <protection locked="0"/>
    </xf>
    <xf numFmtId="0" fontId="0" fillId="5" borderId="9" xfId="0" applyFill="1" applyBorder="1" applyAlignment="1" applyProtection="1">
      <alignment vertical="center" wrapText="1"/>
      <protection locked="0"/>
    </xf>
    <xf numFmtId="0" fontId="0" fillId="5" borderId="10" xfId="0" applyFill="1" applyBorder="1" applyAlignment="1" applyProtection="1">
      <alignment vertical="center" wrapText="1"/>
      <protection locked="0"/>
    </xf>
    <xf numFmtId="0" fontId="0" fillId="5" borderId="79" xfId="0" applyFill="1" applyBorder="1" applyAlignment="1" applyProtection="1">
      <alignment vertical="center" wrapText="1"/>
      <protection locked="0"/>
    </xf>
    <xf numFmtId="0" fontId="27" fillId="0" borderId="105" xfId="0" applyFont="1" applyBorder="1" applyAlignment="1">
      <alignment horizontal="center" vertical="center" wrapText="1"/>
    </xf>
    <xf numFmtId="0" fontId="0" fillId="0" borderId="106" xfId="0" applyBorder="1" applyAlignment="1">
      <alignment horizontal="center" vertical="center" wrapText="1"/>
    </xf>
    <xf numFmtId="0" fontId="27" fillId="0" borderId="42" xfId="0" applyFont="1" applyBorder="1" applyAlignment="1">
      <alignment horizontal="center" vertical="center" wrapText="1"/>
    </xf>
    <xf numFmtId="0" fontId="0" fillId="0" borderId="38" xfId="0" applyBorder="1" applyAlignment="1">
      <alignment horizontal="center" vertical="center" wrapText="1"/>
    </xf>
    <xf numFmtId="0" fontId="27" fillId="0" borderId="91" xfId="0" applyFont="1" applyBorder="1" applyAlignment="1">
      <alignment horizontal="center" vertical="center" wrapText="1"/>
    </xf>
    <xf numFmtId="0" fontId="27" fillId="0" borderId="13" xfId="0" applyFont="1" applyBorder="1" applyAlignment="1">
      <alignment horizontal="center" vertical="center" wrapText="1"/>
    </xf>
    <xf numFmtId="0" fontId="0" fillId="0" borderId="107" xfId="0" applyBorder="1" applyAlignment="1">
      <alignment horizontal="center" vertical="center" wrapText="1"/>
    </xf>
    <xf numFmtId="0" fontId="27" fillId="0" borderId="84" xfId="0" applyFont="1" applyBorder="1" applyAlignment="1">
      <alignment horizontal="center" vertical="center" wrapText="1"/>
    </xf>
    <xf numFmtId="0" fontId="27" fillId="0" borderId="66" xfId="0" applyFont="1" applyBorder="1" applyAlignment="1">
      <alignment horizontal="center" vertical="center" wrapText="1"/>
    </xf>
    <xf numFmtId="0" fontId="27" fillId="0" borderId="103" xfId="0" applyFont="1" applyBorder="1" applyAlignment="1">
      <alignment horizontal="center" vertical="center" wrapText="1"/>
    </xf>
    <xf numFmtId="0" fontId="27" fillId="0" borderId="1" xfId="0" applyFont="1" applyBorder="1" applyAlignment="1">
      <alignment horizontal="center" vertical="center" wrapText="1"/>
    </xf>
    <xf numFmtId="0" fontId="0" fillId="0" borderId="3" xfId="0" applyBorder="1" applyAlignment="1">
      <alignment horizontal="center" vertical="center" wrapText="1"/>
    </xf>
    <xf numFmtId="0" fontId="19" fillId="2" borderId="42" xfId="3" applyFont="1" applyFill="1" applyBorder="1" applyAlignment="1">
      <alignment horizontal="center" vertical="center" shrinkToFit="1"/>
    </xf>
    <xf numFmtId="0" fontId="19" fillId="2" borderId="66" xfId="3" applyFont="1" applyFill="1" applyBorder="1" applyAlignment="1">
      <alignment horizontal="center" vertical="center" shrinkToFit="1"/>
    </xf>
    <xf numFmtId="0" fontId="19" fillId="2" borderId="38" xfId="3" applyFont="1" applyFill="1" applyBorder="1" applyAlignment="1">
      <alignment horizontal="center" vertical="center" shrinkToFit="1"/>
    </xf>
    <xf numFmtId="180" fontId="12" fillId="2" borderId="108" xfId="3" applyNumberFormat="1" applyFont="1" applyFill="1" applyBorder="1" applyAlignment="1">
      <alignment horizontal="center" vertical="center" shrinkToFit="1"/>
    </xf>
    <xf numFmtId="180" fontId="27" fillId="0" borderId="109" xfId="2" applyNumberFormat="1" applyFont="1" applyBorder="1" applyAlignment="1">
      <alignment horizontal="center" vertical="center" shrinkToFit="1"/>
    </xf>
    <xf numFmtId="181" fontId="12" fillId="2" borderId="110" xfId="1" applyNumberFormat="1" applyFont="1" applyFill="1" applyBorder="1" applyAlignment="1">
      <alignment horizontal="center" vertical="center" shrinkToFit="1"/>
    </xf>
    <xf numFmtId="0" fontId="27" fillId="0" borderId="109" xfId="2" applyFont="1" applyBorder="1" applyAlignment="1">
      <alignment horizontal="center" vertical="center" shrinkToFit="1"/>
    </xf>
    <xf numFmtId="0" fontId="12" fillId="2" borderId="111" xfId="1" applyNumberFormat="1" applyFont="1" applyFill="1" applyBorder="1" applyAlignment="1">
      <alignment horizontal="right" vertical="center" shrinkToFit="1"/>
    </xf>
    <xf numFmtId="0" fontId="0" fillId="0" borderId="112" xfId="0" applyBorder="1" applyAlignment="1">
      <alignment vertical="center" shrinkToFit="1"/>
    </xf>
    <xf numFmtId="0" fontId="12" fillId="2" borderId="108" xfId="3" applyFont="1" applyFill="1" applyBorder="1" applyAlignment="1">
      <alignment horizontal="center" vertical="center" shrinkToFit="1"/>
    </xf>
    <xf numFmtId="186" fontId="19" fillId="2" borderId="113" xfId="1" applyNumberFormat="1" applyFont="1" applyFill="1" applyBorder="1" applyAlignment="1">
      <alignment horizontal="right" vertical="center" shrinkToFit="1"/>
    </xf>
    <xf numFmtId="0" fontId="11" fillId="2" borderId="71" xfId="2" applyFont="1" applyFill="1" applyBorder="1" applyAlignment="1">
      <alignment horizontal="distributed" vertical="center" indent="1"/>
    </xf>
    <xf numFmtId="0" fontId="11" fillId="2" borderId="24" xfId="2" applyFont="1" applyFill="1" applyBorder="1" applyAlignment="1">
      <alignment horizontal="distributed" vertical="center" indent="1"/>
    </xf>
    <xf numFmtId="0" fontId="11" fillId="2" borderId="25" xfId="2" applyFont="1" applyFill="1" applyBorder="1" applyAlignment="1">
      <alignment horizontal="distributed" vertical="center" indent="1"/>
    </xf>
    <xf numFmtId="0" fontId="11" fillId="2" borderId="39" xfId="2" applyFont="1" applyFill="1" applyBorder="1" applyAlignment="1">
      <alignment horizontal="distributed" vertical="center" indent="1"/>
    </xf>
    <xf numFmtId="0" fontId="11" fillId="2" borderId="4" xfId="2" applyFont="1" applyFill="1" applyBorder="1" applyAlignment="1">
      <alignment horizontal="distributed" vertical="center" indent="1"/>
    </xf>
    <xf numFmtId="0" fontId="11" fillId="2" borderId="5" xfId="2" applyFont="1" applyFill="1" applyBorder="1" applyAlignment="1">
      <alignment horizontal="distributed" vertical="center" indent="1"/>
    </xf>
    <xf numFmtId="0" fontId="11" fillId="2" borderId="39" xfId="2" applyFont="1" applyFill="1" applyBorder="1" applyAlignment="1">
      <alignment horizontal="distributed" vertical="center" wrapText="1" indent="1"/>
    </xf>
    <xf numFmtId="0" fontId="11" fillId="2" borderId="4" xfId="2" applyFont="1" applyFill="1" applyBorder="1" applyAlignment="1">
      <alignment horizontal="distributed" vertical="center" wrapText="1" indent="1"/>
    </xf>
    <xf numFmtId="0" fontId="11" fillId="2" borderId="5" xfId="2" applyFont="1" applyFill="1" applyBorder="1" applyAlignment="1">
      <alignment horizontal="distributed" vertical="center" wrapText="1" indent="1"/>
    </xf>
    <xf numFmtId="0" fontId="12" fillId="2" borderId="113" xfId="3" applyFont="1" applyFill="1" applyBorder="1" applyAlignment="1">
      <alignment horizontal="center" vertical="center" shrinkToFit="1"/>
    </xf>
    <xf numFmtId="0" fontId="12" fillId="2" borderId="112" xfId="3" applyFont="1" applyFill="1" applyBorder="1" applyAlignment="1">
      <alignment horizontal="center" vertical="center" shrinkToFit="1"/>
    </xf>
    <xf numFmtId="181" fontId="12" fillId="2" borderId="109" xfId="1" applyNumberFormat="1" applyFont="1" applyFill="1" applyBorder="1" applyAlignment="1">
      <alignment horizontal="center" vertical="center" shrinkToFit="1"/>
    </xf>
    <xf numFmtId="180" fontId="12" fillId="2" borderId="117" xfId="3" applyNumberFormat="1" applyFont="1" applyFill="1" applyBorder="1" applyAlignment="1">
      <alignment horizontal="center" vertical="center" shrinkToFit="1"/>
    </xf>
    <xf numFmtId="180" fontId="12" fillId="2" borderId="118" xfId="3" applyNumberFormat="1" applyFont="1" applyFill="1" applyBorder="1" applyAlignment="1">
      <alignment horizontal="center" vertical="center" shrinkToFit="1"/>
    </xf>
    <xf numFmtId="0" fontId="11" fillId="2" borderId="119" xfId="2" applyFont="1" applyFill="1" applyBorder="1" applyAlignment="1">
      <alignment horizontal="distributed" vertical="center" indent="1"/>
    </xf>
    <xf numFmtId="0" fontId="11" fillId="2" borderId="120" xfId="2" applyFont="1" applyFill="1" applyBorder="1" applyAlignment="1">
      <alignment horizontal="distributed" vertical="center" indent="1"/>
    </xf>
    <xf numFmtId="0" fontId="11" fillId="2" borderId="121" xfId="2" applyFont="1" applyFill="1" applyBorder="1" applyAlignment="1">
      <alignment horizontal="distributed" vertical="center" indent="1"/>
    </xf>
    <xf numFmtId="180" fontId="12" fillId="2" borderId="122" xfId="3" applyNumberFormat="1" applyFont="1" applyFill="1" applyBorder="1" applyAlignment="1">
      <alignment horizontal="right" vertical="center" indent="1" shrinkToFit="1"/>
    </xf>
    <xf numFmtId="180" fontId="27" fillId="0" borderId="123" xfId="2" applyNumberFormat="1" applyFont="1" applyBorder="1" applyAlignment="1">
      <alignment horizontal="right" vertical="center" indent="1" shrinkToFit="1"/>
    </xf>
    <xf numFmtId="180" fontId="12" fillId="2" borderId="77" xfId="3" applyNumberFormat="1" applyFont="1" applyFill="1" applyBorder="1" applyAlignment="1">
      <alignment horizontal="center" vertical="center" shrinkToFit="1"/>
    </xf>
    <xf numFmtId="180" fontId="12" fillId="2" borderId="123" xfId="3" applyNumberFormat="1" applyFont="1" applyFill="1" applyBorder="1" applyAlignment="1">
      <alignment horizontal="center" vertical="center" shrinkToFit="1"/>
    </xf>
    <xf numFmtId="180" fontId="12" fillId="2" borderId="124" xfId="3" applyNumberFormat="1" applyFont="1" applyFill="1" applyBorder="1" applyAlignment="1">
      <alignment vertical="center" shrinkToFit="1"/>
    </xf>
    <xf numFmtId="180" fontId="27" fillId="0" borderId="118" xfId="2" applyNumberFormat="1" applyFont="1" applyBorder="1" applyAlignment="1">
      <alignment vertical="center" shrinkToFit="1"/>
    </xf>
    <xf numFmtId="0" fontId="12" fillId="2" borderId="122" xfId="3" applyNumberFormat="1" applyFont="1" applyFill="1" applyBorder="1" applyAlignment="1">
      <alignment horizontal="right" vertical="center" indent="1" shrinkToFit="1"/>
    </xf>
    <xf numFmtId="0" fontId="27" fillId="0" borderId="123" xfId="2" applyNumberFormat="1" applyFont="1" applyBorder="1" applyAlignment="1">
      <alignment horizontal="right" vertical="center" indent="1" shrinkToFit="1"/>
    </xf>
    <xf numFmtId="0" fontId="11" fillId="2" borderId="125" xfId="2" applyFont="1" applyFill="1" applyBorder="1" applyAlignment="1">
      <alignment horizontal="distributed" vertical="center"/>
    </xf>
    <xf numFmtId="0" fontId="11" fillId="2" borderId="126" xfId="2" applyFont="1" applyFill="1" applyBorder="1" applyAlignment="1">
      <alignment horizontal="distributed" vertical="center"/>
    </xf>
    <xf numFmtId="0" fontId="11" fillId="2" borderId="127" xfId="2" applyFont="1" applyFill="1" applyBorder="1" applyAlignment="1">
      <alignment horizontal="distributed" vertical="center"/>
    </xf>
    <xf numFmtId="180" fontId="11" fillId="2" borderId="117" xfId="2" applyNumberFormat="1" applyFont="1" applyFill="1" applyBorder="1" applyAlignment="1">
      <alignment horizontal="center" vertical="center" shrinkToFit="1"/>
    </xf>
    <xf numFmtId="180" fontId="11" fillId="2" borderId="118" xfId="2" applyNumberFormat="1" applyFont="1" applyFill="1" applyBorder="1" applyAlignment="1">
      <alignment horizontal="center" vertical="center" shrinkToFit="1"/>
    </xf>
    <xf numFmtId="0" fontId="12" fillId="2" borderId="128" xfId="3" applyFont="1" applyFill="1" applyBorder="1" applyAlignment="1">
      <alignment vertical="center" textRotation="255"/>
    </xf>
    <xf numFmtId="0" fontId="27" fillId="0" borderId="66" xfId="2" applyFont="1" applyBorder="1" applyAlignment="1">
      <alignment vertical="center"/>
    </xf>
    <xf numFmtId="0" fontId="27" fillId="0" borderId="21" xfId="2" applyFont="1" applyBorder="1" applyAlignment="1">
      <alignment vertical="center"/>
    </xf>
    <xf numFmtId="0" fontId="11" fillId="2" borderId="66" xfId="2" applyFont="1" applyFill="1" applyBorder="1" applyAlignment="1">
      <alignment vertical="center" textRotation="255"/>
    </xf>
    <xf numFmtId="0" fontId="12" fillId="2" borderId="129" xfId="3" applyFont="1" applyFill="1" applyBorder="1" applyAlignment="1">
      <alignment horizontal="center" vertical="center" shrinkToFit="1"/>
    </xf>
    <xf numFmtId="0" fontId="12" fillId="2" borderId="130" xfId="3" applyFont="1" applyFill="1" applyBorder="1" applyAlignment="1">
      <alignment horizontal="center" vertical="center" shrinkToFit="1"/>
    </xf>
    <xf numFmtId="0" fontId="12" fillId="2" borderId="75" xfId="3" applyFont="1" applyFill="1" applyBorder="1" applyAlignment="1">
      <alignment horizontal="distributed" vertical="center" indent="1"/>
    </xf>
    <xf numFmtId="0" fontId="12" fillId="2" borderId="131" xfId="3" applyFont="1" applyFill="1" applyBorder="1" applyAlignment="1">
      <alignment horizontal="distributed" vertical="center" indent="1"/>
    </xf>
    <xf numFmtId="0" fontId="12" fillId="2" borderId="132" xfId="3" applyFont="1" applyFill="1" applyBorder="1" applyAlignment="1">
      <alignment horizontal="distributed" vertical="center" indent="1"/>
    </xf>
    <xf numFmtId="181" fontId="12" fillId="2" borderId="133" xfId="1" applyNumberFormat="1" applyFont="1" applyFill="1" applyBorder="1" applyAlignment="1">
      <alignment horizontal="center" vertical="center" shrinkToFit="1"/>
    </xf>
    <xf numFmtId="181" fontId="12" fillId="2" borderId="134" xfId="1" applyNumberFormat="1" applyFont="1" applyFill="1" applyBorder="1" applyAlignment="1">
      <alignment horizontal="center" vertical="center" shrinkToFit="1"/>
    </xf>
    <xf numFmtId="0" fontId="12" fillId="2" borderId="135" xfId="3" applyFont="1" applyFill="1" applyBorder="1" applyAlignment="1">
      <alignment horizontal="center" vertical="center" shrinkToFit="1"/>
    </xf>
    <xf numFmtId="0" fontId="12" fillId="2" borderId="134" xfId="3" applyFont="1" applyFill="1" applyBorder="1" applyAlignment="1">
      <alignment horizontal="center" vertical="center" shrinkToFit="1"/>
    </xf>
    <xf numFmtId="0" fontId="11" fillId="2" borderId="114" xfId="2" applyFont="1" applyFill="1" applyBorder="1" applyAlignment="1">
      <alignment horizontal="distributed" vertical="center" indent="1"/>
    </xf>
    <xf numFmtId="0" fontId="11" fillId="2" borderId="115" xfId="2" applyFont="1" applyFill="1" applyBorder="1" applyAlignment="1">
      <alignment horizontal="distributed" vertical="center" indent="1"/>
    </xf>
    <xf numFmtId="0" fontId="11" fillId="2" borderId="116" xfId="2" applyFont="1" applyFill="1" applyBorder="1" applyAlignment="1">
      <alignment horizontal="distributed" vertical="center" indent="1"/>
    </xf>
    <xf numFmtId="0" fontId="1" fillId="2" borderId="39" xfId="2" applyFont="1" applyFill="1" applyBorder="1" applyAlignment="1">
      <alignment horizontal="distributed" vertical="center" wrapText="1" indent="1"/>
    </xf>
    <xf numFmtId="0" fontId="12" fillId="2" borderId="42" xfId="3" applyFont="1" applyFill="1" applyBorder="1" applyAlignment="1">
      <alignment vertical="center" wrapText="1"/>
    </xf>
    <xf numFmtId="0" fontId="11" fillId="2" borderId="38" xfId="2" applyFont="1" applyFill="1" applyBorder="1" applyAlignment="1">
      <alignment vertical="center" wrapText="1"/>
    </xf>
    <xf numFmtId="0" fontId="11" fillId="2" borderId="18" xfId="2" applyFont="1" applyFill="1" applyBorder="1" applyAlignment="1">
      <alignment horizontal="distributed" vertical="center" wrapText="1" indent="1"/>
    </xf>
    <xf numFmtId="0" fontId="11" fillId="2" borderId="6" xfId="2" applyFont="1" applyFill="1" applyBorder="1" applyAlignment="1">
      <alignment horizontal="distributed" vertical="center" wrapText="1" indent="1"/>
    </xf>
    <xf numFmtId="0" fontId="11" fillId="2" borderId="7" xfId="2" applyFont="1" applyFill="1" applyBorder="1" applyAlignment="1">
      <alignment horizontal="distributed" vertical="center" wrapText="1" indent="1"/>
    </xf>
    <xf numFmtId="0" fontId="12" fillId="2" borderId="39" xfId="3" applyFont="1" applyFill="1" applyBorder="1" applyAlignment="1">
      <alignment horizontal="distributed" vertical="center" indent="1"/>
    </xf>
    <xf numFmtId="0" fontId="12" fillId="2" borderId="5" xfId="3" applyFont="1" applyFill="1" applyBorder="1" applyAlignment="1">
      <alignment horizontal="distributed" vertical="center" indent="1"/>
    </xf>
    <xf numFmtId="0" fontId="12" fillId="2" borderId="42" xfId="3" applyFont="1" applyFill="1" applyBorder="1" applyAlignment="1">
      <alignment horizontal="distributed" vertical="center" indent="1"/>
    </xf>
    <xf numFmtId="0" fontId="12" fillId="2" borderId="66" xfId="3" applyFont="1" applyFill="1" applyBorder="1" applyAlignment="1">
      <alignment horizontal="distributed" vertical="center" indent="1"/>
    </xf>
    <xf numFmtId="0" fontId="12" fillId="2" borderId="38" xfId="3" applyFont="1" applyFill="1" applyBorder="1" applyAlignment="1">
      <alignment horizontal="distributed" vertical="center" indent="1"/>
    </xf>
    <xf numFmtId="0" fontId="12" fillId="2" borderId="4" xfId="3" applyFont="1" applyFill="1" applyBorder="1" applyAlignment="1">
      <alignment horizontal="distributed" vertical="center" indent="1"/>
    </xf>
    <xf numFmtId="0" fontId="12" fillId="2" borderId="39" xfId="3" applyFont="1" applyFill="1" applyBorder="1" applyAlignment="1">
      <alignment horizontal="distributed" vertical="center" wrapText="1" indent="1"/>
    </xf>
    <xf numFmtId="0" fontId="12" fillId="2" borderId="4" xfId="3" applyFont="1" applyFill="1" applyBorder="1" applyAlignment="1">
      <alignment horizontal="distributed" vertical="center" wrapText="1" indent="1"/>
    </xf>
    <xf numFmtId="0" fontId="12" fillId="2" borderId="5" xfId="3" applyFont="1" applyFill="1" applyBorder="1" applyAlignment="1">
      <alignment horizontal="distributed" vertical="center" wrapText="1" indent="1"/>
    </xf>
    <xf numFmtId="0" fontId="12" fillId="2" borderId="42" xfId="3" applyFont="1" applyFill="1" applyBorder="1" applyAlignment="1">
      <alignment horizontal="center" vertical="center"/>
    </xf>
    <xf numFmtId="0" fontId="27" fillId="0" borderId="66" xfId="0" applyFont="1" applyBorder="1" applyAlignment="1">
      <alignment vertical="center"/>
    </xf>
    <xf numFmtId="0" fontId="27" fillId="0" borderId="38" xfId="0" applyFont="1" applyBorder="1" applyAlignment="1">
      <alignment vertical="center"/>
    </xf>
    <xf numFmtId="0" fontId="11" fillId="2" borderId="66" xfId="2" applyFont="1" applyFill="1" applyBorder="1" applyAlignment="1">
      <alignment horizontal="center" vertical="center"/>
    </xf>
    <xf numFmtId="179" fontId="11" fillId="2" borderId="39" xfId="2" applyNumberFormat="1" applyFont="1" applyFill="1" applyBorder="1" applyAlignment="1">
      <alignment horizontal="left" vertical="center" shrinkToFit="1"/>
    </xf>
    <xf numFmtId="179" fontId="11" fillId="2" borderId="5" xfId="2" applyNumberFormat="1" applyFont="1" applyFill="1" applyBorder="1" applyAlignment="1">
      <alignment horizontal="left" vertical="center" shrinkToFit="1"/>
    </xf>
    <xf numFmtId="0" fontId="12" fillId="2" borderId="42" xfId="3" applyFont="1" applyFill="1" applyBorder="1" applyAlignment="1">
      <alignment horizontal="distributed" vertical="center" wrapText="1" indent="1"/>
    </xf>
    <xf numFmtId="0" fontId="12" fillId="2" borderId="140" xfId="3" applyFont="1" applyFill="1" applyBorder="1" applyAlignment="1">
      <alignment horizontal="center" vertical="center" wrapText="1"/>
    </xf>
    <xf numFmtId="0" fontId="12" fillId="2" borderId="95" xfId="3" applyFont="1" applyFill="1" applyBorder="1" applyAlignment="1">
      <alignment horizontal="center" vertical="center" wrapText="1"/>
    </xf>
    <xf numFmtId="0" fontId="12" fillId="2" borderId="93" xfId="3" applyFont="1" applyFill="1" applyBorder="1" applyAlignment="1">
      <alignment horizontal="center" vertical="center" wrapText="1"/>
    </xf>
    <xf numFmtId="0" fontId="12" fillId="2" borderId="23"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2" borderId="29" xfId="3" applyFont="1" applyFill="1" applyBorder="1" applyAlignment="1">
      <alignment horizontal="center" vertical="center" wrapText="1"/>
    </xf>
    <xf numFmtId="0" fontId="12" fillId="2" borderId="78" xfId="3" applyFont="1" applyFill="1" applyBorder="1" applyAlignment="1">
      <alignment horizontal="center" vertical="center" wrapText="1"/>
    </xf>
    <xf numFmtId="0" fontId="12" fillId="2" borderId="10" xfId="3" applyFont="1" applyFill="1" applyBorder="1" applyAlignment="1">
      <alignment horizontal="center" vertical="center" wrapText="1"/>
    </xf>
    <xf numFmtId="0" fontId="12" fillId="2" borderId="79" xfId="3" applyFont="1" applyFill="1" applyBorder="1" applyAlignment="1">
      <alignment horizontal="center" vertical="center" wrapText="1"/>
    </xf>
    <xf numFmtId="0" fontId="12" fillId="0" borderId="92" xfId="3" applyFont="1" applyFill="1" applyBorder="1" applyAlignment="1">
      <alignment horizontal="center" vertical="center" wrapText="1"/>
    </xf>
    <xf numFmtId="0" fontId="12" fillId="0" borderId="139" xfId="3" applyFont="1" applyFill="1" applyBorder="1" applyAlignment="1">
      <alignment horizontal="center" vertical="center"/>
    </xf>
    <xf numFmtId="0" fontId="11" fillId="2" borderId="91" xfId="2" applyFont="1" applyFill="1" applyBorder="1" applyAlignment="1">
      <alignment vertical="center" textRotation="255"/>
    </xf>
    <xf numFmtId="0" fontId="11" fillId="2" borderId="13" xfId="2" applyFont="1" applyFill="1" applyBorder="1" applyAlignment="1">
      <alignment vertical="center" textRotation="255"/>
    </xf>
    <xf numFmtId="14" fontId="12" fillId="2" borderId="84" xfId="3" applyNumberFormat="1" applyFont="1" applyFill="1" applyBorder="1" applyAlignment="1">
      <alignment horizontal="center" vertical="center" textRotation="255" wrapText="1"/>
    </xf>
    <xf numFmtId="0" fontId="11" fillId="2" borderId="66" xfId="2" applyFont="1" applyFill="1" applyBorder="1" applyAlignment="1">
      <alignment vertical="center" textRotation="255" wrapText="1"/>
    </xf>
    <xf numFmtId="0" fontId="12" fillId="2" borderId="41" xfId="3" applyFont="1" applyFill="1" applyBorder="1" applyAlignment="1">
      <alignment horizontal="distributed" vertical="center" indent="1"/>
    </xf>
    <xf numFmtId="0" fontId="12" fillId="2" borderId="52" xfId="3" applyFont="1" applyFill="1" applyBorder="1" applyAlignment="1">
      <alignment horizontal="distributed" vertical="center" indent="1"/>
    </xf>
    <xf numFmtId="0" fontId="12" fillId="2" borderId="53" xfId="3" applyFont="1" applyFill="1" applyBorder="1" applyAlignment="1">
      <alignment horizontal="distributed" vertical="center" indent="1"/>
    </xf>
    <xf numFmtId="0" fontId="27" fillId="0" borderId="34" xfId="2" applyFont="1" applyFill="1" applyBorder="1" applyAlignment="1">
      <alignment horizontal="center" vertical="center" shrinkToFit="1"/>
    </xf>
    <xf numFmtId="179" fontId="20" fillId="0" borderId="10" xfId="2" applyNumberFormat="1" applyFont="1" applyFill="1" applyBorder="1" applyAlignment="1">
      <alignment vertical="center" shrinkToFit="1"/>
    </xf>
    <xf numFmtId="0" fontId="35" fillId="0" borderId="10" xfId="0" applyFont="1" applyFill="1" applyBorder="1" applyAlignment="1">
      <alignment vertical="center" shrinkToFit="1"/>
    </xf>
    <xf numFmtId="0" fontId="20" fillId="0" borderId="10" xfId="2" applyFont="1" applyFill="1" applyBorder="1" applyAlignment="1">
      <alignment horizontal="right" vertical="center"/>
    </xf>
    <xf numFmtId="0" fontId="0" fillId="0" borderId="10" xfId="0" applyBorder="1" applyAlignment="1">
      <alignment horizontal="right" vertical="center"/>
    </xf>
    <xf numFmtId="182" fontId="12" fillId="2" borderId="135" xfId="3" applyNumberFormat="1" applyFont="1" applyFill="1" applyBorder="1" applyAlignment="1">
      <alignment horizontal="center" vertical="center" shrinkToFit="1"/>
    </xf>
    <xf numFmtId="182" fontId="12" fillId="2" borderId="134" xfId="3" applyNumberFormat="1" applyFont="1" applyFill="1" applyBorder="1" applyAlignment="1">
      <alignment horizontal="center" vertical="center" shrinkToFit="1"/>
    </xf>
    <xf numFmtId="180" fontId="19" fillId="2" borderId="113" xfId="3" applyNumberFormat="1" applyFont="1" applyFill="1" applyBorder="1" applyAlignment="1">
      <alignment horizontal="right" vertical="center" shrinkToFit="1"/>
    </xf>
    <xf numFmtId="0" fontId="12" fillId="2" borderId="136" xfId="3" applyFont="1" applyFill="1" applyBorder="1" applyAlignment="1">
      <alignment horizontal="center" vertical="center" shrinkToFit="1"/>
    </xf>
    <xf numFmtId="0" fontId="12" fillId="2" borderId="137" xfId="3" applyFont="1" applyFill="1" applyBorder="1" applyAlignment="1">
      <alignment horizontal="center" vertical="center" shrinkToFit="1"/>
    </xf>
    <xf numFmtId="0" fontId="12" fillId="0" borderId="138" xfId="3" applyFont="1" applyFill="1" applyBorder="1" applyAlignment="1">
      <alignment horizontal="center" vertical="center" wrapText="1"/>
    </xf>
    <xf numFmtId="0" fontId="12" fillId="0" borderId="139" xfId="3" applyFont="1" applyFill="1" applyBorder="1" applyAlignment="1">
      <alignment horizontal="center" vertical="center" wrapText="1"/>
    </xf>
    <xf numFmtId="0" fontId="12" fillId="0" borderId="95" xfId="3" applyFont="1" applyFill="1" applyBorder="1" applyAlignment="1">
      <alignment horizontal="center" vertical="center" wrapText="1"/>
    </xf>
    <xf numFmtId="0" fontId="12" fillId="0" borderId="103" xfId="3" applyFont="1" applyFill="1" applyBorder="1" applyAlignment="1">
      <alignment horizontal="center" vertical="center" wrapText="1"/>
    </xf>
    <xf numFmtId="0" fontId="19" fillId="2" borderId="84" xfId="3" applyFont="1" applyFill="1" applyBorder="1" applyAlignment="1">
      <alignment horizontal="center" vertical="center" shrinkToFit="1"/>
    </xf>
    <xf numFmtId="0" fontId="33" fillId="0" borderId="66" xfId="0" applyFont="1" applyBorder="1" applyAlignment="1">
      <alignment horizontal="center" vertical="center" shrinkToFit="1"/>
    </xf>
    <xf numFmtId="0" fontId="33" fillId="0" borderId="68" xfId="0" applyFont="1" applyBorder="1" applyAlignment="1">
      <alignment horizontal="center" vertical="center" shrinkToFit="1"/>
    </xf>
    <xf numFmtId="0" fontId="11" fillId="0" borderId="119" xfId="2" applyFont="1" applyFill="1" applyBorder="1" applyAlignment="1">
      <alignment horizontal="distributed" vertical="center" indent="1"/>
    </xf>
    <xf numFmtId="0" fontId="11" fillId="0" borderId="120" xfId="2" applyFont="1" applyFill="1" applyBorder="1" applyAlignment="1">
      <alignment horizontal="distributed" vertical="center" indent="1"/>
    </xf>
    <xf numFmtId="0" fontId="11" fillId="0" borderId="121" xfId="2" applyFont="1" applyFill="1" applyBorder="1" applyAlignment="1">
      <alignment horizontal="distributed" vertical="center" indent="1"/>
    </xf>
    <xf numFmtId="0" fontId="12" fillId="0" borderId="122" xfId="3" applyNumberFormat="1" applyFont="1" applyFill="1" applyBorder="1" applyAlignment="1">
      <alignment horizontal="right" vertical="center" indent="1" shrinkToFit="1"/>
    </xf>
    <xf numFmtId="0" fontId="27" fillId="0" borderId="123" xfId="2" applyNumberFormat="1" applyFont="1" applyFill="1" applyBorder="1" applyAlignment="1">
      <alignment horizontal="right" vertical="center" indent="1" shrinkToFit="1"/>
    </xf>
    <xf numFmtId="180" fontId="12" fillId="0" borderId="122" xfId="3" applyNumberFormat="1" applyFont="1" applyFill="1" applyBorder="1" applyAlignment="1">
      <alignment horizontal="right" vertical="center" indent="1" shrinkToFit="1"/>
    </xf>
    <xf numFmtId="180" fontId="27" fillId="0" borderId="123" xfId="2" applyNumberFormat="1" applyFont="1" applyFill="1" applyBorder="1" applyAlignment="1">
      <alignment horizontal="right" vertical="center" indent="1" shrinkToFit="1"/>
    </xf>
    <xf numFmtId="180" fontId="12" fillId="0" borderId="77" xfId="3" applyNumberFormat="1" applyFont="1" applyFill="1" applyBorder="1" applyAlignment="1">
      <alignment horizontal="center" vertical="center" shrinkToFit="1"/>
    </xf>
    <xf numFmtId="180" fontId="12" fillId="0" borderId="123" xfId="3" applyNumberFormat="1" applyFont="1" applyFill="1" applyBorder="1" applyAlignment="1">
      <alignment horizontal="center" vertical="center" shrinkToFit="1"/>
    </xf>
    <xf numFmtId="0" fontId="12" fillId="6" borderId="95" xfId="3" applyFont="1" applyFill="1" applyBorder="1" applyAlignment="1">
      <alignment horizontal="center" vertical="center" wrapText="1"/>
    </xf>
    <xf numFmtId="0" fontId="12" fillId="6" borderId="103" xfId="3" applyFont="1" applyFill="1" applyBorder="1" applyAlignment="1">
      <alignment horizontal="center" vertical="center" wrapText="1"/>
    </xf>
  </cellXfs>
  <cellStyles count="4">
    <cellStyle name="桁区切り 2" xfId="1"/>
    <cellStyle name="標準" xfId="0" builtinId="0"/>
    <cellStyle name="標準 2" xfId="2"/>
    <cellStyle name="標準_負荷チェックシート（水谷修正）" xfId="3"/>
  </cellStyles>
  <dxfs count="0"/>
  <tableStyles count="0" defaultTableStyle="TableStyleMedium9" defaultPivotStyle="PivotStyleLight16"/>
  <colors>
    <mruColors>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69"/>
  <sheetViews>
    <sheetView showGridLines="0" tabSelected="1" view="pageBreakPreview" zoomScaleNormal="100" zoomScaleSheetLayoutView="100" workbookViewId="0">
      <selection activeCell="L6" sqref="L6:O6"/>
    </sheetView>
  </sheetViews>
  <sheetFormatPr defaultColWidth="5.625" defaultRowHeight="13.5"/>
  <cols>
    <col min="1" max="16384" width="5.625" style="1"/>
  </cols>
  <sheetData>
    <row r="1" spans="1:16" ht="15" thickTop="1" thickBot="1">
      <c r="A1" s="2" t="s">
        <v>430</v>
      </c>
      <c r="O1" s="208" t="s">
        <v>577</v>
      </c>
      <c r="P1" s="209"/>
    </row>
    <row r="2" spans="1:16" ht="14.25" thickTop="1"/>
    <row r="3" spans="1:16" s="3" customFormat="1" ht="18.75">
      <c r="B3" s="6" t="s">
        <v>0</v>
      </c>
      <c r="C3" s="352"/>
      <c r="D3" s="353"/>
      <c r="E3" s="3" t="s">
        <v>1</v>
      </c>
    </row>
    <row r="4" spans="1:16" s="4" customFormat="1" ht="30">
      <c r="B4" s="5" t="s">
        <v>16</v>
      </c>
      <c r="C4" s="5"/>
      <c r="D4" s="5"/>
      <c r="E4" s="5"/>
      <c r="F4" s="5"/>
      <c r="G4" s="5"/>
      <c r="H4" s="5"/>
      <c r="I4" s="5"/>
      <c r="J4" s="5"/>
      <c r="K4" s="5"/>
      <c r="L4" s="5"/>
      <c r="M4" s="5"/>
      <c r="N4" s="5"/>
    </row>
    <row r="6" spans="1:16">
      <c r="K6" s="17" t="s">
        <v>20</v>
      </c>
      <c r="L6" s="370"/>
      <c r="M6" s="371"/>
      <c r="N6" s="371"/>
      <c r="O6" s="372"/>
    </row>
    <row r="7" spans="1:16" ht="13.5" customHeight="1"/>
    <row r="8" spans="1:16" ht="14.25" thickBot="1">
      <c r="A8" s="1" t="s">
        <v>2</v>
      </c>
    </row>
    <row r="9" spans="1:16" ht="39.950000000000003" customHeight="1">
      <c r="A9" s="376" t="s">
        <v>3</v>
      </c>
      <c r="B9" s="377"/>
      <c r="C9" s="378"/>
      <c r="D9" s="357"/>
      <c r="E9" s="358"/>
      <c r="F9" s="358"/>
      <c r="G9" s="358"/>
      <c r="H9" s="358"/>
      <c r="I9" s="358"/>
      <c r="J9" s="358"/>
      <c r="K9" s="358"/>
      <c r="L9" s="358"/>
      <c r="M9" s="358"/>
      <c r="N9" s="358"/>
      <c r="O9" s="359"/>
    </row>
    <row r="10" spans="1:16" ht="24.95" customHeight="1">
      <c r="A10" s="354" t="s">
        <v>4</v>
      </c>
      <c r="B10" s="355"/>
      <c r="C10" s="356"/>
      <c r="D10" s="360"/>
      <c r="E10" s="361"/>
      <c r="F10" s="361"/>
      <c r="G10" s="361"/>
      <c r="H10" s="361"/>
      <c r="I10" s="361"/>
      <c r="J10" s="361"/>
      <c r="K10" s="361"/>
      <c r="L10" s="361"/>
      <c r="M10" s="361"/>
      <c r="N10" s="361"/>
      <c r="O10" s="362"/>
    </row>
    <row r="11" spans="1:16" ht="24.95" customHeight="1">
      <c r="A11" s="354" t="s">
        <v>5</v>
      </c>
      <c r="B11" s="355"/>
      <c r="C11" s="356"/>
      <c r="D11" s="363"/>
      <c r="E11" s="364"/>
      <c r="F11" s="364"/>
      <c r="G11" s="364"/>
      <c r="H11" s="364"/>
      <c r="I11" s="364"/>
      <c r="J11" s="364"/>
      <c r="K11" s="364"/>
      <c r="L11" s="364"/>
      <c r="M11" s="364"/>
      <c r="N11" s="364"/>
      <c r="O11" s="365"/>
    </row>
    <row r="12" spans="1:16" ht="24.95" customHeight="1">
      <c r="A12" s="354" t="s">
        <v>570</v>
      </c>
      <c r="B12" s="355"/>
      <c r="C12" s="355"/>
      <c r="D12" s="355"/>
      <c r="E12" s="355"/>
      <c r="F12" s="356"/>
      <c r="G12" s="379" t="str">
        <f>IF('2号(3)'!R27=0,"",'2号(3)'!R27)</f>
        <v/>
      </c>
      <c r="H12" s="380"/>
      <c r="I12" s="380"/>
      <c r="J12" s="380"/>
      <c r="K12" s="380"/>
      <c r="L12" s="380"/>
      <c r="M12" s="380"/>
      <c r="N12" s="11" t="s">
        <v>17</v>
      </c>
      <c r="O12" s="12"/>
    </row>
    <row r="13" spans="1:16" ht="24.95" customHeight="1">
      <c r="A13" s="354" t="s">
        <v>6</v>
      </c>
      <c r="B13" s="355"/>
      <c r="C13" s="355"/>
      <c r="D13" s="355"/>
      <c r="E13" s="355"/>
      <c r="F13" s="356"/>
      <c r="G13" s="366" t="str">
        <f>IF('2号(6)'!N56=0,"",ROUND('2号(6)'!N56,0))</f>
        <v/>
      </c>
      <c r="H13" s="367"/>
      <c r="I13" s="367"/>
      <c r="J13" s="367"/>
      <c r="K13" s="367"/>
      <c r="L13" s="367"/>
      <c r="M13" s="367"/>
      <c r="N13" s="11" t="s">
        <v>18</v>
      </c>
      <c r="O13" s="12"/>
    </row>
    <row r="14" spans="1:16" ht="24.95" customHeight="1" thickBot="1">
      <c r="A14" s="373" t="s">
        <v>7</v>
      </c>
      <c r="B14" s="374"/>
      <c r="C14" s="374"/>
      <c r="D14" s="374"/>
      <c r="E14" s="374"/>
      <c r="F14" s="375"/>
      <c r="G14" s="368" t="str">
        <f>IF('2号(6)'!Q56=0,"",ROUND('2号(6)'!Q56,0))</f>
        <v/>
      </c>
      <c r="H14" s="369"/>
      <c r="I14" s="369"/>
      <c r="J14" s="369"/>
      <c r="K14" s="369"/>
      <c r="L14" s="369"/>
      <c r="M14" s="369"/>
      <c r="N14" s="13" t="s">
        <v>19</v>
      </c>
      <c r="O14" s="322"/>
    </row>
    <row r="15" spans="1:16" ht="13.5" customHeight="1"/>
    <row r="16" spans="1:16" ht="14.25" thickBot="1">
      <c r="A16" s="1" t="s">
        <v>9</v>
      </c>
    </row>
    <row r="17" spans="1:16" ht="24.95" customHeight="1">
      <c r="A17" s="396" t="s">
        <v>10</v>
      </c>
      <c r="B17" s="397"/>
      <c r="C17" s="398"/>
      <c r="D17" s="326" t="s">
        <v>12</v>
      </c>
      <c r="E17" s="327"/>
      <c r="F17" s="328"/>
      <c r="G17" s="332"/>
      <c r="H17" s="333"/>
      <c r="I17" s="333"/>
      <c r="J17" s="333"/>
      <c r="K17" s="333"/>
      <c r="L17" s="333"/>
      <c r="M17" s="333"/>
      <c r="N17" s="333"/>
      <c r="O17" s="334"/>
    </row>
    <row r="18" spans="1:16" ht="24.95" customHeight="1">
      <c r="A18" s="18"/>
      <c r="B18" s="9"/>
      <c r="C18" s="10"/>
      <c r="D18" s="329" t="s">
        <v>13</v>
      </c>
      <c r="E18" s="330"/>
      <c r="F18" s="331"/>
      <c r="G18" s="335"/>
      <c r="H18" s="336"/>
      <c r="I18" s="336"/>
      <c r="J18" s="336"/>
      <c r="K18" s="336"/>
      <c r="L18" s="336"/>
      <c r="M18" s="336"/>
      <c r="N18" s="336"/>
      <c r="O18" s="337"/>
    </row>
    <row r="19" spans="1:16" ht="24.95" customHeight="1">
      <c r="A19" s="338" t="s">
        <v>11</v>
      </c>
      <c r="B19" s="339"/>
      <c r="C19" s="340"/>
      <c r="D19" s="329" t="s">
        <v>12</v>
      </c>
      <c r="E19" s="330"/>
      <c r="F19" s="331"/>
      <c r="G19" s="335"/>
      <c r="H19" s="336"/>
      <c r="I19" s="336"/>
      <c r="J19" s="336"/>
      <c r="K19" s="336"/>
      <c r="L19" s="336"/>
      <c r="M19" s="336"/>
      <c r="N19" s="336"/>
      <c r="O19" s="337"/>
    </row>
    <row r="20" spans="1:16" ht="24.95" customHeight="1">
      <c r="A20" s="14"/>
      <c r="B20" s="7"/>
      <c r="C20" s="8"/>
      <c r="D20" s="329" t="s">
        <v>13</v>
      </c>
      <c r="E20" s="330"/>
      <c r="F20" s="331"/>
      <c r="G20" s="335"/>
      <c r="H20" s="336"/>
      <c r="I20" s="336"/>
      <c r="J20" s="336"/>
      <c r="K20" s="336"/>
      <c r="L20" s="336"/>
      <c r="M20" s="336"/>
      <c r="N20" s="336"/>
      <c r="O20" s="337"/>
    </row>
    <row r="21" spans="1:16" ht="24.95" customHeight="1">
      <c r="A21" s="14"/>
      <c r="B21" s="7"/>
      <c r="C21" s="8"/>
      <c r="D21" s="329" t="s">
        <v>14</v>
      </c>
      <c r="E21" s="330"/>
      <c r="F21" s="331"/>
      <c r="G21" s="335"/>
      <c r="H21" s="336"/>
      <c r="I21" s="336"/>
      <c r="J21" s="336"/>
      <c r="K21" s="336"/>
      <c r="L21" s="336"/>
      <c r="M21" s="336"/>
      <c r="N21" s="336"/>
      <c r="O21" s="337"/>
    </row>
    <row r="22" spans="1:16" ht="24.95" customHeight="1">
      <c r="A22" s="14"/>
      <c r="B22" s="7"/>
      <c r="C22" s="8"/>
      <c r="D22" s="329" t="s">
        <v>15</v>
      </c>
      <c r="E22" s="330"/>
      <c r="F22" s="331"/>
      <c r="G22" s="335"/>
      <c r="H22" s="336"/>
      <c r="I22" s="336"/>
      <c r="J22" s="336"/>
      <c r="K22" s="336"/>
      <c r="L22" s="336"/>
      <c r="M22" s="336"/>
      <c r="N22" s="336"/>
      <c r="O22" s="337"/>
    </row>
    <row r="23" spans="1:16" ht="24.95" customHeight="1" thickBot="1">
      <c r="A23" s="15"/>
      <c r="B23" s="16"/>
      <c r="C23" s="19"/>
      <c r="D23" s="341" t="s">
        <v>578</v>
      </c>
      <c r="E23" s="342"/>
      <c r="F23" s="343"/>
      <c r="G23" s="344"/>
      <c r="H23" s="345"/>
      <c r="I23" s="345"/>
      <c r="J23" s="345"/>
      <c r="K23" s="345"/>
      <c r="L23" s="345"/>
      <c r="M23" s="345"/>
      <c r="N23" s="345"/>
      <c r="O23" s="346"/>
    </row>
    <row r="24" spans="1:16" ht="18" customHeight="1" thickBot="1"/>
    <row r="25" spans="1:16" ht="18" customHeight="1">
      <c r="A25" s="72"/>
      <c r="B25" s="72"/>
      <c r="C25" s="72"/>
      <c r="D25" s="72"/>
      <c r="E25" s="72"/>
      <c r="F25" s="72"/>
      <c r="G25" s="72"/>
      <c r="H25" s="72"/>
      <c r="I25" s="72"/>
      <c r="J25" s="72"/>
      <c r="K25" s="72"/>
      <c r="L25" s="72"/>
      <c r="M25" s="72"/>
      <c r="N25" s="72"/>
      <c r="O25" s="72"/>
    </row>
    <row r="26" spans="1:16">
      <c r="A26" s="1" t="s">
        <v>188</v>
      </c>
    </row>
    <row r="27" spans="1:16" ht="14.25" thickBot="1">
      <c r="A27" s="1" t="s">
        <v>438</v>
      </c>
    </row>
    <row r="28" spans="1:16">
      <c r="A28" s="75" t="s">
        <v>200</v>
      </c>
      <c r="B28" s="76"/>
      <c r="C28" s="59" t="s">
        <v>201</v>
      </c>
      <c r="D28" s="76"/>
      <c r="E28" s="77"/>
      <c r="F28" s="59" t="s">
        <v>202</v>
      </c>
      <c r="G28" s="77"/>
      <c r="H28" s="59" t="s">
        <v>203</v>
      </c>
      <c r="I28" s="77"/>
      <c r="J28" s="59" t="s">
        <v>204</v>
      </c>
      <c r="K28" s="77"/>
      <c r="L28" s="76" t="s">
        <v>205</v>
      </c>
      <c r="M28" s="76"/>
      <c r="N28" s="78"/>
    </row>
    <row r="29" spans="1:16" ht="14.25" thickBot="1">
      <c r="A29" s="393"/>
      <c r="B29" s="394"/>
      <c r="C29" s="383"/>
      <c r="D29" s="384"/>
      <c r="E29" s="99" t="s">
        <v>207</v>
      </c>
      <c r="F29" s="383"/>
      <c r="G29" s="395"/>
      <c r="H29" s="383"/>
      <c r="I29" s="395"/>
      <c r="J29" s="383"/>
      <c r="K29" s="395"/>
      <c r="L29" s="381">
        <f>IF(J29="",0,IF(J29&gt;0,H29+J29,IF(J29&lt;=0,H29,0)))</f>
        <v>0</v>
      </c>
      <c r="M29" s="382"/>
      <c r="N29" s="98" t="s">
        <v>206</v>
      </c>
    </row>
    <row r="31" spans="1:16" ht="14.25" thickBot="1">
      <c r="A31" s="1" t="s">
        <v>439</v>
      </c>
      <c r="F31" s="2" t="s">
        <v>442</v>
      </c>
    </row>
    <row r="32" spans="1:16">
      <c r="A32" s="385" t="s">
        <v>252</v>
      </c>
      <c r="B32" s="386"/>
      <c r="C32" s="387"/>
      <c r="D32" s="391" t="s">
        <v>184</v>
      </c>
      <c r="E32" s="59" t="s">
        <v>195</v>
      </c>
      <c r="F32" s="76"/>
      <c r="G32" s="77"/>
      <c r="H32" s="59"/>
      <c r="I32" s="76"/>
      <c r="J32" s="76"/>
      <c r="K32" s="76"/>
      <c r="L32" s="76"/>
      <c r="M32" s="76"/>
      <c r="N32" s="76"/>
      <c r="O32" s="76"/>
      <c r="P32" s="78"/>
    </row>
    <row r="33" spans="1:16">
      <c r="A33" s="388"/>
      <c r="B33" s="389"/>
      <c r="C33" s="390"/>
      <c r="D33" s="392"/>
      <c r="E33" s="48" t="s">
        <v>240</v>
      </c>
      <c r="F33" s="48" t="s">
        <v>241</v>
      </c>
      <c r="G33" s="48" t="s">
        <v>242</v>
      </c>
      <c r="H33" s="48" t="s">
        <v>243</v>
      </c>
      <c r="I33" s="48" t="s">
        <v>244</v>
      </c>
      <c r="J33" s="48" t="s">
        <v>245</v>
      </c>
      <c r="K33" s="48" t="s">
        <v>246</v>
      </c>
      <c r="L33" s="48" t="s">
        <v>247</v>
      </c>
      <c r="M33" s="48" t="s">
        <v>248</v>
      </c>
      <c r="N33" s="48" t="s">
        <v>249</v>
      </c>
      <c r="O33" s="48" t="s">
        <v>250</v>
      </c>
      <c r="P33" s="100" t="s">
        <v>251</v>
      </c>
    </row>
    <row r="34" spans="1:16">
      <c r="A34" s="349"/>
      <c r="B34" s="350"/>
      <c r="C34" s="351"/>
      <c r="D34" s="238"/>
      <c r="E34" s="239"/>
      <c r="F34" s="240"/>
      <c r="G34" s="240"/>
      <c r="H34" s="239"/>
      <c r="I34" s="240"/>
      <c r="J34" s="240"/>
      <c r="K34" s="240"/>
      <c r="L34" s="240"/>
      <c r="M34" s="240"/>
      <c r="N34" s="240"/>
      <c r="O34" s="240"/>
      <c r="P34" s="241"/>
    </row>
    <row r="35" spans="1:16" ht="14.25" thickBot="1">
      <c r="A35" s="347"/>
      <c r="B35" s="404"/>
      <c r="C35" s="348"/>
      <c r="D35" s="242"/>
      <c r="E35" s="243"/>
      <c r="F35" s="244"/>
      <c r="G35" s="244"/>
      <c r="H35" s="243"/>
      <c r="I35" s="244"/>
      <c r="J35" s="244"/>
      <c r="K35" s="244"/>
      <c r="L35" s="244"/>
      <c r="M35" s="244"/>
      <c r="N35" s="244"/>
      <c r="O35" s="244"/>
      <c r="P35" s="245"/>
    </row>
    <row r="36" spans="1:16" ht="13.5" customHeight="1"/>
    <row r="37" spans="1:16" ht="14.25" thickBot="1">
      <c r="A37" s="1" t="s">
        <v>440</v>
      </c>
      <c r="J37" s="1" t="s">
        <v>441</v>
      </c>
    </row>
    <row r="38" spans="1:16">
      <c r="A38" s="75" t="s">
        <v>185</v>
      </c>
      <c r="B38" s="76"/>
      <c r="C38" s="76"/>
      <c r="D38" s="76"/>
      <c r="E38" s="59" t="s">
        <v>189</v>
      </c>
      <c r="F38" s="77"/>
      <c r="G38" s="59" t="s">
        <v>190</v>
      </c>
      <c r="H38" s="78"/>
      <c r="J38" s="75" t="s">
        <v>185</v>
      </c>
      <c r="K38" s="76"/>
      <c r="L38" s="52" t="s">
        <v>186</v>
      </c>
      <c r="M38" s="76" t="s">
        <v>187</v>
      </c>
      <c r="N38" s="77"/>
      <c r="O38" s="59" t="s">
        <v>461</v>
      </c>
      <c r="P38" s="78"/>
    </row>
    <row r="39" spans="1:16">
      <c r="A39" s="73" t="s">
        <v>40</v>
      </c>
      <c r="B39" s="11"/>
      <c r="C39" s="11"/>
      <c r="D39" s="11"/>
      <c r="E39" s="405"/>
      <c r="F39" s="406"/>
      <c r="G39" s="405"/>
      <c r="H39" s="410"/>
      <c r="I39" s="17" t="s">
        <v>308</v>
      </c>
      <c r="J39" s="349"/>
      <c r="K39" s="351"/>
      <c r="L39" s="246"/>
      <c r="M39" s="275"/>
      <c r="N39" s="206" t="str">
        <f>CONCATENATE("GJ/",L39)</f>
        <v>GJ/</v>
      </c>
      <c r="O39" s="275"/>
      <c r="P39" s="79" t="s">
        <v>472</v>
      </c>
    </row>
    <row r="40" spans="1:16" ht="14.25" thickBot="1">
      <c r="A40" s="73" t="s">
        <v>41</v>
      </c>
      <c r="B40" s="11"/>
      <c r="C40" s="11"/>
      <c r="D40" s="11"/>
      <c r="E40" s="405"/>
      <c r="F40" s="406"/>
      <c r="G40" s="405"/>
      <c r="H40" s="410"/>
      <c r="I40" s="17" t="s">
        <v>309</v>
      </c>
      <c r="J40" s="347"/>
      <c r="K40" s="348"/>
      <c r="L40" s="247"/>
      <c r="M40" s="274"/>
      <c r="N40" s="207" t="str">
        <f>CONCATENATE("GJ/",L40)</f>
        <v>GJ/</v>
      </c>
      <c r="O40" s="274"/>
      <c r="P40" s="80" t="s">
        <v>472</v>
      </c>
    </row>
    <row r="41" spans="1:16">
      <c r="A41" s="73" t="s">
        <v>42</v>
      </c>
      <c r="B41" s="11"/>
      <c r="C41" s="11"/>
      <c r="D41" s="11"/>
      <c r="E41" s="405"/>
      <c r="F41" s="406"/>
      <c r="G41" s="405"/>
      <c r="H41" s="410"/>
      <c r="I41" s="276"/>
      <c r="J41" s="408"/>
      <c r="K41" s="409"/>
      <c r="L41" s="277"/>
      <c r="M41" s="278"/>
      <c r="N41" s="279"/>
      <c r="O41" s="278"/>
      <c r="P41" s="279"/>
    </row>
    <row r="42" spans="1:16" ht="14.25" thickBot="1">
      <c r="A42" s="74" t="s">
        <v>43</v>
      </c>
      <c r="B42" s="13"/>
      <c r="C42" s="13"/>
      <c r="D42" s="13"/>
      <c r="E42" s="401"/>
      <c r="F42" s="407"/>
      <c r="G42" s="401"/>
      <c r="H42" s="403"/>
      <c r="I42" s="276"/>
      <c r="J42" s="408"/>
      <c r="K42" s="409"/>
      <c r="L42" s="277"/>
      <c r="M42" s="278"/>
      <c r="N42" s="279"/>
      <c r="O42" s="278"/>
      <c r="P42" s="279"/>
    </row>
    <row r="44" spans="1:16" ht="14.25" thickBot="1">
      <c r="A44" s="1" t="s">
        <v>462</v>
      </c>
    </row>
    <row r="45" spans="1:16">
      <c r="A45" s="75" t="s">
        <v>460</v>
      </c>
      <c r="B45" s="76"/>
      <c r="C45" s="76"/>
      <c r="D45" s="76"/>
      <c r="E45" s="59" t="s">
        <v>461</v>
      </c>
      <c r="F45" s="77"/>
      <c r="G45" s="59"/>
      <c r="H45" s="78"/>
      <c r="I45" s="75" t="s">
        <v>460</v>
      </c>
      <c r="J45" s="76"/>
      <c r="K45" s="76"/>
      <c r="L45" s="76"/>
      <c r="M45" s="59" t="s">
        <v>461</v>
      </c>
      <c r="N45" s="77"/>
      <c r="O45" s="59"/>
      <c r="P45" s="78"/>
    </row>
    <row r="46" spans="1:16" ht="14.25" thickBot="1">
      <c r="A46" s="74" t="s">
        <v>465</v>
      </c>
      <c r="B46" s="13"/>
      <c r="C46" s="13"/>
      <c r="D46" s="13"/>
      <c r="E46" s="401"/>
      <c r="F46" s="402"/>
      <c r="G46" s="399" t="s">
        <v>466</v>
      </c>
      <c r="H46" s="400"/>
      <c r="I46" s="74" t="s">
        <v>464</v>
      </c>
      <c r="J46" s="13"/>
      <c r="K46" s="13"/>
      <c r="L46" s="13"/>
      <c r="M46" s="401"/>
      <c r="N46" s="402"/>
      <c r="O46" s="399" t="s">
        <v>463</v>
      </c>
      <c r="P46" s="400"/>
    </row>
    <row r="50" spans="1:3">
      <c r="A50" s="303" t="s">
        <v>557</v>
      </c>
      <c r="B50" s="303"/>
      <c r="C50" s="303"/>
    </row>
    <row r="51" spans="1:3">
      <c r="A51" s="303" t="s">
        <v>561</v>
      </c>
      <c r="B51" s="303"/>
      <c r="C51" s="303" t="s">
        <v>558</v>
      </c>
    </row>
    <row r="52" spans="1:3">
      <c r="A52" s="303"/>
      <c r="B52" s="303"/>
      <c r="C52" s="303" t="s">
        <v>559</v>
      </c>
    </row>
    <row r="53" spans="1:3">
      <c r="A53" s="303"/>
      <c r="B53" s="303"/>
      <c r="C53" s="303" t="s">
        <v>560</v>
      </c>
    </row>
    <row r="54" spans="1:3">
      <c r="A54" s="303" t="s">
        <v>563</v>
      </c>
      <c r="C54" s="303" t="s">
        <v>564</v>
      </c>
    </row>
    <row r="55" spans="1:3">
      <c r="A55" s="303" t="s">
        <v>565</v>
      </c>
      <c r="C55" s="303" t="s">
        <v>566</v>
      </c>
    </row>
    <row r="56" spans="1:3">
      <c r="A56" s="303" t="s">
        <v>568</v>
      </c>
      <c r="C56" s="303" t="s">
        <v>569</v>
      </c>
    </row>
    <row r="57" spans="1:3">
      <c r="C57" s="303" t="s">
        <v>574</v>
      </c>
    </row>
    <row r="58" spans="1:3">
      <c r="C58" s="303" t="s">
        <v>573</v>
      </c>
    </row>
    <row r="59" spans="1:3">
      <c r="A59" s="303" t="s">
        <v>575</v>
      </c>
      <c r="C59" s="303" t="s">
        <v>576</v>
      </c>
    </row>
    <row r="60" spans="1:3">
      <c r="A60" s="303" t="s">
        <v>577</v>
      </c>
      <c r="C60" s="303" t="s">
        <v>609</v>
      </c>
    </row>
    <row r="61" spans="1:3">
      <c r="C61" s="303" t="s">
        <v>610</v>
      </c>
    </row>
    <row r="62" spans="1:3">
      <c r="C62" s="303" t="s">
        <v>612</v>
      </c>
    </row>
    <row r="63" spans="1:3">
      <c r="C63" s="303" t="s">
        <v>611</v>
      </c>
    </row>
    <row r="64" spans="1:3">
      <c r="C64" s="303" t="s">
        <v>613</v>
      </c>
    </row>
    <row r="65" spans="3:3">
      <c r="C65" s="303" t="s">
        <v>604</v>
      </c>
    </row>
    <row r="66" spans="3:3">
      <c r="C66" s="325" t="s">
        <v>617</v>
      </c>
    </row>
    <row r="67" spans="3:3">
      <c r="C67" s="325" t="s">
        <v>618</v>
      </c>
    </row>
    <row r="68" spans="3:3">
      <c r="C68" s="303" t="s">
        <v>606</v>
      </c>
    </row>
    <row r="69" spans="3:3">
      <c r="C69" s="303" t="s">
        <v>608</v>
      </c>
    </row>
  </sheetData>
  <sheetProtection password="ABF0" sheet="1" objects="1" scenarios="1" autoFilter="0"/>
  <mergeCells count="56">
    <mergeCell ref="A17:C17"/>
    <mergeCell ref="O46:P46"/>
    <mergeCell ref="E46:F46"/>
    <mergeCell ref="G46:H46"/>
    <mergeCell ref="G42:H42"/>
    <mergeCell ref="A35:C35"/>
    <mergeCell ref="E41:F41"/>
    <mergeCell ref="E42:F42"/>
    <mergeCell ref="E39:F39"/>
    <mergeCell ref="J42:K42"/>
    <mergeCell ref="J41:K41"/>
    <mergeCell ref="G39:H39"/>
    <mergeCell ref="G40:H40"/>
    <mergeCell ref="G41:H41"/>
    <mergeCell ref="M46:N46"/>
    <mergeCell ref="E40:F40"/>
    <mergeCell ref="J39:K39"/>
    <mergeCell ref="L29:M29"/>
    <mergeCell ref="C29:D29"/>
    <mergeCell ref="A32:C33"/>
    <mergeCell ref="D32:D33"/>
    <mergeCell ref="A29:B29"/>
    <mergeCell ref="F29:G29"/>
    <mergeCell ref="H29:I29"/>
    <mergeCell ref="J29:K29"/>
    <mergeCell ref="J40:K40"/>
    <mergeCell ref="A34:C34"/>
    <mergeCell ref="C3:D3"/>
    <mergeCell ref="A13:F13"/>
    <mergeCell ref="D9:O9"/>
    <mergeCell ref="D10:O10"/>
    <mergeCell ref="D11:O11"/>
    <mergeCell ref="G13:M13"/>
    <mergeCell ref="G14:M14"/>
    <mergeCell ref="L6:O6"/>
    <mergeCell ref="A14:F14"/>
    <mergeCell ref="A9:C9"/>
    <mergeCell ref="A10:C10"/>
    <mergeCell ref="A11:C11"/>
    <mergeCell ref="A12:F12"/>
    <mergeCell ref="G12:M12"/>
    <mergeCell ref="D22:F22"/>
    <mergeCell ref="G21:O21"/>
    <mergeCell ref="A19:C19"/>
    <mergeCell ref="D23:F23"/>
    <mergeCell ref="D21:F21"/>
    <mergeCell ref="G22:O22"/>
    <mergeCell ref="G23:O23"/>
    <mergeCell ref="D17:F17"/>
    <mergeCell ref="D18:F18"/>
    <mergeCell ref="D19:F19"/>
    <mergeCell ref="D20:F20"/>
    <mergeCell ref="G17:O17"/>
    <mergeCell ref="G18:O18"/>
    <mergeCell ref="G19:O19"/>
    <mergeCell ref="G20:O20"/>
  </mergeCells>
  <phoneticPr fontId="2"/>
  <dataValidations count="5">
    <dataValidation type="list" allowBlank="1" showInputMessage="1" showErrorMessage="1" sqref="L41:L42">
      <formula1>"kg,t,kL,m3,Nm3"</formula1>
    </dataValidation>
    <dataValidation type="list" allowBlank="1" showInputMessage="1" showErrorMessage="1" sqref="A29:B29">
      <formula1>"新設,既存"</formula1>
    </dataValidation>
    <dataValidation type="list" allowBlank="1" showInputMessage="1" showErrorMessage="1" sqref="D34:D35">
      <formula1>"13A,12A,6A"</formula1>
    </dataValidation>
    <dataValidation type="list" allowBlank="1" showInputMessage="1" showErrorMessage="1" sqref="L39:L40">
      <formula1>"kg,t,L,kL,m3,Nm3"</formula1>
    </dataValidation>
    <dataValidation type="list" allowBlank="1" showInputMessage="1" showErrorMessage="1" sqref="C3:D3">
      <formula1>"14,15,16,17,18,19,20,21,22,23,24,25,26"</formula1>
    </dataValidation>
  </dataValidations>
  <pageMargins left="0.78740157480314965" right="0.39370078740157483" top="0.39370078740157483" bottom="0.19685039370078741" header="0.31496062992125984" footer="0.19685039370078741"/>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dimension ref="A1:O62"/>
  <sheetViews>
    <sheetView showGridLines="0" view="pageBreakPreview" topLeftCell="A37" zoomScaleNormal="100" zoomScaleSheetLayoutView="100" workbookViewId="0">
      <selection activeCell="B43" sqref="B43"/>
    </sheetView>
  </sheetViews>
  <sheetFormatPr defaultColWidth="5.625" defaultRowHeight="13.5"/>
  <cols>
    <col min="1" max="16384" width="5.625" style="1"/>
  </cols>
  <sheetData>
    <row r="1" spans="1:15">
      <c r="A1" s="2" t="s">
        <v>431</v>
      </c>
    </row>
    <row r="3" spans="1:15">
      <c r="A3" s="1" t="s">
        <v>8</v>
      </c>
    </row>
    <row r="4" spans="1:15" ht="14.25" thickBot="1"/>
    <row r="5" spans="1:15">
      <c r="A5" s="248"/>
      <c r="B5" s="249"/>
      <c r="C5" s="249"/>
      <c r="D5" s="249"/>
      <c r="E5" s="249"/>
      <c r="F5" s="249"/>
      <c r="G5" s="249"/>
      <c r="H5" s="249"/>
      <c r="I5" s="249"/>
      <c r="J5" s="249"/>
      <c r="K5" s="249"/>
      <c r="L5" s="249"/>
      <c r="M5" s="249"/>
      <c r="N5" s="249"/>
      <c r="O5" s="250"/>
    </row>
    <row r="6" spans="1:15">
      <c r="A6" s="251"/>
      <c r="B6" s="252"/>
      <c r="C6" s="252"/>
      <c r="D6" s="252"/>
      <c r="E6" s="252"/>
      <c r="F6" s="252"/>
      <c r="G6" s="252"/>
      <c r="H6" s="252"/>
      <c r="I6" s="252"/>
      <c r="J6" s="252"/>
      <c r="K6" s="252"/>
      <c r="L6" s="252"/>
      <c r="M6" s="252"/>
      <c r="N6" s="252"/>
      <c r="O6" s="253"/>
    </row>
    <row r="7" spans="1:15">
      <c r="A7" s="251"/>
      <c r="B7" s="252"/>
      <c r="C7" s="252"/>
      <c r="D7" s="252"/>
      <c r="E7" s="252"/>
      <c r="F7" s="252"/>
      <c r="G7" s="252"/>
      <c r="H7" s="252"/>
      <c r="I7" s="252"/>
      <c r="J7" s="252"/>
      <c r="K7" s="252"/>
      <c r="L7" s="252"/>
      <c r="M7" s="252"/>
      <c r="N7" s="252"/>
      <c r="O7" s="253"/>
    </row>
    <row r="8" spans="1:15">
      <c r="A8" s="251"/>
      <c r="B8" s="252"/>
      <c r="C8" s="252"/>
      <c r="D8" s="252"/>
      <c r="E8" s="252"/>
      <c r="F8" s="252"/>
      <c r="G8" s="252"/>
      <c r="H8" s="252"/>
      <c r="I8" s="252"/>
      <c r="J8" s="252"/>
      <c r="K8" s="252"/>
      <c r="L8" s="252"/>
      <c r="M8" s="252"/>
      <c r="N8" s="252"/>
      <c r="O8" s="253"/>
    </row>
    <row r="9" spans="1:15">
      <c r="A9" s="251"/>
      <c r="B9" s="252"/>
      <c r="C9" s="252"/>
      <c r="D9" s="252"/>
      <c r="E9" s="252"/>
      <c r="F9" s="252"/>
      <c r="G9" s="252"/>
      <c r="H9" s="252"/>
      <c r="I9" s="252"/>
      <c r="J9" s="252"/>
      <c r="K9" s="252"/>
      <c r="L9" s="252"/>
      <c r="M9" s="252"/>
      <c r="N9" s="252"/>
      <c r="O9" s="253"/>
    </row>
    <row r="10" spans="1:15">
      <c r="A10" s="251"/>
      <c r="B10" s="252"/>
      <c r="C10" s="252"/>
      <c r="D10" s="252"/>
      <c r="E10" s="252"/>
      <c r="F10" s="252"/>
      <c r="G10" s="252"/>
      <c r="H10" s="252"/>
      <c r="I10" s="252"/>
      <c r="J10" s="252"/>
      <c r="K10" s="252"/>
      <c r="L10" s="252"/>
      <c r="M10" s="252"/>
      <c r="N10" s="252"/>
      <c r="O10" s="253"/>
    </row>
    <row r="11" spans="1:15">
      <c r="A11" s="251"/>
      <c r="B11" s="252"/>
      <c r="C11" s="252"/>
      <c r="D11" s="252"/>
      <c r="E11" s="252"/>
      <c r="F11" s="252"/>
      <c r="G11" s="252"/>
      <c r="H11" s="252"/>
      <c r="I11" s="252"/>
      <c r="J11" s="252"/>
      <c r="K11" s="252"/>
      <c r="L11" s="252"/>
      <c r="M11" s="252"/>
      <c r="N11" s="252"/>
      <c r="O11" s="253"/>
    </row>
    <row r="12" spans="1:15">
      <c r="A12" s="251"/>
      <c r="B12" s="252"/>
      <c r="C12" s="252"/>
      <c r="D12" s="252"/>
      <c r="E12" s="252"/>
      <c r="F12" s="252"/>
      <c r="G12" s="252"/>
      <c r="H12" s="252"/>
      <c r="I12" s="252"/>
      <c r="J12" s="252"/>
      <c r="K12" s="252"/>
      <c r="L12" s="252"/>
      <c r="M12" s="252"/>
      <c r="N12" s="252"/>
      <c r="O12" s="253"/>
    </row>
    <row r="13" spans="1:15">
      <c r="A13" s="251"/>
      <c r="B13" s="252"/>
      <c r="C13" s="252"/>
      <c r="D13" s="252"/>
      <c r="E13" s="252"/>
      <c r="F13" s="252"/>
      <c r="G13" s="252"/>
      <c r="H13" s="252"/>
      <c r="I13" s="252"/>
      <c r="J13" s="252"/>
      <c r="K13" s="252"/>
      <c r="L13" s="252"/>
      <c r="M13" s="252"/>
      <c r="N13" s="252"/>
      <c r="O13" s="253"/>
    </row>
    <row r="14" spans="1:15">
      <c r="A14" s="251"/>
      <c r="B14" s="252"/>
      <c r="C14" s="252"/>
      <c r="D14" s="252"/>
      <c r="E14" s="252"/>
      <c r="F14" s="252"/>
      <c r="G14" s="252"/>
      <c r="H14" s="252"/>
      <c r="I14" s="252"/>
      <c r="J14" s="252"/>
      <c r="K14" s="252"/>
      <c r="L14" s="252"/>
      <c r="M14" s="252"/>
      <c r="N14" s="252"/>
      <c r="O14" s="253"/>
    </row>
    <row r="15" spans="1:15">
      <c r="A15" s="251"/>
      <c r="B15" s="252"/>
      <c r="C15" s="252"/>
      <c r="D15" s="252"/>
      <c r="E15" s="252"/>
      <c r="F15" s="252"/>
      <c r="G15" s="252"/>
      <c r="H15" s="252"/>
      <c r="I15" s="252"/>
      <c r="J15" s="252"/>
      <c r="K15" s="252"/>
      <c r="L15" s="252"/>
      <c r="M15" s="252"/>
      <c r="N15" s="252"/>
      <c r="O15" s="253"/>
    </row>
    <row r="16" spans="1:15">
      <c r="A16" s="251"/>
      <c r="B16" s="252"/>
      <c r="C16" s="252"/>
      <c r="D16" s="252"/>
      <c r="E16" s="252"/>
      <c r="F16" s="252"/>
      <c r="G16" s="252"/>
      <c r="H16" s="252"/>
      <c r="I16" s="252"/>
      <c r="J16" s="252"/>
      <c r="K16" s="252"/>
      <c r="L16" s="252"/>
      <c r="M16" s="252"/>
      <c r="N16" s="252"/>
      <c r="O16" s="253"/>
    </row>
    <row r="17" spans="1:15">
      <c r="A17" s="251"/>
      <c r="B17" s="252"/>
      <c r="C17" s="252"/>
      <c r="D17" s="252"/>
      <c r="E17" s="252"/>
      <c r="F17" s="252"/>
      <c r="G17" s="252"/>
      <c r="H17" s="252"/>
      <c r="I17" s="252"/>
      <c r="J17" s="252"/>
      <c r="K17" s="252"/>
      <c r="L17" s="252"/>
      <c r="M17" s="252"/>
      <c r="N17" s="252"/>
      <c r="O17" s="253"/>
    </row>
    <row r="18" spans="1:15">
      <c r="A18" s="251"/>
      <c r="B18" s="252"/>
      <c r="C18" s="252"/>
      <c r="D18" s="252"/>
      <c r="E18" s="252"/>
      <c r="F18" s="252"/>
      <c r="G18" s="252"/>
      <c r="H18" s="252"/>
      <c r="I18" s="252"/>
      <c r="J18" s="252"/>
      <c r="K18" s="252"/>
      <c r="L18" s="252"/>
      <c r="M18" s="252"/>
      <c r="N18" s="252"/>
      <c r="O18" s="253"/>
    </row>
    <row r="19" spans="1:15">
      <c r="A19" s="251"/>
      <c r="B19" s="252"/>
      <c r="C19" s="252"/>
      <c r="D19" s="252"/>
      <c r="E19" s="252"/>
      <c r="F19" s="252"/>
      <c r="G19" s="252"/>
      <c r="H19" s="252"/>
      <c r="I19" s="252"/>
      <c r="J19" s="252"/>
      <c r="K19" s="252"/>
      <c r="L19" s="252"/>
      <c r="M19" s="252"/>
      <c r="N19" s="252"/>
      <c r="O19" s="253"/>
    </row>
    <row r="20" spans="1:15">
      <c r="A20" s="251"/>
      <c r="B20" s="252"/>
      <c r="C20" s="252"/>
      <c r="D20" s="252"/>
      <c r="E20" s="252"/>
      <c r="F20" s="252"/>
      <c r="G20" s="252"/>
      <c r="H20" s="252"/>
      <c r="I20" s="252"/>
      <c r="J20" s="252"/>
      <c r="K20" s="252"/>
      <c r="L20" s="252"/>
      <c r="M20" s="252"/>
      <c r="N20" s="252"/>
      <c r="O20" s="253"/>
    </row>
    <row r="21" spans="1:15">
      <c r="A21" s="251"/>
      <c r="B21" s="252"/>
      <c r="C21" s="252"/>
      <c r="D21" s="252"/>
      <c r="E21" s="252"/>
      <c r="F21" s="252"/>
      <c r="G21" s="252"/>
      <c r="H21" s="252"/>
      <c r="I21" s="252"/>
      <c r="J21" s="252"/>
      <c r="K21" s="252"/>
      <c r="L21" s="252"/>
      <c r="M21" s="252"/>
      <c r="N21" s="252"/>
      <c r="O21" s="253"/>
    </row>
    <row r="22" spans="1:15">
      <c r="A22" s="251"/>
      <c r="B22" s="252"/>
      <c r="C22" s="252"/>
      <c r="D22" s="252"/>
      <c r="E22" s="252"/>
      <c r="F22" s="252"/>
      <c r="G22" s="252"/>
      <c r="H22" s="252"/>
      <c r="I22" s="252"/>
      <c r="J22" s="252"/>
      <c r="K22" s="252"/>
      <c r="L22" s="252"/>
      <c r="M22" s="252"/>
      <c r="N22" s="252"/>
      <c r="O22" s="253"/>
    </row>
    <row r="23" spans="1:15">
      <c r="A23" s="251"/>
      <c r="B23" s="252"/>
      <c r="C23" s="252"/>
      <c r="D23" s="252"/>
      <c r="E23" s="252"/>
      <c r="F23" s="252"/>
      <c r="G23" s="252"/>
      <c r="H23" s="252"/>
      <c r="I23" s="252"/>
      <c r="J23" s="252"/>
      <c r="K23" s="252"/>
      <c r="L23" s="252"/>
      <c r="M23" s="252"/>
      <c r="N23" s="252"/>
      <c r="O23" s="253"/>
    </row>
    <row r="24" spans="1:15">
      <c r="A24" s="251"/>
      <c r="B24" s="252"/>
      <c r="C24" s="252"/>
      <c r="D24" s="252"/>
      <c r="E24" s="252"/>
      <c r="F24" s="252"/>
      <c r="G24" s="252"/>
      <c r="H24" s="252"/>
      <c r="I24" s="252"/>
      <c r="J24" s="252"/>
      <c r="K24" s="252"/>
      <c r="L24" s="252"/>
      <c r="M24" s="252"/>
      <c r="N24" s="252"/>
      <c r="O24" s="253"/>
    </row>
    <row r="25" spans="1:15">
      <c r="A25" s="251"/>
      <c r="B25" s="252"/>
      <c r="C25" s="252"/>
      <c r="D25" s="252"/>
      <c r="E25" s="252"/>
      <c r="F25" s="252"/>
      <c r="G25" s="252"/>
      <c r="H25" s="252"/>
      <c r="I25" s="252"/>
      <c r="J25" s="252"/>
      <c r="K25" s="252"/>
      <c r="L25" s="252"/>
      <c r="M25" s="252"/>
      <c r="N25" s="252"/>
      <c r="O25" s="253"/>
    </row>
    <row r="26" spans="1:15">
      <c r="A26" s="251"/>
      <c r="B26" s="252"/>
      <c r="C26" s="252"/>
      <c r="D26" s="252"/>
      <c r="E26" s="252"/>
      <c r="F26" s="252"/>
      <c r="G26" s="252"/>
      <c r="H26" s="252"/>
      <c r="I26" s="252"/>
      <c r="J26" s="252"/>
      <c r="K26" s="252"/>
      <c r="L26" s="252"/>
      <c r="M26" s="252"/>
      <c r="N26" s="252"/>
      <c r="O26" s="253"/>
    </row>
    <row r="27" spans="1:15">
      <c r="A27" s="251"/>
      <c r="B27" s="252"/>
      <c r="C27" s="252"/>
      <c r="D27" s="252"/>
      <c r="E27" s="252"/>
      <c r="F27" s="252"/>
      <c r="G27" s="252"/>
      <c r="H27" s="252"/>
      <c r="I27" s="252"/>
      <c r="J27" s="252"/>
      <c r="K27" s="252"/>
      <c r="L27" s="252"/>
      <c r="M27" s="252"/>
      <c r="N27" s="252"/>
      <c r="O27" s="253"/>
    </row>
    <row r="28" spans="1:15">
      <c r="A28" s="251"/>
      <c r="B28" s="252"/>
      <c r="C28" s="252"/>
      <c r="D28" s="252"/>
      <c r="E28" s="252"/>
      <c r="F28" s="252"/>
      <c r="G28" s="252"/>
      <c r="H28" s="252"/>
      <c r="I28" s="252"/>
      <c r="J28" s="252"/>
      <c r="K28" s="252"/>
      <c r="L28" s="252"/>
      <c r="M28" s="252"/>
      <c r="N28" s="252"/>
      <c r="O28" s="253"/>
    </row>
    <row r="29" spans="1:15">
      <c r="A29" s="251"/>
      <c r="B29" s="252"/>
      <c r="C29" s="252"/>
      <c r="D29" s="252"/>
      <c r="E29" s="252"/>
      <c r="F29" s="252"/>
      <c r="G29" s="252"/>
      <c r="H29" s="252"/>
      <c r="I29" s="252"/>
      <c r="J29" s="252"/>
      <c r="K29" s="252"/>
      <c r="L29" s="252"/>
      <c r="M29" s="252"/>
      <c r="N29" s="252"/>
      <c r="O29" s="253"/>
    </row>
    <row r="30" spans="1:15">
      <c r="A30" s="251"/>
      <c r="B30" s="252"/>
      <c r="C30" s="252"/>
      <c r="D30" s="252"/>
      <c r="E30" s="252"/>
      <c r="F30" s="252"/>
      <c r="G30" s="252"/>
      <c r="H30" s="252"/>
      <c r="I30" s="252"/>
      <c r="J30" s="252"/>
      <c r="K30" s="252"/>
      <c r="L30" s="252"/>
      <c r="M30" s="252"/>
      <c r="N30" s="252"/>
      <c r="O30" s="253"/>
    </row>
    <row r="31" spans="1:15">
      <c r="A31" s="251"/>
      <c r="B31" s="252"/>
      <c r="C31" s="252"/>
      <c r="D31" s="252"/>
      <c r="E31" s="252"/>
      <c r="F31" s="252"/>
      <c r="G31" s="252"/>
      <c r="H31" s="252"/>
      <c r="I31" s="252"/>
      <c r="J31" s="252"/>
      <c r="K31" s="252"/>
      <c r="L31" s="252"/>
      <c r="M31" s="252"/>
      <c r="N31" s="252"/>
      <c r="O31" s="253"/>
    </row>
    <row r="32" spans="1:15">
      <c r="A32" s="251"/>
      <c r="B32" s="252"/>
      <c r="C32" s="252"/>
      <c r="D32" s="252"/>
      <c r="E32" s="252"/>
      <c r="F32" s="252"/>
      <c r="G32" s="252"/>
      <c r="H32" s="252"/>
      <c r="I32" s="252"/>
      <c r="J32" s="252"/>
      <c r="K32" s="252"/>
      <c r="L32" s="252"/>
      <c r="M32" s="252"/>
      <c r="N32" s="252"/>
      <c r="O32" s="253"/>
    </row>
    <row r="33" spans="1:15">
      <c r="A33" s="251"/>
      <c r="B33" s="252"/>
      <c r="C33" s="252"/>
      <c r="D33" s="252"/>
      <c r="E33" s="252"/>
      <c r="F33" s="252"/>
      <c r="G33" s="252"/>
      <c r="H33" s="252"/>
      <c r="I33" s="252"/>
      <c r="J33" s="252"/>
      <c r="K33" s="252"/>
      <c r="L33" s="252"/>
      <c r="M33" s="252"/>
      <c r="N33" s="252"/>
      <c r="O33" s="253"/>
    </row>
    <row r="34" spans="1:15">
      <c r="A34" s="251"/>
      <c r="B34" s="252"/>
      <c r="C34" s="252"/>
      <c r="D34" s="252"/>
      <c r="E34" s="252"/>
      <c r="F34" s="252"/>
      <c r="G34" s="252"/>
      <c r="H34" s="252"/>
      <c r="I34" s="252"/>
      <c r="J34" s="252"/>
      <c r="K34" s="252"/>
      <c r="L34" s="252"/>
      <c r="M34" s="252"/>
      <c r="N34" s="252"/>
      <c r="O34" s="253"/>
    </row>
    <row r="35" spans="1:15">
      <c r="A35" s="251"/>
      <c r="B35" s="252"/>
      <c r="C35" s="252"/>
      <c r="D35" s="252"/>
      <c r="E35" s="252"/>
      <c r="F35" s="252"/>
      <c r="G35" s="252"/>
      <c r="H35" s="252"/>
      <c r="I35" s="252"/>
      <c r="J35" s="252"/>
      <c r="K35" s="252"/>
      <c r="L35" s="252"/>
      <c r="M35" s="252"/>
      <c r="N35" s="252"/>
      <c r="O35" s="253"/>
    </row>
    <row r="36" spans="1:15">
      <c r="A36" s="251"/>
      <c r="B36" s="252"/>
      <c r="C36" s="252"/>
      <c r="D36" s="252"/>
      <c r="E36" s="252"/>
      <c r="F36" s="252"/>
      <c r="G36" s="252"/>
      <c r="H36" s="252"/>
      <c r="I36" s="252"/>
      <c r="J36" s="252"/>
      <c r="K36" s="252"/>
      <c r="L36" s="252"/>
      <c r="M36" s="252"/>
      <c r="N36" s="252"/>
      <c r="O36" s="253"/>
    </row>
    <row r="37" spans="1:15">
      <c r="A37" s="251"/>
      <c r="B37" s="252"/>
      <c r="C37" s="252"/>
      <c r="D37" s="252"/>
      <c r="E37" s="252"/>
      <c r="F37" s="252"/>
      <c r="G37" s="252"/>
      <c r="H37" s="252"/>
      <c r="I37" s="252"/>
      <c r="J37" s="252"/>
      <c r="K37" s="252"/>
      <c r="L37" s="252"/>
      <c r="M37" s="252"/>
      <c r="N37" s="252"/>
      <c r="O37" s="253"/>
    </row>
    <row r="38" spans="1:15">
      <c r="A38" s="251"/>
      <c r="B38" s="252"/>
      <c r="C38" s="252"/>
      <c r="D38" s="252"/>
      <c r="E38" s="252"/>
      <c r="F38" s="252"/>
      <c r="G38" s="252"/>
      <c r="H38" s="252"/>
      <c r="I38" s="252"/>
      <c r="J38" s="252"/>
      <c r="K38" s="252"/>
      <c r="L38" s="252"/>
      <c r="M38" s="252"/>
      <c r="N38" s="252"/>
      <c r="O38" s="253"/>
    </row>
    <row r="39" spans="1:15">
      <c r="A39" s="251"/>
      <c r="B39" s="252"/>
      <c r="C39" s="252"/>
      <c r="D39" s="252"/>
      <c r="E39" s="252"/>
      <c r="F39" s="252"/>
      <c r="G39" s="252"/>
      <c r="H39" s="252"/>
      <c r="I39" s="252"/>
      <c r="J39" s="252"/>
      <c r="K39" s="252"/>
      <c r="L39" s="252"/>
      <c r="M39" s="252"/>
      <c r="N39" s="252"/>
      <c r="O39" s="253"/>
    </row>
    <row r="40" spans="1:15">
      <c r="A40" s="251"/>
      <c r="B40" s="252"/>
      <c r="C40" s="252"/>
      <c r="D40" s="252"/>
      <c r="E40" s="252"/>
      <c r="F40" s="252"/>
      <c r="G40" s="252"/>
      <c r="H40" s="252"/>
      <c r="I40" s="252"/>
      <c r="J40" s="252"/>
      <c r="K40" s="252"/>
      <c r="L40" s="252"/>
      <c r="M40" s="252"/>
      <c r="N40" s="252"/>
      <c r="O40" s="253"/>
    </row>
    <row r="41" spans="1:15">
      <c r="A41" s="251"/>
      <c r="B41" s="252"/>
      <c r="C41" s="252"/>
      <c r="D41" s="252"/>
      <c r="E41" s="252"/>
      <c r="F41" s="252"/>
      <c r="G41" s="252"/>
      <c r="H41" s="252"/>
      <c r="I41" s="252"/>
      <c r="J41" s="252"/>
      <c r="K41" s="252"/>
      <c r="L41" s="252"/>
      <c r="M41" s="252"/>
      <c r="N41" s="252"/>
      <c r="O41" s="253"/>
    </row>
    <row r="42" spans="1:15">
      <c r="A42" s="251"/>
      <c r="B42" s="252"/>
      <c r="C42" s="252"/>
      <c r="D42" s="252"/>
      <c r="E42" s="252"/>
      <c r="F42" s="252"/>
      <c r="G42" s="252"/>
      <c r="H42" s="252"/>
      <c r="I42" s="252"/>
      <c r="J42" s="252"/>
      <c r="K42" s="252"/>
      <c r="L42" s="252"/>
      <c r="M42" s="252"/>
      <c r="N42" s="252"/>
      <c r="O42" s="253"/>
    </row>
    <row r="43" spans="1:15">
      <c r="A43" s="251"/>
      <c r="B43" s="252"/>
      <c r="C43" s="252"/>
      <c r="D43" s="252"/>
      <c r="E43" s="252"/>
      <c r="F43" s="252"/>
      <c r="G43" s="252"/>
      <c r="H43" s="252"/>
      <c r="I43" s="252"/>
      <c r="J43" s="252"/>
      <c r="K43" s="252"/>
      <c r="L43" s="252"/>
      <c r="M43" s="252"/>
      <c r="N43" s="252"/>
      <c r="O43" s="253"/>
    </row>
    <row r="44" spans="1:15">
      <c r="A44" s="251"/>
      <c r="B44" s="252"/>
      <c r="C44" s="252"/>
      <c r="D44" s="252"/>
      <c r="E44" s="252"/>
      <c r="F44" s="252"/>
      <c r="G44" s="252"/>
      <c r="H44" s="252"/>
      <c r="I44" s="252"/>
      <c r="J44" s="252"/>
      <c r="K44" s="252"/>
      <c r="L44" s="252"/>
      <c r="M44" s="252"/>
      <c r="N44" s="252"/>
      <c r="O44" s="253"/>
    </row>
    <row r="45" spans="1:15">
      <c r="A45" s="251"/>
      <c r="B45" s="252"/>
      <c r="C45" s="252"/>
      <c r="D45" s="252"/>
      <c r="E45" s="252"/>
      <c r="F45" s="252"/>
      <c r="G45" s="252"/>
      <c r="H45" s="252"/>
      <c r="I45" s="252"/>
      <c r="J45" s="252"/>
      <c r="K45" s="252"/>
      <c r="L45" s="252"/>
      <c r="M45" s="252"/>
      <c r="N45" s="252"/>
      <c r="O45" s="253"/>
    </row>
    <row r="46" spans="1:15">
      <c r="A46" s="251"/>
      <c r="B46" s="252"/>
      <c r="C46" s="252"/>
      <c r="D46" s="252"/>
      <c r="E46" s="252"/>
      <c r="F46" s="252"/>
      <c r="G46" s="252"/>
      <c r="H46" s="252"/>
      <c r="I46" s="252"/>
      <c r="J46" s="252"/>
      <c r="K46" s="252"/>
      <c r="L46" s="252"/>
      <c r="M46" s="252"/>
      <c r="N46" s="252"/>
      <c r="O46" s="253"/>
    </row>
    <row r="47" spans="1:15">
      <c r="A47" s="251"/>
      <c r="B47" s="252"/>
      <c r="C47" s="252"/>
      <c r="D47" s="252"/>
      <c r="E47" s="252"/>
      <c r="F47" s="252"/>
      <c r="G47" s="252"/>
      <c r="H47" s="252"/>
      <c r="I47" s="252"/>
      <c r="J47" s="252"/>
      <c r="K47" s="252"/>
      <c r="L47" s="252"/>
      <c r="M47" s="252"/>
      <c r="N47" s="252"/>
      <c r="O47" s="253"/>
    </row>
    <row r="48" spans="1:15">
      <c r="A48" s="251"/>
      <c r="B48" s="252"/>
      <c r="C48" s="252"/>
      <c r="D48" s="252"/>
      <c r="E48" s="252"/>
      <c r="F48" s="252"/>
      <c r="G48" s="252"/>
      <c r="H48" s="252"/>
      <c r="I48" s="252"/>
      <c r="J48" s="252"/>
      <c r="K48" s="252"/>
      <c r="L48" s="252"/>
      <c r="M48" s="252"/>
      <c r="N48" s="252"/>
      <c r="O48" s="253"/>
    </row>
    <row r="49" spans="1:15">
      <c r="A49" s="251"/>
      <c r="B49" s="252"/>
      <c r="C49" s="252"/>
      <c r="D49" s="252"/>
      <c r="E49" s="252"/>
      <c r="F49" s="252"/>
      <c r="G49" s="252"/>
      <c r="H49" s="252"/>
      <c r="I49" s="252"/>
      <c r="J49" s="252"/>
      <c r="K49" s="252"/>
      <c r="L49" s="252"/>
      <c r="M49" s="252"/>
      <c r="N49" s="252"/>
      <c r="O49" s="253"/>
    </row>
    <row r="50" spans="1:15">
      <c r="A50" s="251"/>
      <c r="B50" s="252"/>
      <c r="C50" s="252"/>
      <c r="D50" s="252"/>
      <c r="E50" s="252"/>
      <c r="F50" s="252"/>
      <c r="G50" s="252"/>
      <c r="H50" s="252"/>
      <c r="I50" s="252"/>
      <c r="J50" s="252"/>
      <c r="K50" s="252"/>
      <c r="L50" s="252"/>
      <c r="M50" s="252"/>
      <c r="N50" s="252"/>
      <c r="O50" s="253"/>
    </row>
    <row r="51" spans="1:15">
      <c r="A51" s="251"/>
      <c r="B51" s="252"/>
      <c r="C51" s="252"/>
      <c r="D51" s="252"/>
      <c r="E51" s="252"/>
      <c r="F51" s="252"/>
      <c r="G51" s="252"/>
      <c r="H51" s="252"/>
      <c r="I51" s="252"/>
      <c r="J51" s="252"/>
      <c r="K51" s="252"/>
      <c r="L51" s="252"/>
      <c r="M51" s="252"/>
      <c r="N51" s="252"/>
      <c r="O51" s="253"/>
    </row>
    <row r="52" spans="1:15">
      <c r="A52" s="251"/>
      <c r="B52" s="252"/>
      <c r="C52" s="252"/>
      <c r="D52" s="252"/>
      <c r="E52" s="252"/>
      <c r="F52" s="252"/>
      <c r="G52" s="252"/>
      <c r="H52" s="252"/>
      <c r="I52" s="252"/>
      <c r="J52" s="252"/>
      <c r="K52" s="252"/>
      <c r="L52" s="252"/>
      <c r="M52" s="252"/>
      <c r="N52" s="252"/>
      <c r="O52" s="253"/>
    </row>
    <row r="53" spans="1:15">
      <c r="A53" s="251"/>
      <c r="B53" s="252"/>
      <c r="C53" s="252"/>
      <c r="D53" s="252"/>
      <c r="E53" s="252"/>
      <c r="F53" s="252"/>
      <c r="G53" s="252"/>
      <c r="H53" s="252"/>
      <c r="I53" s="252"/>
      <c r="J53" s="252"/>
      <c r="K53" s="252"/>
      <c r="L53" s="252"/>
      <c r="M53" s="252"/>
      <c r="N53" s="252"/>
      <c r="O53" s="253"/>
    </row>
    <row r="54" spans="1:15">
      <c r="A54" s="251"/>
      <c r="B54" s="252"/>
      <c r="C54" s="252"/>
      <c r="D54" s="252"/>
      <c r="E54" s="252"/>
      <c r="F54" s="252"/>
      <c r="G54" s="252"/>
      <c r="H54" s="252"/>
      <c r="I54" s="252"/>
      <c r="J54" s="252"/>
      <c r="K54" s="252"/>
      <c r="L54" s="252"/>
      <c r="M54" s="252"/>
      <c r="N54" s="252"/>
      <c r="O54" s="253"/>
    </row>
    <row r="55" spans="1:15">
      <c r="A55" s="251"/>
      <c r="B55" s="252"/>
      <c r="C55" s="252"/>
      <c r="D55" s="252"/>
      <c r="E55" s="252"/>
      <c r="F55" s="252"/>
      <c r="G55" s="252"/>
      <c r="H55" s="252"/>
      <c r="I55" s="252"/>
      <c r="J55" s="252"/>
      <c r="K55" s="252"/>
      <c r="L55" s="252"/>
      <c r="M55" s="252"/>
      <c r="N55" s="252"/>
      <c r="O55" s="253"/>
    </row>
    <row r="56" spans="1:15">
      <c r="A56" s="251"/>
      <c r="B56" s="252"/>
      <c r="C56" s="252"/>
      <c r="D56" s="252"/>
      <c r="E56" s="252"/>
      <c r="F56" s="252"/>
      <c r="G56" s="252"/>
      <c r="H56" s="252"/>
      <c r="I56" s="252"/>
      <c r="J56" s="252"/>
      <c r="K56" s="252"/>
      <c r="L56" s="252"/>
      <c r="M56" s="252"/>
      <c r="N56" s="252"/>
      <c r="O56" s="253"/>
    </row>
    <row r="57" spans="1:15">
      <c r="A57" s="251"/>
      <c r="B57" s="252"/>
      <c r="C57" s="252"/>
      <c r="D57" s="252"/>
      <c r="E57" s="252"/>
      <c r="F57" s="252"/>
      <c r="G57" s="252"/>
      <c r="H57" s="252"/>
      <c r="I57" s="252"/>
      <c r="J57" s="252"/>
      <c r="K57" s="252"/>
      <c r="L57" s="252"/>
      <c r="M57" s="252"/>
      <c r="N57" s="252"/>
      <c r="O57" s="253"/>
    </row>
    <row r="58" spans="1:15">
      <c r="A58" s="251"/>
      <c r="B58" s="252"/>
      <c r="C58" s="252"/>
      <c r="D58" s="252"/>
      <c r="E58" s="252"/>
      <c r="F58" s="252"/>
      <c r="G58" s="252"/>
      <c r="H58" s="252"/>
      <c r="I58" s="252"/>
      <c r="J58" s="252"/>
      <c r="K58" s="252"/>
      <c r="L58" s="252"/>
      <c r="M58" s="252"/>
      <c r="N58" s="252"/>
      <c r="O58" s="253"/>
    </row>
    <row r="59" spans="1:15" ht="14.25" thickBot="1">
      <c r="A59" s="254"/>
      <c r="B59" s="255"/>
      <c r="C59" s="255"/>
      <c r="D59" s="255"/>
      <c r="E59" s="255"/>
      <c r="F59" s="255"/>
      <c r="G59" s="255"/>
      <c r="H59" s="255"/>
      <c r="I59" s="255"/>
      <c r="J59" s="255"/>
      <c r="K59" s="255"/>
      <c r="L59" s="255"/>
      <c r="M59" s="255"/>
      <c r="N59" s="255"/>
      <c r="O59" s="256"/>
    </row>
    <row r="60" spans="1:15">
      <c r="A60" s="2" t="s">
        <v>21</v>
      </c>
      <c r="B60" s="2" t="s">
        <v>22</v>
      </c>
      <c r="C60" s="2"/>
      <c r="D60" s="2"/>
      <c r="E60" s="2"/>
      <c r="F60" s="2"/>
      <c r="G60" s="2"/>
      <c r="H60" s="2"/>
      <c r="I60" s="2"/>
      <c r="J60" s="2"/>
      <c r="K60" s="2"/>
      <c r="L60" s="2"/>
      <c r="M60" s="2"/>
      <c r="N60" s="2"/>
      <c r="O60" s="2"/>
    </row>
    <row r="61" spans="1:15">
      <c r="A61" s="2" t="s">
        <v>23</v>
      </c>
      <c r="B61" s="2" t="s">
        <v>444</v>
      </c>
      <c r="C61" s="2"/>
      <c r="D61" s="2"/>
      <c r="E61" s="2"/>
      <c r="F61" s="2"/>
      <c r="G61" s="2"/>
      <c r="H61" s="2"/>
      <c r="I61" s="2"/>
      <c r="J61" s="2"/>
      <c r="K61" s="2"/>
      <c r="L61" s="2"/>
      <c r="M61" s="2"/>
      <c r="N61" s="2"/>
      <c r="O61" s="2"/>
    </row>
    <row r="62" spans="1:15">
      <c r="A62" s="2" t="s">
        <v>24</v>
      </c>
      <c r="B62" s="2" t="s">
        <v>25</v>
      </c>
      <c r="C62" s="2"/>
      <c r="D62" s="2"/>
      <c r="E62" s="2"/>
      <c r="F62" s="2"/>
      <c r="G62" s="2"/>
      <c r="H62" s="2"/>
      <c r="I62" s="2"/>
      <c r="J62" s="2"/>
      <c r="K62" s="2"/>
      <c r="L62" s="2"/>
      <c r="M62" s="2"/>
      <c r="N62" s="2"/>
      <c r="O62" s="2"/>
    </row>
  </sheetData>
  <sheetProtection password="ABF0" sheet="1" scenarios="1" autoFilter="0"/>
  <phoneticPr fontId="2"/>
  <pageMargins left="0.78740157480314965" right="0.59055118110236227" top="0.39370078740157483" bottom="0.59055118110236227"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AG38"/>
  <sheetViews>
    <sheetView showGridLines="0" view="pageBreakPreview" topLeftCell="E22" zoomScaleNormal="100" zoomScaleSheetLayoutView="100" workbookViewId="0">
      <selection activeCell="L29" sqref="L29"/>
    </sheetView>
  </sheetViews>
  <sheetFormatPr defaultColWidth="5.625" defaultRowHeight="13.5"/>
  <cols>
    <col min="1" max="1" width="30.625" style="1" customWidth="1"/>
    <col min="2" max="2" width="8.625" style="1" customWidth="1"/>
    <col min="3" max="3" width="5.625" style="1"/>
    <col min="4" max="4" width="10.625" style="1" customWidth="1"/>
    <col min="5" max="5" width="12.625" style="1" customWidth="1"/>
    <col min="6" max="19" width="10.625" style="1" customWidth="1"/>
    <col min="20" max="21" width="8.625" style="1" customWidth="1"/>
    <col min="22" max="34" width="9.625" style="1" customWidth="1"/>
    <col min="35" max="16384" width="5.625" style="1"/>
  </cols>
  <sheetData>
    <row r="1" spans="1:33">
      <c r="A1" s="2" t="s">
        <v>432</v>
      </c>
    </row>
    <row r="3" spans="1:33">
      <c r="A3" s="1" t="s">
        <v>170</v>
      </c>
    </row>
    <row r="4" spans="1:33" ht="14.25" thickBot="1"/>
    <row r="5" spans="1:33" ht="30" customHeight="1">
      <c r="A5" s="50" t="s">
        <v>115</v>
      </c>
      <c r="B5" s="51" t="s">
        <v>33</v>
      </c>
      <c r="C5" s="51" t="s">
        <v>34</v>
      </c>
      <c r="D5" s="203" t="s">
        <v>445</v>
      </c>
      <c r="E5" s="200" t="s">
        <v>443</v>
      </c>
      <c r="F5" s="203" t="s">
        <v>579</v>
      </c>
      <c r="G5" s="203" t="s">
        <v>580</v>
      </c>
      <c r="H5" s="203" t="s">
        <v>581</v>
      </c>
      <c r="I5" s="203" t="s">
        <v>582</v>
      </c>
      <c r="J5" s="203" t="s">
        <v>583</v>
      </c>
      <c r="K5" s="203" t="s">
        <v>584</v>
      </c>
      <c r="L5" s="203" t="s">
        <v>585</v>
      </c>
      <c r="M5" s="203" t="s">
        <v>586</v>
      </c>
      <c r="N5" s="203" t="s">
        <v>587</v>
      </c>
      <c r="O5" s="203" t="s">
        <v>588</v>
      </c>
      <c r="P5" s="203" t="s">
        <v>601</v>
      </c>
      <c r="Q5" s="203" t="s">
        <v>602</v>
      </c>
      <c r="R5" s="51" t="s">
        <v>567</v>
      </c>
      <c r="S5" s="311" t="s">
        <v>607</v>
      </c>
      <c r="V5" s="1" t="s">
        <v>589</v>
      </c>
      <c r="W5" s="1" t="s">
        <v>590</v>
      </c>
      <c r="X5" s="1" t="s">
        <v>591</v>
      </c>
      <c r="Y5" s="1" t="s">
        <v>592</v>
      </c>
      <c r="Z5" s="1" t="s">
        <v>593</v>
      </c>
      <c r="AA5" s="1" t="s">
        <v>594</v>
      </c>
      <c r="AB5" s="1" t="s">
        <v>595</v>
      </c>
      <c r="AC5" s="1" t="s">
        <v>596</v>
      </c>
      <c r="AD5" s="1" t="s">
        <v>597</v>
      </c>
      <c r="AE5" s="1" t="s">
        <v>598</v>
      </c>
      <c r="AF5" s="1" t="s">
        <v>599</v>
      </c>
      <c r="AG5" s="1" t="s">
        <v>600</v>
      </c>
    </row>
    <row r="6" spans="1:33" ht="30" customHeight="1">
      <c r="A6" s="257"/>
      <c r="B6" s="258"/>
      <c r="C6" s="48" t="s">
        <v>117</v>
      </c>
      <c r="D6" s="259"/>
      <c r="E6" s="260"/>
      <c r="F6" s="259"/>
      <c r="G6" s="259"/>
      <c r="H6" s="259"/>
      <c r="I6" s="259"/>
      <c r="J6" s="259"/>
      <c r="K6" s="259"/>
      <c r="L6" s="259"/>
      <c r="M6" s="259"/>
      <c r="N6" s="259"/>
      <c r="O6" s="259"/>
      <c r="P6" s="259"/>
      <c r="Q6" s="259"/>
      <c r="R6" s="304">
        <f>IF(E6="変更なし",ROUND(D6,2),IF(E6="右記のとおり変更",ROUND(Q6,2),0))</f>
        <v>0</v>
      </c>
      <c r="S6" s="202">
        <f>IF(E6="変更なし",ROUND(D6,2),IF(E6="右記のとおり変更",ROUND((D6+SUM(F6:P6))/12,2),0))</f>
        <v>0</v>
      </c>
      <c r="V6" s="1">
        <f>IF($E6="変更なし",$D6,F6)</f>
        <v>0</v>
      </c>
      <c r="W6" s="1">
        <f t="shared" ref="W6:AG6" si="0">IF($E6="変更なし",$D6,G6)</f>
        <v>0</v>
      </c>
      <c r="X6" s="1">
        <f t="shared" si="0"/>
        <v>0</v>
      </c>
      <c r="Y6" s="1">
        <f t="shared" si="0"/>
        <v>0</v>
      </c>
      <c r="Z6" s="1">
        <f t="shared" si="0"/>
        <v>0</v>
      </c>
      <c r="AA6" s="1">
        <f t="shared" si="0"/>
        <v>0</v>
      </c>
      <c r="AB6" s="1">
        <f t="shared" si="0"/>
        <v>0</v>
      </c>
      <c r="AC6" s="1">
        <f t="shared" si="0"/>
        <v>0</v>
      </c>
      <c r="AD6" s="1">
        <f t="shared" si="0"/>
        <v>0</v>
      </c>
      <c r="AE6" s="1">
        <f t="shared" si="0"/>
        <v>0</v>
      </c>
      <c r="AF6" s="1">
        <f t="shared" si="0"/>
        <v>0</v>
      </c>
      <c r="AG6" s="1">
        <f t="shared" si="0"/>
        <v>0</v>
      </c>
    </row>
    <row r="7" spans="1:33" ht="30" customHeight="1">
      <c r="A7" s="257"/>
      <c r="B7" s="258"/>
      <c r="C7" s="48" t="s">
        <v>117</v>
      </c>
      <c r="D7" s="259"/>
      <c r="E7" s="260"/>
      <c r="F7" s="259"/>
      <c r="G7" s="259"/>
      <c r="H7" s="259"/>
      <c r="I7" s="259"/>
      <c r="J7" s="259"/>
      <c r="K7" s="259"/>
      <c r="L7" s="259"/>
      <c r="M7" s="259"/>
      <c r="N7" s="259"/>
      <c r="O7" s="259"/>
      <c r="P7" s="259"/>
      <c r="Q7" s="259"/>
      <c r="R7" s="304">
        <f t="shared" ref="R7:R26" si="1">IF(E7="変更なし",ROUND(D7,2),IF(E7="右記のとおり変更",ROUND(Q7,2),0))</f>
        <v>0</v>
      </c>
      <c r="S7" s="202">
        <f t="shared" ref="S7:S26" si="2">IF(E7="変更なし",ROUND(D7,2),IF(E7="右記のとおり変更",ROUND((D7+SUM(F7:P7))/12,2),0))</f>
        <v>0</v>
      </c>
      <c r="V7" s="1">
        <f t="shared" ref="V7:V26" si="3">IF($E7="変更なし",$D7,F7)</f>
        <v>0</v>
      </c>
      <c r="W7" s="1">
        <f t="shared" ref="W7:W26" si="4">IF($E7="変更なし",$D7,G7)</f>
        <v>0</v>
      </c>
      <c r="X7" s="1">
        <f t="shared" ref="X7:X26" si="5">IF($E7="変更なし",$D7,H7)</f>
        <v>0</v>
      </c>
      <c r="Y7" s="1">
        <f t="shared" ref="Y7:Y26" si="6">IF($E7="変更なし",$D7,I7)</f>
        <v>0</v>
      </c>
      <c r="Z7" s="1">
        <f t="shared" ref="Z7:Z26" si="7">IF($E7="変更なし",$D7,J7)</f>
        <v>0</v>
      </c>
      <c r="AA7" s="1">
        <f t="shared" ref="AA7:AA26" si="8">IF($E7="変更なし",$D7,K7)</f>
        <v>0</v>
      </c>
      <c r="AB7" s="1">
        <f t="shared" ref="AB7:AB26" si="9">IF($E7="変更なし",$D7,L7)</f>
        <v>0</v>
      </c>
      <c r="AC7" s="1">
        <f t="shared" ref="AC7:AC26" si="10">IF($E7="変更なし",$D7,M7)</f>
        <v>0</v>
      </c>
      <c r="AD7" s="1">
        <f t="shared" ref="AD7:AD26" si="11">IF($E7="変更なし",$D7,N7)</f>
        <v>0</v>
      </c>
      <c r="AE7" s="1">
        <f t="shared" ref="AE7:AE26" si="12">IF($E7="変更なし",$D7,O7)</f>
        <v>0</v>
      </c>
      <c r="AF7" s="1">
        <f t="shared" ref="AF7:AF26" si="13">IF($E7="変更なし",$D7,P7)</f>
        <v>0</v>
      </c>
      <c r="AG7" s="1">
        <f t="shared" ref="AG7:AG26" si="14">IF($E7="変更なし",$D7,Q7)</f>
        <v>0</v>
      </c>
    </row>
    <row r="8" spans="1:33" ht="30" customHeight="1">
      <c r="A8" s="257"/>
      <c r="B8" s="258"/>
      <c r="C8" s="48" t="s">
        <v>17</v>
      </c>
      <c r="D8" s="259"/>
      <c r="E8" s="260"/>
      <c r="F8" s="259"/>
      <c r="G8" s="259"/>
      <c r="H8" s="259"/>
      <c r="I8" s="259"/>
      <c r="J8" s="259"/>
      <c r="K8" s="259"/>
      <c r="L8" s="259"/>
      <c r="M8" s="259"/>
      <c r="N8" s="259"/>
      <c r="O8" s="259"/>
      <c r="P8" s="259"/>
      <c r="Q8" s="259"/>
      <c r="R8" s="304">
        <f t="shared" si="1"/>
        <v>0</v>
      </c>
      <c r="S8" s="202">
        <f t="shared" si="2"/>
        <v>0</v>
      </c>
      <c r="V8" s="1">
        <f t="shared" si="3"/>
        <v>0</v>
      </c>
      <c r="W8" s="1">
        <f t="shared" si="4"/>
        <v>0</v>
      </c>
      <c r="X8" s="1">
        <f t="shared" si="5"/>
        <v>0</v>
      </c>
      <c r="Y8" s="1">
        <f t="shared" si="6"/>
        <v>0</v>
      </c>
      <c r="Z8" s="1">
        <f t="shared" si="7"/>
        <v>0</v>
      </c>
      <c r="AA8" s="1">
        <f t="shared" si="8"/>
        <v>0</v>
      </c>
      <c r="AB8" s="1">
        <f t="shared" si="9"/>
        <v>0</v>
      </c>
      <c r="AC8" s="1">
        <f t="shared" si="10"/>
        <v>0</v>
      </c>
      <c r="AD8" s="1">
        <f t="shared" si="11"/>
        <v>0</v>
      </c>
      <c r="AE8" s="1">
        <f t="shared" si="12"/>
        <v>0</v>
      </c>
      <c r="AF8" s="1">
        <f t="shared" si="13"/>
        <v>0</v>
      </c>
      <c r="AG8" s="1">
        <f t="shared" si="14"/>
        <v>0</v>
      </c>
    </row>
    <row r="9" spans="1:33" ht="30" customHeight="1">
      <c r="A9" s="257"/>
      <c r="B9" s="258"/>
      <c r="C9" s="48" t="s">
        <v>17</v>
      </c>
      <c r="D9" s="259"/>
      <c r="E9" s="260"/>
      <c r="F9" s="259"/>
      <c r="G9" s="259"/>
      <c r="H9" s="259"/>
      <c r="I9" s="259"/>
      <c r="J9" s="259"/>
      <c r="K9" s="259"/>
      <c r="L9" s="259"/>
      <c r="M9" s="259"/>
      <c r="N9" s="259"/>
      <c r="O9" s="259"/>
      <c r="P9" s="259"/>
      <c r="Q9" s="259"/>
      <c r="R9" s="304">
        <f t="shared" si="1"/>
        <v>0</v>
      </c>
      <c r="S9" s="202">
        <f t="shared" si="2"/>
        <v>0</v>
      </c>
      <c r="V9" s="1">
        <f t="shared" si="3"/>
        <v>0</v>
      </c>
      <c r="W9" s="1">
        <f t="shared" si="4"/>
        <v>0</v>
      </c>
      <c r="X9" s="1">
        <f t="shared" si="5"/>
        <v>0</v>
      </c>
      <c r="Y9" s="1">
        <f t="shared" si="6"/>
        <v>0</v>
      </c>
      <c r="Z9" s="1">
        <f t="shared" si="7"/>
        <v>0</v>
      </c>
      <c r="AA9" s="1">
        <f t="shared" si="8"/>
        <v>0</v>
      </c>
      <c r="AB9" s="1">
        <f t="shared" si="9"/>
        <v>0</v>
      </c>
      <c r="AC9" s="1">
        <f t="shared" si="10"/>
        <v>0</v>
      </c>
      <c r="AD9" s="1">
        <f t="shared" si="11"/>
        <v>0</v>
      </c>
      <c r="AE9" s="1">
        <f t="shared" si="12"/>
        <v>0</v>
      </c>
      <c r="AF9" s="1">
        <f t="shared" si="13"/>
        <v>0</v>
      </c>
      <c r="AG9" s="1">
        <f t="shared" si="14"/>
        <v>0</v>
      </c>
    </row>
    <row r="10" spans="1:33" ht="30" customHeight="1">
      <c r="A10" s="257"/>
      <c r="B10" s="258"/>
      <c r="C10" s="48" t="s">
        <v>17</v>
      </c>
      <c r="D10" s="259"/>
      <c r="E10" s="260"/>
      <c r="F10" s="259"/>
      <c r="G10" s="259"/>
      <c r="H10" s="259"/>
      <c r="I10" s="259"/>
      <c r="J10" s="259"/>
      <c r="K10" s="259"/>
      <c r="L10" s="259"/>
      <c r="M10" s="259"/>
      <c r="N10" s="259"/>
      <c r="O10" s="259"/>
      <c r="P10" s="259"/>
      <c r="Q10" s="259"/>
      <c r="R10" s="304">
        <f t="shared" si="1"/>
        <v>0</v>
      </c>
      <c r="S10" s="202">
        <f t="shared" si="2"/>
        <v>0</v>
      </c>
      <c r="V10" s="1">
        <f t="shared" si="3"/>
        <v>0</v>
      </c>
      <c r="W10" s="1">
        <f t="shared" si="4"/>
        <v>0</v>
      </c>
      <c r="X10" s="1">
        <f t="shared" si="5"/>
        <v>0</v>
      </c>
      <c r="Y10" s="1">
        <f t="shared" si="6"/>
        <v>0</v>
      </c>
      <c r="Z10" s="1">
        <f t="shared" si="7"/>
        <v>0</v>
      </c>
      <c r="AA10" s="1">
        <f t="shared" si="8"/>
        <v>0</v>
      </c>
      <c r="AB10" s="1">
        <f t="shared" si="9"/>
        <v>0</v>
      </c>
      <c r="AC10" s="1">
        <f t="shared" si="10"/>
        <v>0</v>
      </c>
      <c r="AD10" s="1">
        <f t="shared" si="11"/>
        <v>0</v>
      </c>
      <c r="AE10" s="1">
        <f t="shared" si="12"/>
        <v>0</v>
      </c>
      <c r="AF10" s="1">
        <f t="shared" si="13"/>
        <v>0</v>
      </c>
      <c r="AG10" s="1">
        <f t="shared" si="14"/>
        <v>0</v>
      </c>
    </row>
    <row r="11" spans="1:33" ht="30" customHeight="1">
      <c r="A11" s="257"/>
      <c r="B11" s="258"/>
      <c r="C11" s="48" t="s">
        <v>17</v>
      </c>
      <c r="D11" s="259"/>
      <c r="E11" s="260"/>
      <c r="F11" s="259"/>
      <c r="G11" s="259"/>
      <c r="H11" s="259"/>
      <c r="I11" s="259"/>
      <c r="J11" s="259"/>
      <c r="K11" s="259"/>
      <c r="L11" s="259"/>
      <c r="M11" s="259"/>
      <c r="N11" s="259"/>
      <c r="O11" s="259"/>
      <c r="P11" s="259"/>
      <c r="Q11" s="259"/>
      <c r="R11" s="304">
        <f t="shared" si="1"/>
        <v>0</v>
      </c>
      <c r="S11" s="202">
        <f t="shared" si="2"/>
        <v>0</v>
      </c>
      <c r="V11" s="1">
        <f t="shared" si="3"/>
        <v>0</v>
      </c>
      <c r="W11" s="1">
        <f t="shared" si="4"/>
        <v>0</v>
      </c>
      <c r="X11" s="1">
        <f t="shared" si="5"/>
        <v>0</v>
      </c>
      <c r="Y11" s="1">
        <f t="shared" si="6"/>
        <v>0</v>
      </c>
      <c r="Z11" s="1">
        <f t="shared" si="7"/>
        <v>0</v>
      </c>
      <c r="AA11" s="1">
        <f t="shared" si="8"/>
        <v>0</v>
      </c>
      <c r="AB11" s="1">
        <f t="shared" si="9"/>
        <v>0</v>
      </c>
      <c r="AC11" s="1">
        <f t="shared" si="10"/>
        <v>0</v>
      </c>
      <c r="AD11" s="1">
        <f t="shared" si="11"/>
        <v>0</v>
      </c>
      <c r="AE11" s="1">
        <f t="shared" si="12"/>
        <v>0</v>
      </c>
      <c r="AF11" s="1">
        <f t="shared" si="13"/>
        <v>0</v>
      </c>
      <c r="AG11" s="1">
        <f t="shared" si="14"/>
        <v>0</v>
      </c>
    </row>
    <row r="12" spans="1:33" ht="30" customHeight="1">
      <c r="A12" s="257"/>
      <c r="B12" s="258"/>
      <c r="C12" s="48" t="s">
        <v>17</v>
      </c>
      <c r="D12" s="259"/>
      <c r="E12" s="260"/>
      <c r="F12" s="259"/>
      <c r="G12" s="259"/>
      <c r="H12" s="259"/>
      <c r="I12" s="259"/>
      <c r="J12" s="259"/>
      <c r="K12" s="259"/>
      <c r="L12" s="259"/>
      <c r="M12" s="259"/>
      <c r="N12" s="259"/>
      <c r="O12" s="259"/>
      <c r="P12" s="259"/>
      <c r="Q12" s="259"/>
      <c r="R12" s="304">
        <f t="shared" si="1"/>
        <v>0</v>
      </c>
      <c r="S12" s="202">
        <f t="shared" si="2"/>
        <v>0</v>
      </c>
      <c r="V12" s="1">
        <f t="shared" si="3"/>
        <v>0</v>
      </c>
      <c r="W12" s="1">
        <f t="shared" si="4"/>
        <v>0</v>
      </c>
      <c r="X12" s="1">
        <f t="shared" si="5"/>
        <v>0</v>
      </c>
      <c r="Y12" s="1">
        <f t="shared" si="6"/>
        <v>0</v>
      </c>
      <c r="Z12" s="1">
        <f t="shared" si="7"/>
        <v>0</v>
      </c>
      <c r="AA12" s="1">
        <f t="shared" si="8"/>
        <v>0</v>
      </c>
      <c r="AB12" s="1">
        <f t="shared" si="9"/>
        <v>0</v>
      </c>
      <c r="AC12" s="1">
        <f t="shared" si="10"/>
        <v>0</v>
      </c>
      <c r="AD12" s="1">
        <f t="shared" si="11"/>
        <v>0</v>
      </c>
      <c r="AE12" s="1">
        <f t="shared" si="12"/>
        <v>0</v>
      </c>
      <c r="AF12" s="1">
        <f t="shared" si="13"/>
        <v>0</v>
      </c>
      <c r="AG12" s="1">
        <f t="shared" si="14"/>
        <v>0</v>
      </c>
    </row>
    <row r="13" spans="1:33" ht="30" customHeight="1">
      <c r="A13" s="257"/>
      <c r="B13" s="258"/>
      <c r="C13" s="48" t="s">
        <v>17</v>
      </c>
      <c r="D13" s="259"/>
      <c r="E13" s="260"/>
      <c r="F13" s="259"/>
      <c r="G13" s="259"/>
      <c r="H13" s="259"/>
      <c r="I13" s="259"/>
      <c r="J13" s="259"/>
      <c r="K13" s="259"/>
      <c r="L13" s="259"/>
      <c r="M13" s="259"/>
      <c r="N13" s="259"/>
      <c r="O13" s="259"/>
      <c r="P13" s="259"/>
      <c r="Q13" s="259"/>
      <c r="R13" s="304">
        <f t="shared" si="1"/>
        <v>0</v>
      </c>
      <c r="S13" s="202">
        <f t="shared" si="2"/>
        <v>0</v>
      </c>
      <c r="V13" s="1">
        <f t="shared" si="3"/>
        <v>0</v>
      </c>
      <c r="W13" s="1">
        <f t="shared" si="4"/>
        <v>0</v>
      </c>
      <c r="X13" s="1">
        <f t="shared" si="5"/>
        <v>0</v>
      </c>
      <c r="Y13" s="1">
        <f t="shared" si="6"/>
        <v>0</v>
      </c>
      <c r="Z13" s="1">
        <f t="shared" si="7"/>
        <v>0</v>
      </c>
      <c r="AA13" s="1">
        <f t="shared" si="8"/>
        <v>0</v>
      </c>
      <c r="AB13" s="1">
        <f t="shared" si="9"/>
        <v>0</v>
      </c>
      <c r="AC13" s="1">
        <f t="shared" si="10"/>
        <v>0</v>
      </c>
      <c r="AD13" s="1">
        <f t="shared" si="11"/>
        <v>0</v>
      </c>
      <c r="AE13" s="1">
        <f t="shared" si="12"/>
        <v>0</v>
      </c>
      <c r="AF13" s="1">
        <f t="shared" si="13"/>
        <v>0</v>
      </c>
      <c r="AG13" s="1">
        <f t="shared" si="14"/>
        <v>0</v>
      </c>
    </row>
    <row r="14" spans="1:33" ht="30" customHeight="1">
      <c r="A14" s="257"/>
      <c r="B14" s="258"/>
      <c r="C14" s="48" t="s">
        <v>17</v>
      </c>
      <c r="D14" s="259"/>
      <c r="E14" s="260"/>
      <c r="F14" s="259"/>
      <c r="G14" s="259"/>
      <c r="H14" s="259"/>
      <c r="I14" s="259"/>
      <c r="J14" s="259"/>
      <c r="K14" s="259"/>
      <c r="L14" s="259"/>
      <c r="M14" s="259"/>
      <c r="N14" s="259"/>
      <c r="O14" s="259"/>
      <c r="P14" s="259"/>
      <c r="Q14" s="259"/>
      <c r="R14" s="304">
        <f t="shared" si="1"/>
        <v>0</v>
      </c>
      <c r="S14" s="202">
        <f t="shared" si="2"/>
        <v>0</v>
      </c>
      <c r="V14" s="1">
        <f t="shared" si="3"/>
        <v>0</v>
      </c>
      <c r="W14" s="1">
        <f t="shared" si="4"/>
        <v>0</v>
      </c>
      <c r="X14" s="1">
        <f t="shared" si="5"/>
        <v>0</v>
      </c>
      <c r="Y14" s="1">
        <f t="shared" si="6"/>
        <v>0</v>
      </c>
      <c r="Z14" s="1">
        <f t="shared" si="7"/>
        <v>0</v>
      </c>
      <c r="AA14" s="1">
        <f t="shared" si="8"/>
        <v>0</v>
      </c>
      <c r="AB14" s="1">
        <f t="shared" si="9"/>
        <v>0</v>
      </c>
      <c r="AC14" s="1">
        <f t="shared" si="10"/>
        <v>0</v>
      </c>
      <c r="AD14" s="1">
        <f t="shared" si="11"/>
        <v>0</v>
      </c>
      <c r="AE14" s="1">
        <f t="shared" si="12"/>
        <v>0</v>
      </c>
      <c r="AF14" s="1">
        <f t="shared" si="13"/>
        <v>0</v>
      </c>
      <c r="AG14" s="1">
        <f t="shared" si="14"/>
        <v>0</v>
      </c>
    </row>
    <row r="15" spans="1:33" ht="30" customHeight="1">
      <c r="A15" s="257"/>
      <c r="B15" s="258"/>
      <c r="C15" s="48" t="s">
        <v>17</v>
      </c>
      <c r="D15" s="259"/>
      <c r="E15" s="260"/>
      <c r="F15" s="259"/>
      <c r="G15" s="259"/>
      <c r="H15" s="259"/>
      <c r="I15" s="259"/>
      <c r="J15" s="259"/>
      <c r="K15" s="259"/>
      <c r="L15" s="259"/>
      <c r="M15" s="259"/>
      <c r="N15" s="259"/>
      <c r="O15" s="259"/>
      <c r="P15" s="259"/>
      <c r="Q15" s="259"/>
      <c r="R15" s="304">
        <f t="shared" si="1"/>
        <v>0</v>
      </c>
      <c r="S15" s="202">
        <f t="shared" si="2"/>
        <v>0</v>
      </c>
      <c r="V15" s="1">
        <f t="shared" si="3"/>
        <v>0</v>
      </c>
      <c r="W15" s="1">
        <f t="shared" si="4"/>
        <v>0</v>
      </c>
      <c r="X15" s="1">
        <f t="shared" si="5"/>
        <v>0</v>
      </c>
      <c r="Y15" s="1">
        <f t="shared" si="6"/>
        <v>0</v>
      </c>
      <c r="Z15" s="1">
        <f t="shared" si="7"/>
        <v>0</v>
      </c>
      <c r="AA15" s="1">
        <f t="shared" si="8"/>
        <v>0</v>
      </c>
      <c r="AB15" s="1">
        <f t="shared" si="9"/>
        <v>0</v>
      </c>
      <c r="AC15" s="1">
        <f t="shared" si="10"/>
        <v>0</v>
      </c>
      <c r="AD15" s="1">
        <f t="shared" si="11"/>
        <v>0</v>
      </c>
      <c r="AE15" s="1">
        <f t="shared" si="12"/>
        <v>0</v>
      </c>
      <c r="AF15" s="1">
        <f t="shared" si="13"/>
        <v>0</v>
      </c>
      <c r="AG15" s="1">
        <f t="shared" si="14"/>
        <v>0</v>
      </c>
    </row>
    <row r="16" spans="1:33" ht="30" customHeight="1">
      <c r="A16" s="257"/>
      <c r="B16" s="258"/>
      <c r="C16" s="48" t="s">
        <v>17</v>
      </c>
      <c r="D16" s="259"/>
      <c r="E16" s="260"/>
      <c r="F16" s="259"/>
      <c r="G16" s="259"/>
      <c r="H16" s="259"/>
      <c r="I16" s="259"/>
      <c r="J16" s="259"/>
      <c r="K16" s="259"/>
      <c r="L16" s="259"/>
      <c r="M16" s="259"/>
      <c r="N16" s="259"/>
      <c r="O16" s="259"/>
      <c r="P16" s="259"/>
      <c r="Q16" s="259"/>
      <c r="R16" s="304">
        <f t="shared" si="1"/>
        <v>0</v>
      </c>
      <c r="S16" s="202">
        <f t="shared" si="2"/>
        <v>0</v>
      </c>
      <c r="V16" s="1">
        <f t="shared" si="3"/>
        <v>0</v>
      </c>
      <c r="W16" s="1">
        <f t="shared" si="4"/>
        <v>0</v>
      </c>
      <c r="X16" s="1">
        <f t="shared" si="5"/>
        <v>0</v>
      </c>
      <c r="Y16" s="1">
        <f t="shared" si="6"/>
        <v>0</v>
      </c>
      <c r="Z16" s="1">
        <f t="shared" si="7"/>
        <v>0</v>
      </c>
      <c r="AA16" s="1">
        <f t="shared" si="8"/>
        <v>0</v>
      </c>
      <c r="AB16" s="1">
        <f t="shared" si="9"/>
        <v>0</v>
      </c>
      <c r="AC16" s="1">
        <f t="shared" si="10"/>
        <v>0</v>
      </c>
      <c r="AD16" s="1">
        <f t="shared" si="11"/>
        <v>0</v>
      </c>
      <c r="AE16" s="1">
        <f t="shared" si="12"/>
        <v>0</v>
      </c>
      <c r="AF16" s="1">
        <f t="shared" si="13"/>
        <v>0</v>
      </c>
      <c r="AG16" s="1">
        <f t="shared" si="14"/>
        <v>0</v>
      </c>
    </row>
    <row r="17" spans="1:33" ht="30" customHeight="1">
      <c r="A17" s="257"/>
      <c r="B17" s="258"/>
      <c r="C17" s="48" t="s">
        <v>17</v>
      </c>
      <c r="D17" s="259"/>
      <c r="E17" s="260"/>
      <c r="F17" s="259"/>
      <c r="G17" s="259"/>
      <c r="H17" s="259"/>
      <c r="I17" s="259"/>
      <c r="J17" s="259"/>
      <c r="K17" s="259"/>
      <c r="L17" s="259"/>
      <c r="M17" s="259"/>
      <c r="N17" s="259"/>
      <c r="O17" s="259"/>
      <c r="P17" s="259"/>
      <c r="Q17" s="259"/>
      <c r="R17" s="304">
        <f t="shared" si="1"/>
        <v>0</v>
      </c>
      <c r="S17" s="202">
        <f t="shared" si="2"/>
        <v>0</v>
      </c>
      <c r="V17" s="1">
        <f t="shared" si="3"/>
        <v>0</v>
      </c>
      <c r="W17" s="1">
        <f t="shared" si="4"/>
        <v>0</v>
      </c>
      <c r="X17" s="1">
        <f t="shared" si="5"/>
        <v>0</v>
      </c>
      <c r="Y17" s="1">
        <f t="shared" si="6"/>
        <v>0</v>
      </c>
      <c r="Z17" s="1">
        <f t="shared" si="7"/>
        <v>0</v>
      </c>
      <c r="AA17" s="1">
        <f t="shared" si="8"/>
        <v>0</v>
      </c>
      <c r="AB17" s="1">
        <f t="shared" si="9"/>
        <v>0</v>
      </c>
      <c r="AC17" s="1">
        <f t="shared" si="10"/>
        <v>0</v>
      </c>
      <c r="AD17" s="1">
        <f t="shared" si="11"/>
        <v>0</v>
      </c>
      <c r="AE17" s="1">
        <f t="shared" si="12"/>
        <v>0</v>
      </c>
      <c r="AF17" s="1">
        <f t="shared" si="13"/>
        <v>0</v>
      </c>
      <c r="AG17" s="1">
        <f t="shared" si="14"/>
        <v>0</v>
      </c>
    </row>
    <row r="18" spans="1:33" ht="30" customHeight="1">
      <c r="A18" s="257"/>
      <c r="B18" s="258"/>
      <c r="C18" s="48" t="s">
        <v>17</v>
      </c>
      <c r="D18" s="259"/>
      <c r="E18" s="260"/>
      <c r="F18" s="259"/>
      <c r="G18" s="259"/>
      <c r="H18" s="259"/>
      <c r="I18" s="259"/>
      <c r="J18" s="259"/>
      <c r="K18" s="259"/>
      <c r="L18" s="259"/>
      <c r="M18" s="259"/>
      <c r="N18" s="259"/>
      <c r="O18" s="259"/>
      <c r="P18" s="259"/>
      <c r="Q18" s="259"/>
      <c r="R18" s="304">
        <f t="shared" si="1"/>
        <v>0</v>
      </c>
      <c r="S18" s="202">
        <f t="shared" si="2"/>
        <v>0</v>
      </c>
      <c r="V18" s="1">
        <f t="shared" si="3"/>
        <v>0</v>
      </c>
      <c r="W18" s="1">
        <f t="shared" si="4"/>
        <v>0</v>
      </c>
      <c r="X18" s="1">
        <f t="shared" si="5"/>
        <v>0</v>
      </c>
      <c r="Y18" s="1">
        <f t="shared" si="6"/>
        <v>0</v>
      </c>
      <c r="Z18" s="1">
        <f t="shared" si="7"/>
        <v>0</v>
      </c>
      <c r="AA18" s="1">
        <f t="shared" si="8"/>
        <v>0</v>
      </c>
      <c r="AB18" s="1">
        <f t="shared" si="9"/>
        <v>0</v>
      </c>
      <c r="AC18" s="1">
        <f t="shared" si="10"/>
        <v>0</v>
      </c>
      <c r="AD18" s="1">
        <f t="shared" si="11"/>
        <v>0</v>
      </c>
      <c r="AE18" s="1">
        <f t="shared" si="12"/>
        <v>0</v>
      </c>
      <c r="AF18" s="1">
        <f t="shared" si="13"/>
        <v>0</v>
      </c>
      <c r="AG18" s="1">
        <f t="shared" si="14"/>
        <v>0</v>
      </c>
    </row>
    <row r="19" spans="1:33" ht="30" customHeight="1">
      <c r="A19" s="257"/>
      <c r="B19" s="258"/>
      <c r="C19" s="48" t="s">
        <v>17</v>
      </c>
      <c r="D19" s="259"/>
      <c r="E19" s="260"/>
      <c r="F19" s="259"/>
      <c r="G19" s="259"/>
      <c r="H19" s="259"/>
      <c r="I19" s="259"/>
      <c r="J19" s="259"/>
      <c r="K19" s="259"/>
      <c r="L19" s="259"/>
      <c r="M19" s="259"/>
      <c r="N19" s="259"/>
      <c r="O19" s="259"/>
      <c r="P19" s="259"/>
      <c r="Q19" s="259"/>
      <c r="R19" s="304">
        <f t="shared" si="1"/>
        <v>0</v>
      </c>
      <c r="S19" s="202">
        <f t="shared" si="2"/>
        <v>0</v>
      </c>
      <c r="V19" s="1">
        <f t="shared" si="3"/>
        <v>0</v>
      </c>
      <c r="W19" s="1">
        <f t="shared" si="4"/>
        <v>0</v>
      </c>
      <c r="X19" s="1">
        <f t="shared" si="5"/>
        <v>0</v>
      </c>
      <c r="Y19" s="1">
        <f t="shared" si="6"/>
        <v>0</v>
      </c>
      <c r="Z19" s="1">
        <f t="shared" si="7"/>
        <v>0</v>
      </c>
      <c r="AA19" s="1">
        <f t="shared" si="8"/>
        <v>0</v>
      </c>
      <c r="AB19" s="1">
        <f t="shared" si="9"/>
        <v>0</v>
      </c>
      <c r="AC19" s="1">
        <f t="shared" si="10"/>
        <v>0</v>
      </c>
      <c r="AD19" s="1">
        <f t="shared" si="11"/>
        <v>0</v>
      </c>
      <c r="AE19" s="1">
        <f t="shared" si="12"/>
        <v>0</v>
      </c>
      <c r="AF19" s="1">
        <f t="shared" si="13"/>
        <v>0</v>
      </c>
      <c r="AG19" s="1">
        <f t="shared" si="14"/>
        <v>0</v>
      </c>
    </row>
    <row r="20" spans="1:33" ht="30" customHeight="1">
      <c r="A20" s="257"/>
      <c r="B20" s="258"/>
      <c r="C20" s="48" t="s">
        <v>17</v>
      </c>
      <c r="D20" s="259"/>
      <c r="E20" s="260"/>
      <c r="F20" s="259"/>
      <c r="G20" s="259"/>
      <c r="H20" s="259"/>
      <c r="I20" s="259"/>
      <c r="J20" s="259"/>
      <c r="K20" s="259"/>
      <c r="L20" s="259"/>
      <c r="M20" s="259"/>
      <c r="N20" s="259"/>
      <c r="O20" s="259"/>
      <c r="P20" s="259"/>
      <c r="Q20" s="259"/>
      <c r="R20" s="304">
        <f t="shared" si="1"/>
        <v>0</v>
      </c>
      <c r="S20" s="202">
        <f t="shared" si="2"/>
        <v>0</v>
      </c>
      <c r="V20" s="1">
        <f t="shared" si="3"/>
        <v>0</v>
      </c>
      <c r="W20" s="1">
        <f t="shared" si="4"/>
        <v>0</v>
      </c>
      <c r="X20" s="1">
        <f t="shared" si="5"/>
        <v>0</v>
      </c>
      <c r="Y20" s="1">
        <f t="shared" si="6"/>
        <v>0</v>
      </c>
      <c r="Z20" s="1">
        <f t="shared" si="7"/>
        <v>0</v>
      </c>
      <c r="AA20" s="1">
        <f t="shared" si="8"/>
        <v>0</v>
      </c>
      <c r="AB20" s="1">
        <f t="shared" si="9"/>
        <v>0</v>
      </c>
      <c r="AC20" s="1">
        <f t="shared" si="10"/>
        <v>0</v>
      </c>
      <c r="AD20" s="1">
        <f t="shared" si="11"/>
        <v>0</v>
      </c>
      <c r="AE20" s="1">
        <f t="shared" si="12"/>
        <v>0</v>
      </c>
      <c r="AF20" s="1">
        <f t="shared" si="13"/>
        <v>0</v>
      </c>
      <c r="AG20" s="1">
        <f t="shared" si="14"/>
        <v>0</v>
      </c>
    </row>
    <row r="21" spans="1:33" ht="30" customHeight="1">
      <c r="A21" s="257"/>
      <c r="B21" s="258"/>
      <c r="C21" s="48" t="s">
        <v>17</v>
      </c>
      <c r="D21" s="259"/>
      <c r="E21" s="260"/>
      <c r="F21" s="259"/>
      <c r="G21" s="259"/>
      <c r="H21" s="259"/>
      <c r="I21" s="259"/>
      <c r="J21" s="259"/>
      <c r="K21" s="259"/>
      <c r="L21" s="259"/>
      <c r="M21" s="259"/>
      <c r="N21" s="259"/>
      <c r="O21" s="259"/>
      <c r="P21" s="259"/>
      <c r="Q21" s="259"/>
      <c r="R21" s="304">
        <f t="shared" si="1"/>
        <v>0</v>
      </c>
      <c r="S21" s="202">
        <f t="shared" si="2"/>
        <v>0</v>
      </c>
      <c r="V21" s="1">
        <f t="shared" si="3"/>
        <v>0</v>
      </c>
      <c r="W21" s="1">
        <f t="shared" si="4"/>
        <v>0</v>
      </c>
      <c r="X21" s="1">
        <f t="shared" si="5"/>
        <v>0</v>
      </c>
      <c r="Y21" s="1">
        <f t="shared" si="6"/>
        <v>0</v>
      </c>
      <c r="Z21" s="1">
        <f t="shared" si="7"/>
        <v>0</v>
      </c>
      <c r="AA21" s="1">
        <f t="shared" si="8"/>
        <v>0</v>
      </c>
      <c r="AB21" s="1">
        <f t="shared" si="9"/>
        <v>0</v>
      </c>
      <c r="AC21" s="1">
        <f t="shared" si="10"/>
        <v>0</v>
      </c>
      <c r="AD21" s="1">
        <f t="shared" si="11"/>
        <v>0</v>
      </c>
      <c r="AE21" s="1">
        <f t="shared" si="12"/>
        <v>0</v>
      </c>
      <c r="AF21" s="1">
        <f t="shared" si="13"/>
        <v>0</v>
      </c>
      <c r="AG21" s="1">
        <f t="shared" si="14"/>
        <v>0</v>
      </c>
    </row>
    <row r="22" spans="1:33" ht="30" customHeight="1">
      <c r="A22" s="257"/>
      <c r="B22" s="258"/>
      <c r="C22" s="48" t="s">
        <v>17</v>
      </c>
      <c r="D22" s="259"/>
      <c r="E22" s="260"/>
      <c r="F22" s="259"/>
      <c r="G22" s="259"/>
      <c r="H22" s="259"/>
      <c r="I22" s="259"/>
      <c r="J22" s="259"/>
      <c r="K22" s="259"/>
      <c r="L22" s="259"/>
      <c r="M22" s="259"/>
      <c r="N22" s="259"/>
      <c r="O22" s="259"/>
      <c r="P22" s="259"/>
      <c r="Q22" s="259"/>
      <c r="R22" s="304">
        <f t="shared" si="1"/>
        <v>0</v>
      </c>
      <c r="S22" s="202">
        <f t="shared" si="2"/>
        <v>0</v>
      </c>
      <c r="V22" s="1">
        <f t="shared" si="3"/>
        <v>0</v>
      </c>
      <c r="W22" s="1">
        <f t="shared" si="4"/>
        <v>0</v>
      </c>
      <c r="X22" s="1">
        <f t="shared" si="5"/>
        <v>0</v>
      </c>
      <c r="Y22" s="1">
        <f t="shared" si="6"/>
        <v>0</v>
      </c>
      <c r="Z22" s="1">
        <f t="shared" si="7"/>
        <v>0</v>
      </c>
      <c r="AA22" s="1">
        <f t="shared" si="8"/>
        <v>0</v>
      </c>
      <c r="AB22" s="1">
        <f t="shared" si="9"/>
        <v>0</v>
      </c>
      <c r="AC22" s="1">
        <f t="shared" si="10"/>
        <v>0</v>
      </c>
      <c r="AD22" s="1">
        <f t="shared" si="11"/>
        <v>0</v>
      </c>
      <c r="AE22" s="1">
        <f t="shared" si="12"/>
        <v>0</v>
      </c>
      <c r="AF22" s="1">
        <f t="shared" si="13"/>
        <v>0</v>
      </c>
      <c r="AG22" s="1">
        <f t="shared" si="14"/>
        <v>0</v>
      </c>
    </row>
    <row r="23" spans="1:33" ht="30" customHeight="1">
      <c r="A23" s="257"/>
      <c r="B23" s="258"/>
      <c r="C23" s="48" t="s">
        <v>17</v>
      </c>
      <c r="D23" s="259"/>
      <c r="E23" s="260"/>
      <c r="F23" s="259"/>
      <c r="G23" s="259"/>
      <c r="H23" s="259"/>
      <c r="I23" s="259"/>
      <c r="J23" s="259"/>
      <c r="K23" s="259"/>
      <c r="L23" s="259"/>
      <c r="M23" s="259"/>
      <c r="N23" s="259"/>
      <c r="O23" s="259"/>
      <c r="P23" s="259"/>
      <c r="Q23" s="259"/>
      <c r="R23" s="304">
        <f t="shared" si="1"/>
        <v>0</v>
      </c>
      <c r="S23" s="202">
        <f t="shared" si="2"/>
        <v>0</v>
      </c>
      <c r="V23" s="1">
        <f t="shared" si="3"/>
        <v>0</v>
      </c>
      <c r="W23" s="1">
        <f t="shared" si="4"/>
        <v>0</v>
      </c>
      <c r="X23" s="1">
        <f t="shared" si="5"/>
        <v>0</v>
      </c>
      <c r="Y23" s="1">
        <f t="shared" si="6"/>
        <v>0</v>
      </c>
      <c r="Z23" s="1">
        <f t="shared" si="7"/>
        <v>0</v>
      </c>
      <c r="AA23" s="1">
        <f t="shared" si="8"/>
        <v>0</v>
      </c>
      <c r="AB23" s="1">
        <f t="shared" si="9"/>
        <v>0</v>
      </c>
      <c r="AC23" s="1">
        <f t="shared" si="10"/>
        <v>0</v>
      </c>
      <c r="AD23" s="1">
        <f t="shared" si="11"/>
        <v>0</v>
      </c>
      <c r="AE23" s="1">
        <f t="shared" si="12"/>
        <v>0</v>
      </c>
      <c r="AF23" s="1">
        <f t="shared" si="13"/>
        <v>0</v>
      </c>
      <c r="AG23" s="1">
        <f t="shared" si="14"/>
        <v>0</v>
      </c>
    </row>
    <row r="24" spans="1:33" ht="30" customHeight="1">
      <c r="A24" s="257"/>
      <c r="B24" s="258"/>
      <c r="C24" s="48" t="s">
        <v>17</v>
      </c>
      <c r="D24" s="259"/>
      <c r="E24" s="260"/>
      <c r="F24" s="259"/>
      <c r="G24" s="259"/>
      <c r="H24" s="259"/>
      <c r="I24" s="259"/>
      <c r="J24" s="259"/>
      <c r="K24" s="259"/>
      <c r="L24" s="259"/>
      <c r="M24" s="259"/>
      <c r="N24" s="259"/>
      <c r="O24" s="259"/>
      <c r="P24" s="259"/>
      <c r="Q24" s="259"/>
      <c r="R24" s="304">
        <f t="shared" si="1"/>
        <v>0</v>
      </c>
      <c r="S24" s="202">
        <f t="shared" si="2"/>
        <v>0</v>
      </c>
      <c r="V24" s="1">
        <f t="shared" si="3"/>
        <v>0</v>
      </c>
      <c r="W24" s="1">
        <f t="shared" si="4"/>
        <v>0</v>
      </c>
      <c r="X24" s="1">
        <f t="shared" si="5"/>
        <v>0</v>
      </c>
      <c r="Y24" s="1">
        <f t="shared" si="6"/>
        <v>0</v>
      </c>
      <c r="Z24" s="1">
        <f t="shared" si="7"/>
        <v>0</v>
      </c>
      <c r="AA24" s="1">
        <f t="shared" si="8"/>
        <v>0</v>
      </c>
      <c r="AB24" s="1">
        <f t="shared" si="9"/>
        <v>0</v>
      </c>
      <c r="AC24" s="1">
        <f t="shared" si="10"/>
        <v>0</v>
      </c>
      <c r="AD24" s="1">
        <f t="shared" si="11"/>
        <v>0</v>
      </c>
      <c r="AE24" s="1">
        <f t="shared" si="12"/>
        <v>0</v>
      </c>
      <c r="AF24" s="1">
        <f t="shared" si="13"/>
        <v>0</v>
      </c>
      <c r="AG24" s="1">
        <f t="shared" si="14"/>
        <v>0</v>
      </c>
    </row>
    <row r="25" spans="1:33" ht="30" customHeight="1">
      <c r="A25" s="257"/>
      <c r="B25" s="258"/>
      <c r="C25" s="48" t="s">
        <v>117</v>
      </c>
      <c r="D25" s="259"/>
      <c r="E25" s="260"/>
      <c r="F25" s="259"/>
      <c r="G25" s="259"/>
      <c r="H25" s="259"/>
      <c r="I25" s="259"/>
      <c r="J25" s="259"/>
      <c r="K25" s="259"/>
      <c r="L25" s="259"/>
      <c r="M25" s="259"/>
      <c r="N25" s="259"/>
      <c r="O25" s="259"/>
      <c r="P25" s="259"/>
      <c r="Q25" s="259"/>
      <c r="R25" s="304">
        <f t="shared" si="1"/>
        <v>0</v>
      </c>
      <c r="S25" s="202">
        <f t="shared" si="2"/>
        <v>0</v>
      </c>
      <c r="V25" s="1">
        <f t="shared" si="3"/>
        <v>0</v>
      </c>
      <c r="W25" s="1">
        <f t="shared" si="4"/>
        <v>0</v>
      </c>
      <c r="X25" s="1">
        <f t="shared" si="5"/>
        <v>0</v>
      </c>
      <c r="Y25" s="1">
        <f t="shared" si="6"/>
        <v>0</v>
      </c>
      <c r="Z25" s="1">
        <f t="shared" si="7"/>
        <v>0</v>
      </c>
      <c r="AA25" s="1">
        <f t="shared" si="8"/>
        <v>0</v>
      </c>
      <c r="AB25" s="1">
        <f t="shared" si="9"/>
        <v>0</v>
      </c>
      <c r="AC25" s="1">
        <f t="shared" si="10"/>
        <v>0</v>
      </c>
      <c r="AD25" s="1">
        <f t="shared" si="11"/>
        <v>0</v>
      </c>
      <c r="AE25" s="1">
        <f t="shared" si="12"/>
        <v>0</v>
      </c>
      <c r="AF25" s="1">
        <f t="shared" si="13"/>
        <v>0</v>
      </c>
      <c r="AG25" s="1">
        <f t="shared" si="14"/>
        <v>0</v>
      </c>
    </row>
    <row r="26" spans="1:33" ht="30" customHeight="1">
      <c r="A26" s="257"/>
      <c r="B26" s="258"/>
      <c r="C26" s="48" t="s">
        <v>17</v>
      </c>
      <c r="D26" s="259"/>
      <c r="E26" s="260"/>
      <c r="F26" s="259"/>
      <c r="G26" s="259"/>
      <c r="H26" s="259"/>
      <c r="I26" s="259"/>
      <c r="J26" s="259"/>
      <c r="K26" s="259"/>
      <c r="L26" s="259"/>
      <c r="M26" s="259"/>
      <c r="N26" s="259"/>
      <c r="O26" s="259"/>
      <c r="P26" s="259"/>
      <c r="Q26" s="259"/>
      <c r="R26" s="304">
        <f t="shared" si="1"/>
        <v>0</v>
      </c>
      <c r="S26" s="202">
        <f t="shared" si="2"/>
        <v>0</v>
      </c>
      <c r="V26" s="1">
        <f t="shared" si="3"/>
        <v>0</v>
      </c>
      <c r="W26" s="1">
        <f t="shared" si="4"/>
        <v>0</v>
      </c>
      <c r="X26" s="1">
        <f t="shared" si="5"/>
        <v>0</v>
      </c>
      <c r="Y26" s="1">
        <f t="shared" si="6"/>
        <v>0</v>
      </c>
      <c r="Z26" s="1">
        <f t="shared" si="7"/>
        <v>0</v>
      </c>
      <c r="AA26" s="1">
        <f t="shared" si="8"/>
        <v>0</v>
      </c>
      <c r="AB26" s="1">
        <f t="shared" si="9"/>
        <v>0</v>
      </c>
      <c r="AC26" s="1">
        <f t="shared" si="10"/>
        <v>0</v>
      </c>
      <c r="AD26" s="1">
        <f t="shared" si="11"/>
        <v>0</v>
      </c>
      <c r="AE26" s="1">
        <f t="shared" si="12"/>
        <v>0</v>
      </c>
      <c r="AF26" s="1">
        <f t="shared" si="13"/>
        <v>0</v>
      </c>
      <c r="AG26" s="1">
        <f t="shared" si="14"/>
        <v>0</v>
      </c>
    </row>
    <row r="27" spans="1:33" ht="30" customHeight="1" thickBot="1">
      <c r="A27" s="411" t="s">
        <v>116</v>
      </c>
      <c r="B27" s="412"/>
      <c r="C27" s="49" t="s">
        <v>17</v>
      </c>
      <c r="D27" s="197">
        <f>SUM(D6:D26)</f>
        <v>0</v>
      </c>
      <c r="E27" s="201"/>
      <c r="F27" s="197">
        <f>V27</f>
        <v>0</v>
      </c>
      <c r="G27" s="197">
        <f t="shared" ref="G27:Q27" si="15">W27</f>
        <v>0</v>
      </c>
      <c r="H27" s="197">
        <f t="shared" si="15"/>
        <v>0</v>
      </c>
      <c r="I27" s="197">
        <f t="shared" si="15"/>
        <v>0</v>
      </c>
      <c r="J27" s="197">
        <f t="shared" si="15"/>
        <v>0</v>
      </c>
      <c r="K27" s="197">
        <f t="shared" si="15"/>
        <v>0</v>
      </c>
      <c r="L27" s="197">
        <f t="shared" si="15"/>
        <v>0</v>
      </c>
      <c r="M27" s="197">
        <f t="shared" si="15"/>
        <v>0</v>
      </c>
      <c r="N27" s="197">
        <f t="shared" si="15"/>
        <v>0</v>
      </c>
      <c r="O27" s="197">
        <f t="shared" si="15"/>
        <v>0</v>
      </c>
      <c r="P27" s="197">
        <f t="shared" si="15"/>
        <v>0</v>
      </c>
      <c r="Q27" s="197">
        <f t="shared" si="15"/>
        <v>0</v>
      </c>
      <c r="R27" s="197">
        <f>SUM(R6:R26)</f>
        <v>0</v>
      </c>
      <c r="S27" s="198">
        <f>SUM(S6:S26)</f>
        <v>0</v>
      </c>
      <c r="V27" s="1">
        <f>SUM(V6:V26)</f>
        <v>0</v>
      </c>
      <c r="W27" s="1">
        <f t="shared" ref="W27:AG27" si="16">SUM(W6:W26)</f>
        <v>0</v>
      </c>
      <c r="X27" s="1">
        <f t="shared" si="16"/>
        <v>0</v>
      </c>
      <c r="Y27" s="1">
        <f t="shared" si="16"/>
        <v>0</v>
      </c>
      <c r="Z27" s="1">
        <f t="shared" si="16"/>
        <v>0</v>
      </c>
      <c r="AA27" s="1">
        <f t="shared" si="16"/>
        <v>0</v>
      </c>
      <c r="AB27" s="1">
        <f t="shared" si="16"/>
        <v>0</v>
      </c>
      <c r="AC27" s="1">
        <f t="shared" si="16"/>
        <v>0</v>
      </c>
      <c r="AD27" s="1">
        <f t="shared" si="16"/>
        <v>0</v>
      </c>
      <c r="AE27" s="1">
        <f t="shared" si="16"/>
        <v>0</v>
      </c>
      <c r="AF27" s="1">
        <f t="shared" si="16"/>
        <v>0</v>
      </c>
      <c r="AG27" s="1">
        <f t="shared" si="16"/>
        <v>0</v>
      </c>
    </row>
    <row r="28" spans="1:33">
      <c r="R28" s="323" t="s">
        <v>614</v>
      </c>
    </row>
    <row r="30" spans="1:33" ht="14.25" thickBot="1">
      <c r="A30" s="1" t="s">
        <v>118</v>
      </c>
    </row>
    <row r="31" spans="1:33">
      <c r="A31" s="413"/>
      <c r="B31" s="414"/>
      <c r="C31" s="414"/>
      <c r="D31" s="414"/>
      <c r="E31" s="414"/>
      <c r="F31" s="414"/>
      <c r="G31" s="414"/>
      <c r="H31" s="414"/>
      <c r="I31" s="414"/>
      <c r="J31" s="414"/>
      <c r="K31" s="414"/>
      <c r="L31" s="414"/>
      <c r="M31" s="414"/>
      <c r="N31" s="414"/>
      <c r="O31" s="414"/>
      <c r="P31" s="414"/>
      <c r="Q31" s="414"/>
      <c r="R31" s="414"/>
      <c r="S31" s="415"/>
    </row>
    <row r="32" spans="1:33">
      <c r="A32" s="416"/>
      <c r="B32" s="417"/>
      <c r="C32" s="417"/>
      <c r="D32" s="417"/>
      <c r="E32" s="417"/>
      <c r="F32" s="417"/>
      <c r="G32" s="417"/>
      <c r="H32" s="417"/>
      <c r="I32" s="417"/>
      <c r="J32" s="417"/>
      <c r="K32" s="417"/>
      <c r="L32" s="417"/>
      <c r="M32" s="417"/>
      <c r="N32" s="417"/>
      <c r="O32" s="417"/>
      <c r="P32" s="417"/>
      <c r="Q32" s="417"/>
      <c r="R32" s="417"/>
      <c r="S32" s="418"/>
    </row>
    <row r="33" spans="1:19">
      <c r="A33" s="416"/>
      <c r="B33" s="417"/>
      <c r="C33" s="417"/>
      <c r="D33" s="417"/>
      <c r="E33" s="417"/>
      <c r="F33" s="417"/>
      <c r="G33" s="417"/>
      <c r="H33" s="417"/>
      <c r="I33" s="417"/>
      <c r="J33" s="417"/>
      <c r="K33" s="417"/>
      <c r="L33" s="417"/>
      <c r="M33" s="417"/>
      <c r="N33" s="417"/>
      <c r="O33" s="417"/>
      <c r="P33" s="417"/>
      <c r="Q33" s="417"/>
      <c r="R33" s="417"/>
      <c r="S33" s="418"/>
    </row>
    <row r="34" spans="1:19">
      <c r="A34" s="416"/>
      <c r="B34" s="417"/>
      <c r="C34" s="417"/>
      <c r="D34" s="417"/>
      <c r="E34" s="417"/>
      <c r="F34" s="417"/>
      <c r="G34" s="417"/>
      <c r="H34" s="417"/>
      <c r="I34" s="417"/>
      <c r="J34" s="417"/>
      <c r="K34" s="417"/>
      <c r="L34" s="417"/>
      <c r="M34" s="417"/>
      <c r="N34" s="417"/>
      <c r="O34" s="417"/>
      <c r="P34" s="417"/>
      <c r="Q34" s="417"/>
      <c r="R34" s="417"/>
      <c r="S34" s="418"/>
    </row>
    <row r="35" spans="1:19">
      <c r="A35" s="416"/>
      <c r="B35" s="417"/>
      <c r="C35" s="417"/>
      <c r="D35" s="417"/>
      <c r="E35" s="417"/>
      <c r="F35" s="417"/>
      <c r="G35" s="417"/>
      <c r="H35" s="417"/>
      <c r="I35" s="417"/>
      <c r="J35" s="417"/>
      <c r="K35" s="417"/>
      <c r="L35" s="417"/>
      <c r="M35" s="417"/>
      <c r="N35" s="417"/>
      <c r="O35" s="417"/>
      <c r="P35" s="417"/>
      <c r="Q35" s="417"/>
      <c r="R35" s="417"/>
      <c r="S35" s="418"/>
    </row>
    <row r="36" spans="1:19" ht="14.25" thickBot="1">
      <c r="A36" s="419"/>
      <c r="B36" s="420"/>
      <c r="C36" s="420"/>
      <c r="D36" s="420"/>
      <c r="E36" s="420"/>
      <c r="F36" s="420"/>
      <c r="G36" s="420"/>
      <c r="H36" s="420"/>
      <c r="I36" s="420"/>
      <c r="J36" s="420"/>
      <c r="K36" s="420"/>
      <c r="L36" s="420"/>
      <c r="M36" s="420"/>
      <c r="N36" s="420"/>
      <c r="O36" s="420"/>
      <c r="P36" s="420"/>
      <c r="Q36" s="420"/>
      <c r="R36" s="420"/>
      <c r="S36" s="421"/>
    </row>
    <row r="38" spans="1:19">
      <c r="A38" s="1" t="s">
        <v>572</v>
      </c>
    </row>
  </sheetData>
  <sheetProtection autoFilter="0"/>
  <mergeCells count="2">
    <mergeCell ref="A27:B27"/>
    <mergeCell ref="A31:S36"/>
  </mergeCells>
  <phoneticPr fontId="2"/>
  <dataValidations count="2">
    <dataValidation type="list" allowBlank="1" showInputMessage="1" showErrorMessage="1" sqref="B6:B26">
      <formula1>"建築確認図面,登記簿,その他"</formula1>
    </dataValidation>
    <dataValidation type="list" allowBlank="1" showInputMessage="1" showErrorMessage="1" sqref="E6:E26">
      <formula1>"変更なし,右記のとおり変更"</formula1>
    </dataValidation>
  </dataValidations>
  <pageMargins left="0.6" right="0.2" top="0.39370078740157483" bottom="0.59055118110236227" header="0.31496062992125984" footer="0.31496062992125984"/>
  <pageSetup paperSize="9" scale="65" orientation="landscape" horizontalDpi="1200" verticalDpi="1200" r:id="rId1"/>
  <ignoredErrors>
    <ignoredError sqref="S6:S26" formulaRange="1"/>
  </ignoredErrors>
</worksheet>
</file>

<file path=xl/worksheets/sheet4.xml><?xml version="1.0" encoding="utf-8"?>
<worksheet xmlns="http://schemas.openxmlformats.org/spreadsheetml/2006/main" xmlns:r="http://schemas.openxmlformats.org/officeDocument/2006/relationships">
  <dimension ref="A1:IV98"/>
  <sheetViews>
    <sheetView showGridLines="0" view="pageBreakPreview" zoomScaleNormal="100" zoomScaleSheetLayoutView="100" workbookViewId="0">
      <pane ySplit="7" topLeftCell="A8" activePane="bottomLeft" state="frozen"/>
      <selection pane="bottomLeft" activeCell="B8" sqref="B8"/>
    </sheetView>
  </sheetViews>
  <sheetFormatPr defaultColWidth="5.625" defaultRowHeight="13.5"/>
  <cols>
    <col min="1" max="1" width="6.625" style="1" customWidth="1"/>
    <col min="2" max="3" width="20.625" style="1" customWidth="1"/>
    <col min="4" max="4" width="10.625" style="1" customWidth="1"/>
    <col min="5" max="5" width="15.625" style="1" customWidth="1"/>
    <col min="6" max="6" width="10.625" style="1" customWidth="1"/>
    <col min="7" max="7" width="3.625" style="1" customWidth="1"/>
    <col min="8" max="8" width="10.625" style="1" customWidth="1"/>
    <col min="9" max="9" width="5.625" style="1"/>
    <col min="10" max="22" width="10.625" style="1" customWidth="1"/>
    <col min="23" max="23" width="5.625" style="1"/>
    <col min="24" max="27" width="5.625" style="101" customWidth="1"/>
    <col min="28" max="28" width="6" style="101" customWidth="1"/>
    <col min="29" max="214" width="5.625" style="101" customWidth="1"/>
    <col min="215" max="215" width="5.625" style="101"/>
    <col min="216" max="216" width="20.625" style="101" customWidth="1"/>
    <col min="217" max="217" width="10.625" style="101" customWidth="1"/>
    <col min="218" max="231" width="5.625" style="101"/>
    <col min="232" max="232" width="6" style="101" customWidth="1"/>
    <col min="233" max="16384" width="5.625" style="101"/>
  </cols>
  <sheetData>
    <row r="1" spans="1:255">
      <c r="A1" s="2" t="s">
        <v>433</v>
      </c>
    </row>
    <row r="3" spans="1:255">
      <c r="A3" s="1" t="s">
        <v>171</v>
      </c>
    </row>
    <row r="4" spans="1:255" ht="14.25" thickBot="1"/>
    <row r="5" spans="1:255">
      <c r="A5" s="426" t="s">
        <v>119</v>
      </c>
      <c r="B5" s="429" t="s">
        <v>26</v>
      </c>
      <c r="C5" s="429" t="s">
        <v>27</v>
      </c>
      <c r="D5" s="52" t="s">
        <v>120</v>
      </c>
      <c r="E5" s="52"/>
      <c r="F5" s="52" t="s">
        <v>30</v>
      </c>
      <c r="G5" s="52"/>
      <c r="H5" s="429" t="s">
        <v>33</v>
      </c>
      <c r="I5" s="429" t="s">
        <v>34</v>
      </c>
      <c r="J5" s="52" t="s">
        <v>121</v>
      </c>
      <c r="K5" s="52"/>
      <c r="L5" s="52"/>
      <c r="M5" s="52"/>
      <c r="N5" s="52"/>
      <c r="O5" s="52"/>
      <c r="P5" s="52"/>
      <c r="Q5" s="52"/>
      <c r="R5" s="52"/>
      <c r="S5" s="52"/>
      <c r="T5" s="52"/>
      <c r="U5" s="52"/>
      <c r="V5" s="53"/>
    </row>
    <row r="6" spans="1:255">
      <c r="A6" s="427"/>
      <c r="B6" s="430"/>
      <c r="C6" s="430"/>
      <c r="D6" s="424" t="s">
        <v>28</v>
      </c>
      <c r="E6" s="424" t="s">
        <v>29</v>
      </c>
      <c r="F6" s="424" t="s">
        <v>31</v>
      </c>
      <c r="G6" s="424" t="s">
        <v>32</v>
      </c>
      <c r="H6" s="430"/>
      <c r="I6" s="430"/>
      <c r="J6" s="56" t="str">
        <f>CONCATENATE("平成",'2号(1)'!C3,"年")</f>
        <v>平成年</v>
      </c>
      <c r="K6" s="57"/>
      <c r="L6" s="57"/>
      <c r="M6" s="57"/>
      <c r="N6" s="57"/>
      <c r="O6" s="57"/>
      <c r="P6" s="57"/>
      <c r="Q6" s="57"/>
      <c r="R6" s="58"/>
      <c r="S6" s="56" t="str">
        <f>CONCATENATE("平成",'2号(1)'!C3+1,"年")</f>
        <v>平成1年</v>
      </c>
      <c r="T6" s="57"/>
      <c r="U6" s="58"/>
      <c r="V6" s="422" t="s">
        <v>35</v>
      </c>
      <c r="X6" s="103" t="s">
        <v>270</v>
      </c>
      <c r="Y6" s="104"/>
      <c r="Z6" s="104"/>
      <c r="AA6" s="104"/>
      <c r="AB6" s="105"/>
      <c r="AC6" s="103" t="s">
        <v>271</v>
      </c>
      <c r="AD6" s="104"/>
      <c r="AE6" s="104"/>
      <c r="AF6" s="104"/>
      <c r="AG6" s="105"/>
      <c r="AH6" s="103" t="s">
        <v>272</v>
      </c>
      <c r="AI6" s="104"/>
      <c r="AJ6" s="104"/>
      <c r="AK6" s="104"/>
      <c r="AL6" s="105"/>
      <c r="AM6" s="103" t="s">
        <v>126</v>
      </c>
      <c r="AN6" s="104"/>
      <c r="AO6" s="104"/>
      <c r="AP6" s="104"/>
      <c r="AQ6" s="105"/>
      <c r="AR6" s="103" t="s">
        <v>269</v>
      </c>
      <c r="AS6" s="104"/>
      <c r="AT6" s="104"/>
      <c r="AU6" s="104"/>
      <c r="AV6" s="105"/>
      <c r="AW6" s="103" t="s">
        <v>274</v>
      </c>
      <c r="AX6" s="104"/>
      <c r="AY6" s="104"/>
      <c r="AZ6" s="104"/>
      <c r="BA6" s="105"/>
      <c r="BB6" s="103" t="s">
        <v>273</v>
      </c>
      <c r="BC6" s="104"/>
      <c r="BD6" s="104"/>
      <c r="BE6" s="104"/>
      <c r="BF6" s="105"/>
      <c r="BG6" s="103" t="s">
        <v>51</v>
      </c>
      <c r="BH6" s="104"/>
      <c r="BI6" s="104"/>
      <c r="BJ6" s="104"/>
      <c r="BK6" s="105"/>
      <c r="BL6" s="103" t="s">
        <v>53</v>
      </c>
      <c r="BM6" s="104"/>
      <c r="BN6" s="104"/>
      <c r="BO6" s="104"/>
      <c r="BP6" s="105"/>
      <c r="BQ6" s="103" t="s">
        <v>330</v>
      </c>
      <c r="BR6" s="104"/>
      <c r="BS6" s="104"/>
      <c r="BT6" s="104"/>
      <c r="BU6" s="105"/>
      <c r="BV6" s="103" t="s">
        <v>55</v>
      </c>
      <c r="BW6" s="104"/>
      <c r="BX6" s="104"/>
      <c r="BY6" s="104"/>
      <c r="BZ6" s="105"/>
      <c r="CA6" s="103" t="s">
        <v>56</v>
      </c>
      <c r="CB6" s="104"/>
      <c r="CC6" s="104"/>
      <c r="CD6" s="104"/>
      <c r="CE6" s="105"/>
      <c r="CF6" s="103" t="s">
        <v>57</v>
      </c>
      <c r="CG6" s="104"/>
      <c r="CH6" s="104"/>
      <c r="CI6" s="104"/>
      <c r="CJ6" s="105"/>
      <c r="CK6" s="103" t="s">
        <v>58</v>
      </c>
      <c r="CL6" s="104"/>
      <c r="CM6" s="104"/>
      <c r="CN6" s="104"/>
      <c r="CO6" s="105"/>
      <c r="CP6" s="103" t="s">
        <v>456</v>
      </c>
      <c r="CQ6" s="104"/>
      <c r="CR6" s="104"/>
      <c r="CS6" s="104"/>
      <c r="CT6" s="105"/>
      <c r="CU6" s="103" t="s">
        <v>457</v>
      </c>
      <c r="CV6" s="104"/>
      <c r="CW6" s="104"/>
      <c r="CX6" s="104"/>
      <c r="CY6" s="105"/>
      <c r="CZ6" s="103" t="s">
        <v>458</v>
      </c>
      <c r="DA6" s="104"/>
      <c r="DB6" s="104"/>
      <c r="DC6" s="104"/>
      <c r="DD6" s="105"/>
      <c r="DE6" s="103" t="s">
        <v>459</v>
      </c>
      <c r="DF6" s="104"/>
      <c r="DG6" s="104"/>
      <c r="DH6" s="104"/>
      <c r="DI6" s="105"/>
      <c r="DJ6" s="103" t="s">
        <v>334</v>
      </c>
      <c r="DK6" s="104"/>
      <c r="DL6" s="104"/>
      <c r="DM6" s="104"/>
      <c r="DN6" s="105"/>
      <c r="DO6" s="103" t="s">
        <v>336</v>
      </c>
      <c r="DP6" s="104"/>
      <c r="DQ6" s="104"/>
      <c r="DR6" s="104"/>
      <c r="DS6" s="105"/>
      <c r="DT6" s="103" t="s">
        <v>337</v>
      </c>
      <c r="DU6" s="104"/>
      <c r="DV6" s="104"/>
      <c r="DW6" s="104"/>
      <c r="DX6" s="105"/>
      <c r="DY6" s="103" t="s">
        <v>340</v>
      </c>
      <c r="DZ6" s="104"/>
      <c r="EA6" s="104"/>
      <c r="EB6" s="104"/>
      <c r="EC6" s="105"/>
      <c r="ED6" s="103" t="s">
        <v>341</v>
      </c>
      <c r="EE6" s="104"/>
      <c r="EF6" s="104"/>
      <c r="EG6" s="104"/>
      <c r="EH6" s="105"/>
      <c r="EI6" s="103" t="s">
        <v>342</v>
      </c>
      <c r="EJ6" s="104"/>
      <c r="EK6" s="104"/>
      <c r="EL6" s="104"/>
      <c r="EM6" s="105"/>
      <c r="EN6" s="103" t="s">
        <v>343</v>
      </c>
      <c r="EO6" s="104"/>
      <c r="EP6" s="104"/>
      <c r="EQ6" s="104"/>
      <c r="ER6" s="105"/>
      <c r="ES6" s="103" t="s">
        <v>71</v>
      </c>
      <c r="ET6" s="104"/>
      <c r="EU6" s="104"/>
      <c r="EV6" s="104"/>
      <c r="EW6" s="105"/>
      <c r="EX6" s="103" t="s">
        <v>344</v>
      </c>
      <c r="EY6" s="104"/>
      <c r="EZ6" s="104"/>
      <c r="FA6" s="104"/>
      <c r="FB6" s="105"/>
      <c r="FC6" s="103" t="s">
        <v>345</v>
      </c>
      <c r="FD6" s="104"/>
      <c r="FE6" s="104"/>
      <c r="FF6" s="104"/>
      <c r="FG6" s="105"/>
      <c r="FH6" s="103" t="s">
        <v>346</v>
      </c>
      <c r="FI6" s="104"/>
      <c r="FJ6" s="104"/>
      <c r="FK6" s="104"/>
      <c r="FL6" s="105"/>
      <c r="FM6" s="103" t="s">
        <v>378</v>
      </c>
      <c r="FN6" s="104"/>
      <c r="FO6" s="104"/>
      <c r="FP6" s="104"/>
      <c r="FQ6" s="105"/>
      <c r="FR6" s="103" t="s">
        <v>379</v>
      </c>
      <c r="FS6" s="104"/>
      <c r="FT6" s="104"/>
      <c r="FU6" s="104"/>
      <c r="FV6" s="105"/>
      <c r="FW6" s="103" t="s">
        <v>380</v>
      </c>
      <c r="FX6" s="104"/>
      <c r="FY6" s="104"/>
      <c r="FZ6" s="104"/>
      <c r="GA6" s="105"/>
      <c r="GB6" s="103" t="s">
        <v>381</v>
      </c>
      <c r="GC6" s="104"/>
      <c r="GD6" s="104"/>
      <c r="GE6" s="104"/>
      <c r="GF6" s="105"/>
      <c r="GG6" s="103" t="s">
        <v>382</v>
      </c>
      <c r="GH6" s="104"/>
      <c r="GI6" s="104"/>
      <c r="GJ6" s="104"/>
      <c r="GK6" s="105"/>
      <c r="GL6" s="103" t="s">
        <v>383</v>
      </c>
      <c r="GM6" s="104"/>
      <c r="GN6" s="104"/>
      <c r="GO6" s="104"/>
      <c r="GP6" s="105"/>
      <c r="GQ6" s="103" t="s">
        <v>384</v>
      </c>
      <c r="GR6" s="104"/>
      <c r="GS6" s="104"/>
      <c r="GT6" s="104"/>
      <c r="GU6" s="105"/>
      <c r="GV6" s="103" t="s">
        <v>385</v>
      </c>
      <c r="GW6" s="104"/>
      <c r="GX6" s="104"/>
      <c r="GY6" s="104"/>
      <c r="GZ6" s="105"/>
      <c r="HA6" s="103" t="s">
        <v>347</v>
      </c>
      <c r="HB6" s="104"/>
      <c r="HC6" s="105"/>
      <c r="HD6" s="103" t="s">
        <v>348</v>
      </c>
      <c r="HE6" s="104"/>
      <c r="HF6" s="105"/>
      <c r="HG6" s="103" t="s">
        <v>349</v>
      </c>
      <c r="HH6" s="104"/>
      <c r="HI6" s="104"/>
      <c r="HJ6" s="104"/>
      <c r="HK6" s="104"/>
      <c r="HL6" s="104" t="s">
        <v>350</v>
      </c>
      <c r="HM6" s="104"/>
      <c r="HN6" s="104"/>
      <c r="HO6" s="104"/>
      <c r="HP6" s="104"/>
      <c r="HQ6" s="104"/>
      <c r="HR6" s="104"/>
      <c r="HS6" s="104"/>
      <c r="HT6" s="104"/>
      <c r="HU6" s="104"/>
      <c r="HV6" s="104"/>
      <c r="HW6" s="104"/>
      <c r="HX6" s="104" t="s">
        <v>400</v>
      </c>
      <c r="HY6" s="104"/>
      <c r="HZ6" s="104"/>
      <c r="IA6" s="104"/>
      <c r="IB6" s="104"/>
      <c r="IC6" s="104"/>
      <c r="ID6" s="104"/>
      <c r="IE6" s="104"/>
      <c r="IF6" s="104"/>
      <c r="IG6" s="104"/>
      <c r="IH6" s="104"/>
      <c r="II6" s="104"/>
      <c r="IJ6" s="104" t="s">
        <v>355</v>
      </c>
      <c r="IK6" s="104"/>
      <c r="IL6" s="104"/>
      <c r="IM6" s="104"/>
      <c r="IN6" s="104"/>
      <c r="IO6" s="104"/>
      <c r="IP6" s="104"/>
      <c r="IQ6" s="104"/>
      <c r="IR6" s="104"/>
      <c r="IS6" s="104"/>
      <c r="IT6" s="104"/>
      <c r="IU6" s="105"/>
    </row>
    <row r="7" spans="1:255">
      <c r="A7" s="428"/>
      <c r="B7" s="425"/>
      <c r="C7" s="425"/>
      <c r="D7" s="425"/>
      <c r="E7" s="425"/>
      <c r="F7" s="425"/>
      <c r="G7" s="425"/>
      <c r="H7" s="425"/>
      <c r="I7" s="425"/>
      <c r="J7" s="48" t="s">
        <v>158</v>
      </c>
      <c r="K7" s="48" t="s">
        <v>159</v>
      </c>
      <c r="L7" s="48" t="s">
        <v>160</v>
      </c>
      <c r="M7" s="48" t="s">
        <v>161</v>
      </c>
      <c r="N7" s="48" t="s">
        <v>162</v>
      </c>
      <c r="O7" s="48" t="s">
        <v>163</v>
      </c>
      <c r="P7" s="48" t="s">
        <v>164</v>
      </c>
      <c r="Q7" s="48" t="s">
        <v>165</v>
      </c>
      <c r="R7" s="48" t="s">
        <v>166</v>
      </c>
      <c r="S7" s="48" t="s">
        <v>167</v>
      </c>
      <c r="T7" s="48" t="s">
        <v>168</v>
      </c>
      <c r="U7" s="48" t="s">
        <v>169</v>
      </c>
      <c r="V7" s="423"/>
      <c r="X7" s="106" t="s">
        <v>328</v>
      </c>
      <c r="Y7" s="102" t="s">
        <v>318</v>
      </c>
      <c r="Z7" s="102" t="s">
        <v>319</v>
      </c>
      <c r="AA7" s="102" t="s">
        <v>322</v>
      </c>
      <c r="AB7" s="107" t="s">
        <v>321</v>
      </c>
      <c r="AC7" s="106" t="s">
        <v>328</v>
      </c>
      <c r="AD7" s="102" t="s">
        <v>318</v>
      </c>
      <c r="AE7" s="102" t="s">
        <v>319</v>
      </c>
      <c r="AF7" s="102" t="s">
        <v>322</v>
      </c>
      <c r="AG7" s="107" t="s">
        <v>321</v>
      </c>
      <c r="AH7" s="106" t="s">
        <v>328</v>
      </c>
      <c r="AI7" s="102" t="s">
        <v>318</v>
      </c>
      <c r="AJ7" s="102" t="s">
        <v>319</v>
      </c>
      <c r="AK7" s="102" t="s">
        <v>322</v>
      </c>
      <c r="AL7" s="107" t="s">
        <v>321</v>
      </c>
      <c r="AM7" s="106" t="s">
        <v>328</v>
      </c>
      <c r="AN7" s="102" t="s">
        <v>318</v>
      </c>
      <c r="AO7" s="102" t="s">
        <v>319</v>
      </c>
      <c r="AP7" s="102" t="s">
        <v>322</v>
      </c>
      <c r="AQ7" s="107" t="s">
        <v>321</v>
      </c>
      <c r="AR7" s="106" t="s">
        <v>328</v>
      </c>
      <c r="AS7" s="102" t="s">
        <v>318</v>
      </c>
      <c r="AT7" s="102" t="s">
        <v>319</v>
      </c>
      <c r="AU7" s="102" t="s">
        <v>322</v>
      </c>
      <c r="AV7" s="107" t="s">
        <v>329</v>
      </c>
      <c r="AW7" s="106" t="s">
        <v>328</v>
      </c>
      <c r="AX7" s="102" t="s">
        <v>318</v>
      </c>
      <c r="AY7" s="102" t="s">
        <v>319</v>
      </c>
      <c r="AZ7" s="102" t="s">
        <v>322</v>
      </c>
      <c r="BA7" s="107" t="s">
        <v>329</v>
      </c>
      <c r="BB7" s="106" t="s">
        <v>328</v>
      </c>
      <c r="BC7" s="102" t="s">
        <v>318</v>
      </c>
      <c r="BD7" s="102" t="s">
        <v>319</v>
      </c>
      <c r="BE7" s="102" t="s">
        <v>322</v>
      </c>
      <c r="BF7" s="107" t="s">
        <v>329</v>
      </c>
      <c r="BG7" s="106" t="s">
        <v>328</v>
      </c>
      <c r="BH7" s="102" t="s">
        <v>318</v>
      </c>
      <c r="BI7" s="102" t="s">
        <v>319</v>
      </c>
      <c r="BJ7" s="102" t="s">
        <v>322</v>
      </c>
      <c r="BK7" s="107" t="s">
        <v>329</v>
      </c>
      <c r="BL7" s="106" t="s">
        <v>328</v>
      </c>
      <c r="BM7" s="102" t="s">
        <v>318</v>
      </c>
      <c r="BN7" s="102" t="s">
        <v>319</v>
      </c>
      <c r="BO7" s="102" t="s">
        <v>322</v>
      </c>
      <c r="BP7" s="107" t="s">
        <v>329</v>
      </c>
      <c r="BQ7" s="106" t="s">
        <v>328</v>
      </c>
      <c r="BR7" s="102" t="s">
        <v>318</v>
      </c>
      <c r="BS7" s="102" t="s">
        <v>319</v>
      </c>
      <c r="BT7" s="102" t="s">
        <v>322</v>
      </c>
      <c r="BU7" s="107" t="s">
        <v>329</v>
      </c>
      <c r="BV7" s="106" t="s">
        <v>328</v>
      </c>
      <c r="BW7" s="102" t="s">
        <v>318</v>
      </c>
      <c r="BX7" s="102" t="s">
        <v>319</v>
      </c>
      <c r="BY7" s="102" t="s">
        <v>322</v>
      </c>
      <c r="BZ7" s="107" t="s">
        <v>329</v>
      </c>
      <c r="CA7" s="106" t="s">
        <v>328</v>
      </c>
      <c r="CB7" s="102" t="s">
        <v>318</v>
      </c>
      <c r="CC7" s="102" t="s">
        <v>319</v>
      </c>
      <c r="CD7" s="102" t="s">
        <v>322</v>
      </c>
      <c r="CE7" s="107" t="s">
        <v>329</v>
      </c>
      <c r="CF7" s="106" t="s">
        <v>328</v>
      </c>
      <c r="CG7" s="102" t="s">
        <v>318</v>
      </c>
      <c r="CH7" s="102" t="s">
        <v>319</v>
      </c>
      <c r="CI7" s="102" t="s">
        <v>322</v>
      </c>
      <c r="CJ7" s="107" t="s">
        <v>331</v>
      </c>
      <c r="CK7" s="106" t="s">
        <v>328</v>
      </c>
      <c r="CL7" s="102" t="s">
        <v>318</v>
      </c>
      <c r="CM7" s="102" t="s">
        <v>319</v>
      </c>
      <c r="CN7" s="102" t="s">
        <v>322</v>
      </c>
      <c r="CO7" s="107" t="s">
        <v>331</v>
      </c>
      <c r="CP7" s="106" t="s">
        <v>328</v>
      </c>
      <c r="CQ7" s="102" t="s">
        <v>318</v>
      </c>
      <c r="CR7" s="102" t="s">
        <v>319</v>
      </c>
      <c r="CS7" s="102" t="s">
        <v>322</v>
      </c>
      <c r="CT7" s="107" t="s">
        <v>331</v>
      </c>
      <c r="CU7" s="106" t="s">
        <v>328</v>
      </c>
      <c r="CV7" s="102" t="s">
        <v>318</v>
      </c>
      <c r="CW7" s="102" t="s">
        <v>319</v>
      </c>
      <c r="CX7" s="102" t="s">
        <v>322</v>
      </c>
      <c r="CY7" s="107" t="s">
        <v>331</v>
      </c>
      <c r="CZ7" s="106" t="s">
        <v>328</v>
      </c>
      <c r="DA7" s="102" t="s">
        <v>318</v>
      </c>
      <c r="DB7" s="102" t="s">
        <v>319</v>
      </c>
      <c r="DC7" s="102" t="s">
        <v>322</v>
      </c>
      <c r="DD7" s="107" t="s">
        <v>331</v>
      </c>
      <c r="DE7" s="106" t="s">
        <v>328</v>
      </c>
      <c r="DF7" s="102" t="s">
        <v>318</v>
      </c>
      <c r="DG7" s="102" t="s">
        <v>319</v>
      </c>
      <c r="DH7" s="102" t="s">
        <v>322</v>
      </c>
      <c r="DI7" s="107" t="s">
        <v>331</v>
      </c>
      <c r="DJ7" s="106" t="s">
        <v>328</v>
      </c>
      <c r="DK7" s="102" t="s">
        <v>318</v>
      </c>
      <c r="DL7" s="102" t="s">
        <v>319</v>
      </c>
      <c r="DM7" s="102" t="s">
        <v>322</v>
      </c>
      <c r="DN7" s="107" t="s">
        <v>335</v>
      </c>
      <c r="DO7" s="106" t="s">
        <v>328</v>
      </c>
      <c r="DP7" s="102" t="s">
        <v>318</v>
      </c>
      <c r="DQ7" s="102" t="s">
        <v>319</v>
      </c>
      <c r="DR7" s="102" t="s">
        <v>322</v>
      </c>
      <c r="DS7" s="107" t="s">
        <v>331</v>
      </c>
      <c r="DT7" s="106" t="s">
        <v>328</v>
      </c>
      <c r="DU7" s="102" t="s">
        <v>318</v>
      </c>
      <c r="DV7" s="102" t="s">
        <v>319</v>
      </c>
      <c r="DW7" s="102" t="s">
        <v>322</v>
      </c>
      <c r="DX7" s="107" t="s">
        <v>335</v>
      </c>
      <c r="DY7" s="106" t="s">
        <v>328</v>
      </c>
      <c r="DZ7" s="102" t="s">
        <v>34</v>
      </c>
      <c r="EA7" s="102" t="s">
        <v>319</v>
      </c>
      <c r="EB7" s="102" t="s">
        <v>322</v>
      </c>
      <c r="EC7" s="107" t="s">
        <v>331</v>
      </c>
      <c r="ED7" s="106" t="s">
        <v>328</v>
      </c>
      <c r="EE7" s="102" t="s">
        <v>34</v>
      </c>
      <c r="EF7" s="102" t="s">
        <v>319</v>
      </c>
      <c r="EG7" s="102" t="s">
        <v>322</v>
      </c>
      <c r="EH7" s="107" t="s">
        <v>331</v>
      </c>
      <c r="EI7" s="106" t="s">
        <v>328</v>
      </c>
      <c r="EJ7" s="102" t="s">
        <v>34</v>
      </c>
      <c r="EK7" s="102" t="s">
        <v>319</v>
      </c>
      <c r="EL7" s="102" t="s">
        <v>322</v>
      </c>
      <c r="EM7" s="107" t="s">
        <v>331</v>
      </c>
      <c r="EN7" s="106" t="s">
        <v>328</v>
      </c>
      <c r="EO7" s="102" t="s">
        <v>34</v>
      </c>
      <c r="EP7" s="102" t="s">
        <v>319</v>
      </c>
      <c r="EQ7" s="102" t="s">
        <v>322</v>
      </c>
      <c r="ER7" s="107" t="s">
        <v>331</v>
      </c>
      <c r="ES7" s="106" t="s">
        <v>328</v>
      </c>
      <c r="ET7" s="102" t="s">
        <v>34</v>
      </c>
      <c r="EU7" s="102" t="s">
        <v>319</v>
      </c>
      <c r="EV7" s="102" t="s">
        <v>322</v>
      </c>
      <c r="EW7" s="107" t="s">
        <v>331</v>
      </c>
      <c r="EX7" s="106" t="s">
        <v>328</v>
      </c>
      <c r="EY7" s="102" t="s">
        <v>34</v>
      </c>
      <c r="EZ7" s="102" t="s">
        <v>319</v>
      </c>
      <c r="FA7" s="102" t="s">
        <v>322</v>
      </c>
      <c r="FB7" s="107" t="s">
        <v>335</v>
      </c>
      <c r="FC7" s="106" t="s">
        <v>328</v>
      </c>
      <c r="FD7" s="102" t="s">
        <v>34</v>
      </c>
      <c r="FE7" s="102" t="s">
        <v>319</v>
      </c>
      <c r="FF7" s="102" t="s">
        <v>322</v>
      </c>
      <c r="FG7" s="107" t="s">
        <v>335</v>
      </c>
      <c r="FH7" s="106" t="s">
        <v>328</v>
      </c>
      <c r="FI7" s="102" t="s">
        <v>34</v>
      </c>
      <c r="FJ7" s="102" t="s">
        <v>319</v>
      </c>
      <c r="FK7" s="102" t="s">
        <v>322</v>
      </c>
      <c r="FL7" s="107" t="s">
        <v>335</v>
      </c>
      <c r="FM7" s="106" t="s">
        <v>328</v>
      </c>
      <c r="FN7" s="102" t="s">
        <v>34</v>
      </c>
      <c r="FO7" s="102" t="s">
        <v>319</v>
      </c>
      <c r="FP7" s="102" t="s">
        <v>322</v>
      </c>
      <c r="FQ7" s="107" t="s">
        <v>377</v>
      </c>
      <c r="FR7" s="106" t="s">
        <v>328</v>
      </c>
      <c r="FS7" s="102" t="s">
        <v>34</v>
      </c>
      <c r="FT7" s="102" t="s">
        <v>319</v>
      </c>
      <c r="FU7" s="102" t="s">
        <v>322</v>
      </c>
      <c r="FV7" s="107" t="s">
        <v>377</v>
      </c>
      <c r="FW7" s="106" t="s">
        <v>328</v>
      </c>
      <c r="FX7" s="102" t="s">
        <v>34</v>
      </c>
      <c r="FY7" s="102" t="s">
        <v>319</v>
      </c>
      <c r="FZ7" s="102" t="s">
        <v>322</v>
      </c>
      <c r="GA7" s="107" t="s">
        <v>377</v>
      </c>
      <c r="GB7" s="106" t="s">
        <v>328</v>
      </c>
      <c r="GC7" s="102" t="s">
        <v>34</v>
      </c>
      <c r="GD7" s="102" t="s">
        <v>319</v>
      </c>
      <c r="GE7" s="102" t="s">
        <v>322</v>
      </c>
      <c r="GF7" s="107" t="s">
        <v>377</v>
      </c>
      <c r="GG7" s="106" t="s">
        <v>328</v>
      </c>
      <c r="GH7" s="102" t="s">
        <v>34</v>
      </c>
      <c r="GI7" s="102" t="s">
        <v>319</v>
      </c>
      <c r="GJ7" s="102" t="s">
        <v>322</v>
      </c>
      <c r="GK7" s="107" t="s">
        <v>377</v>
      </c>
      <c r="GL7" s="106" t="s">
        <v>328</v>
      </c>
      <c r="GM7" s="102" t="s">
        <v>34</v>
      </c>
      <c r="GN7" s="102" t="s">
        <v>319</v>
      </c>
      <c r="GO7" s="102" t="s">
        <v>322</v>
      </c>
      <c r="GP7" s="107" t="s">
        <v>321</v>
      </c>
      <c r="GQ7" s="106" t="s">
        <v>328</v>
      </c>
      <c r="GR7" s="102" t="s">
        <v>34</v>
      </c>
      <c r="GS7" s="102" t="s">
        <v>319</v>
      </c>
      <c r="GT7" s="102" t="s">
        <v>322</v>
      </c>
      <c r="GU7" s="107" t="s">
        <v>377</v>
      </c>
      <c r="GV7" s="106" t="s">
        <v>328</v>
      </c>
      <c r="GW7" s="102" t="s">
        <v>34</v>
      </c>
      <c r="GX7" s="102" t="s">
        <v>319</v>
      </c>
      <c r="GY7" s="102" t="s">
        <v>322</v>
      </c>
      <c r="GZ7" s="107" t="s">
        <v>321</v>
      </c>
      <c r="HA7" s="106" t="s">
        <v>328</v>
      </c>
      <c r="HB7" s="102" t="s">
        <v>34</v>
      </c>
      <c r="HC7" s="107" t="s">
        <v>319</v>
      </c>
      <c r="HD7" s="106" t="s">
        <v>328</v>
      </c>
      <c r="HE7" s="102" t="s">
        <v>34</v>
      </c>
      <c r="HF7" s="107" t="s">
        <v>319</v>
      </c>
      <c r="HG7" s="106" t="s">
        <v>328</v>
      </c>
      <c r="HH7" s="102" t="s">
        <v>29</v>
      </c>
      <c r="HI7" s="102" t="s">
        <v>396</v>
      </c>
      <c r="HJ7" s="102" t="s">
        <v>338</v>
      </c>
      <c r="HK7" s="102" t="s">
        <v>29</v>
      </c>
      <c r="HL7" s="102" t="s">
        <v>352</v>
      </c>
      <c r="HM7" s="102" t="s">
        <v>354</v>
      </c>
      <c r="HN7" s="102" t="s">
        <v>242</v>
      </c>
      <c r="HO7" s="102" t="s">
        <v>243</v>
      </c>
      <c r="HP7" s="102" t="s">
        <v>244</v>
      </c>
      <c r="HQ7" s="102" t="s">
        <v>245</v>
      </c>
      <c r="HR7" s="102" t="s">
        <v>246</v>
      </c>
      <c r="HS7" s="102" t="s">
        <v>247</v>
      </c>
      <c r="HT7" s="102" t="s">
        <v>248</v>
      </c>
      <c r="HU7" s="102" t="s">
        <v>249</v>
      </c>
      <c r="HV7" s="102" t="s">
        <v>250</v>
      </c>
      <c r="HW7" s="102" t="s">
        <v>251</v>
      </c>
      <c r="HX7" s="102" t="s">
        <v>240</v>
      </c>
      <c r="HY7" s="102" t="s">
        <v>241</v>
      </c>
      <c r="HZ7" s="102" t="s">
        <v>242</v>
      </c>
      <c r="IA7" s="102" t="s">
        <v>243</v>
      </c>
      <c r="IB7" s="102" t="s">
        <v>244</v>
      </c>
      <c r="IC7" s="102" t="s">
        <v>245</v>
      </c>
      <c r="ID7" s="102" t="s">
        <v>246</v>
      </c>
      <c r="IE7" s="102" t="s">
        <v>247</v>
      </c>
      <c r="IF7" s="102" t="s">
        <v>248</v>
      </c>
      <c r="IG7" s="102" t="s">
        <v>249</v>
      </c>
      <c r="IH7" s="102" t="s">
        <v>250</v>
      </c>
      <c r="II7" s="102" t="s">
        <v>251</v>
      </c>
      <c r="IJ7" s="102" t="s">
        <v>351</v>
      </c>
      <c r="IK7" s="102" t="s">
        <v>353</v>
      </c>
      <c r="IL7" s="102" t="s">
        <v>242</v>
      </c>
      <c r="IM7" s="102" t="s">
        <v>243</v>
      </c>
      <c r="IN7" s="102" t="s">
        <v>244</v>
      </c>
      <c r="IO7" s="102" t="s">
        <v>245</v>
      </c>
      <c r="IP7" s="102" t="s">
        <v>246</v>
      </c>
      <c r="IQ7" s="102" t="s">
        <v>247</v>
      </c>
      <c r="IR7" s="102" t="s">
        <v>248</v>
      </c>
      <c r="IS7" s="102" t="s">
        <v>249</v>
      </c>
      <c r="IT7" s="102" t="s">
        <v>250</v>
      </c>
      <c r="IU7" s="107" t="s">
        <v>356</v>
      </c>
    </row>
    <row r="8" spans="1:255" s="290" customFormat="1" ht="20.100000000000001" customHeight="1">
      <c r="A8" s="291" t="s">
        <v>547</v>
      </c>
      <c r="B8" s="292"/>
      <c r="C8" s="292"/>
      <c r="D8" s="292"/>
      <c r="E8" s="292"/>
      <c r="F8" s="292"/>
      <c r="G8" s="292"/>
      <c r="H8" s="292"/>
      <c r="I8" s="293"/>
      <c r="J8" s="294"/>
      <c r="K8" s="294"/>
      <c r="L8" s="294"/>
      <c r="M8" s="294"/>
      <c r="N8" s="294"/>
      <c r="O8" s="294"/>
      <c r="P8" s="294"/>
      <c r="Q8" s="294"/>
      <c r="R8" s="294"/>
      <c r="S8" s="294"/>
      <c r="T8" s="294"/>
      <c r="U8" s="294"/>
      <c r="V8" s="295"/>
      <c r="W8" s="286"/>
      <c r="X8" s="287"/>
      <c r="Y8" s="288"/>
      <c r="Z8" s="288"/>
      <c r="AA8" s="288"/>
      <c r="AB8" s="289"/>
      <c r="AC8" s="287"/>
      <c r="AD8" s="288"/>
      <c r="AE8" s="288"/>
      <c r="AF8" s="288"/>
      <c r="AG8" s="289"/>
      <c r="AH8" s="287"/>
      <c r="AI8" s="288"/>
      <c r="AJ8" s="288"/>
      <c r="AK8" s="288"/>
      <c r="AL8" s="289"/>
      <c r="AM8" s="287"/>
      <c r="AN8" s="288"/>
      <c r="AO8" s="288"/>
      <c r="AP8" s="288"/>
      <c r="AQ8" s="289"/>
      <c r="AR8" s="287"/>
      <c r="AS8" s="288"/>
      <c r="AT8" s="288"/>
      <c r="AU8" s="288"/>
      <c r="AV8" s="289"/>
      <c r="AW8" s="287"/>
      <c r="AX8" s="288"/>
      <c r="AY8" s="288"/>
      <c r="AZ8" s="288"/>
      <c r="BA8" s="289"/>
      <c r="BB8" s="287"/>
      <c r="BC8" s="288"/>
      <c r="BD8" s="288"/>
      <c r="BE8" s="288"/>
      <c r="BF8" s="289"/>
      <c r="BG8" s="287"/>
      <c r="BH8" s="288"/>
      <c r="BI8" s="288"/>
      <c r="BJ8" s="288"/>
      <c r="BK8" s="289"/>
      <c r="BL8" s="287"/>
      <c r="BM8" s="288"/>
      <c r="BN8" s="288"/>
      <c r="BO8" s="288"/>
      <c r="BP8" s="289"/>
      <c r="BQ8" s="287"/>
      <c r="BR8" s="288"/>
      <c r="BS8" s="288"/>
      <c r="BT8" s="288"/>
      <c r="BU8" s="289"/>
      <c r="BV8" s="287"/>
      <c r="BW8" s="288"/>
      <c r="BX8" s="288"/>
      <c r="BY8" s="288"/>
      <c r="BZ8" s="289"/>
      <c r="CA8" s="287"/>
      <c r="CB8" s="288"/>
      <c r="CC8" s="288"/>
      <c r="CD8" s="288"/>
      <c r="CE8" s="289"/>
      <c r="CF8" s="287"/>
      <c r="CG8" s="288"/>
      <c r="CH8" s="288"/>
      <c r="CI8" s="288"/>
      <c r="CJ8" s="289"/>
      <c r="CK8" s="287"/>
      <c r="CL8" s="288"/>
      <c r="CM8" s="288"/>
      <c r="CN8" s="288"/>
      <c r="CO8" s="289"/>
      <c r="CP8" s="287"/>
      <c r="CQ8" s="288"/>
      <c r="CR8" s="288"/>
      <c r="CS8" s="288"/>
      <c r="CT8" s="289"/>
      <c r="CU8" s="287"/>
      <c r="CV8" s="288"/>
      <c r="CW8" s="288"/>
      <c r="CX8" s="288"/>
      <c r="CY8" s="289"/>
      <c r="CZ8" s="287"/>
      <c r="DA8" s="288"/>
      <c r="DB8" s="288"/>
      <c r="DC8" s="288"/>
      <c r="DD8" s="289"/>
      <c r="DE8" s="287"/>
      <c r="DF8" s="288"/>
      <c r="DG8" s="288"/>
      <c r="DH8" s="288"/>
      <c r="DI8" s="289"/>
      <c r="DJ8" s="287"/>
      <c r="DK8" s="288"/>
      <c r="DL8" s="288"/>
      <c r="DM8" s="288"/>
      <c r="DN8" s="289"/>
      <c r="DO8" s="287"/>
      <c r="DP8" s="288"/>
      <c r="DQ8" s="288"/>
      <c r="DR8" s="288"/>
      <c r="DS8" s="289"/>
      <c r="DT8" s="287"/>
      <c r="DU8" s="288"/>
      <c r="DV8" s="288"/>
      <c r="DW8" s="288"/>
      <c r="DX8" s="289"/>
      <c r="DY8" s="287"/>
      <c r="DZ8" s="288"/>
      <c r="EA8" s="288"/>
      <c r="EB8" s="288"/>
      <c r="EC8" s="289"/>
      <c r="ED8" s="287"/>
      <c r="EE8" s="288"/>
      <c r="EF8" s="288"/>
      <c r="EG8" s="288"/>
      <c r="EH8" s="289"/>
      <c r="EI8" s="287"/>
      <c r="EJ8" s="288"/>
      <c r="EK8" s="288"/>
      <c r="EL8" s="288"/>
      <c r="EM8" s="289"/>
      <c r="EN8" s="287"/>
      <c r="EO8" s="288"/>
      <c r="EP8" s="288"/>
      <c r="EQ8" s="288"/>
      <c r="ER8" s="289"/>
      <c r="ES8" s="287"/>
      <c r="ET8" s="288"/>
      <c r="EU8" s="288"/>
      <c r="EV8" s="288"/>
      <c r="EW8" s="289"/>
      <c r="EX8" s="287"/>
      <c r="EY8" s="288"/>
      <c r="EZ8" s="288"/>
      <c r="FA8" s="288"/>
      <c r="FB8" s="289"/>
      <c r="FC8" s="287"/>
      <c r="FD8" s="288"/>
      <c r="FE8" s="288"/>
      <c r="FF8" s="288"/>
      <c r="FG8" s="289"/>
      <c r="FH8" s="287"/>
      <c r="FI8" s="288"/>
      <c r="FJ8" s="288"/>
      <c r="FK8" s="288"/>
      <c r="FL8" s="289"/>
      <c r="FM8" s="287"/>
      <c r="FN8" s="288"/>
      <c r="FO8" s="288"/>
      <c r="FP8" s="288"/>
      <c r="FQ8" s="289"/>
      <c r="FR8" s="287"/>
      <c r="FS8" s="288"/>
      <c r="FT8" s="288"/>
      <c r="FU8" s="288"/>
      <c r="FV8" s="289"/>
      <c r="FW8" s="287"/>
      <c r="FX8" s="288"/>
      <c r="FY8" s="288"/>
      <c r="FZ8" s="288"/>
      <c r="GA8" s="289"/>
      <c r="GB8" s="287"/>
      <c r="GC8" s="288"/>
      <c r="GD8" s="288"/>
      <c r="GE8" s="288"/>
      <c r="GF8" s="289"/>
      <c r="GG8" s="287"/>
      <c r="GH8" s="288"/>
      <c r="GI8" s="288"/>
      <c r="GJ8" s="288"/>
      <c r="GK8" s="289"/>
      <c r="GL8" s="287"/>
      <c r="GM8" s="288"/>
      <c r="GN8" s="288"/>
      <c r="GO8" s="288"/>
      <c r="GP8" s="289"/>
      <c r="GQ8" s="287"/>
      <c r="GR8" s="288"/>
      <c r="GS8" s="288"/>
      <c r="GT8" s="288"/>
      <c r="GU8" s="289"/>
      <c r="GV8" s="287"/>
      <c r="GW8" s="288"/>
      <c r="GX8" s="288"/>
      <c r="GY8" s="288"/>
      <c r="GZ8" s="289"/>
      <c r="HA8" s="287"/>
      <c r="HB8" s="288"/>
      <c r="HC8" s="289"/>
      <c r="HD8" s="287"/>
      <c r="HE8" s="288"/>
      <c r="HF8" s="289"/>
      <c r="HG8" s="287"/>
      <c r="HH8" s="288"/>
      <c r="HI8" s="288"/>
      <c r="HJ8" s="288"/>
      <c r="HK8" s="288"/>
      <c r="HL8" s="288"/>
      <c r="HM8" s="288"/>
      <c r="HN8" s="288"/>
      <c r="HO8" s="288"/>
      <c r="HP8" s="288"/>
      <c r="HQ8" s="288"/>
      <c r="HR8" s="288"/>
      <c r="HS8" s="288"/>
      <c r="HT8" s="288"/>
      <c r="HU8" s="288"/>
      <c r="HV8" s="288"/>
      <c r="HW8" s="288"/>
      <c r="HX8" s="288"/>
      <c r="HY8" s="288"/>
      <c r="HZ8" s="288"/>
      <c r="IA8" s="288"/>
      <c r="IB8" s="288"/>
      <c r="IC8" s="288"/>
      <c r="ID8" s="288"/>
      <c r="IE8" s="288"/>
      <c r="IF8" s="288"/>
      <c r="IG8" s="288"/>
      <c r="IH8" s="288"/>
      <c r="II8" s="288"/>
      <c r="IJ8" s="288"/>
      <c r="IK8" s="288"/>
      <c r="IL8" s="288"/>
      <c r="IM8" s="288"/>
      <c r="IN8" s="288"/>
      <c r="IO8" s="288"/>
      <c r="IP8" s="288"/>
      <c r="IQ8" s="288"/>
      <c r="IR8" s="288"/>
      <c r="IS8" s="288"/>
      <c r="IT8" s="288"/>
      <c r="IU8" s="289"/>
    </row>
    <row r="9" spans="1:255" ht="30" customHeight="1">
      <c r="A9" s="261"/>
      <c r="B9" s="262"/>
      <c r="C9" s="262"/>
      <c r="D9" s="262"/>
      <c r="E9" s="262"/>
      <c r="F9" s="263"/>
      <c r="G9" s="262"/>
      <c r="H9" s="262"/>
      <c r="I9" s="264"/>
      <c r="J9" s="280"/>
      <c r="K9" s="280"/>
      <c r="L9" s="280"/>
      <c r="M9" s="280"/>
      <c r="N9" s="280"/>
      <c r="O9" s="280"/>
      <c r="P9" s="280"/>
      <c r="Q9" s="280"/>
      <c r="R9" s="280"/>
      <c r="S9" s="280"/>
      <c r="T9" s="280"/>
      <c r="U9" s="280"/>
      <c r="V9" s="281">
        <f>SUM(J9:U9)</f>
        <v>0</v>
      </c>
      <c r="X9" s="106" t="str">
        <f>IF($C9=X$6,$B9,"")</f>
        <v/>
      </c>
      <c r="Y9" s="102" t="str">
        <f>IF($C9=X$6,$I9,"")</f>
        <v/>
      </c>
      <c r="Z9" s="102">
        <f t="shared" ref="Z9:Z39" si="0">IF($C9=X$6,$V9,0)</f>
        <v>0</v>
      </c>
      <c r="AA9" s="102">
        <f t="shared" ref="AA9:AA29" si="1">IF(Y9="",0,VLOOKUP(Y9,Y$55:AA$56,3,FALSE))</f>
        <v>0</v>
      </c>
      <c r="AB9" s="107">
        <f>Z9*AA9</f>
        <v>0</v>
      </c>
      <c r="AC9" s="106" t="str">
        <f t="shared" ref="AC9:AC39" si="2">IF($C9=AC$6,$B9,"")</f>
        <v/>
      </c>
      <c r="AD9" s="102" t="str">
        <f t="shared" ref="AD9:AD39" si="3">IF($C9=AC$6,$I9,"")</f>
        <v/>
      </c>
      <c r="AE9" s="102">
        <f t="shared" ref="AE9:AE39" si="4">IF($C9=AC$6,$V9,0)</f>
        <v>0</v>
      </c>
      <c r="AF9" s="102">
        <f t="shared" ref="AF9:AF29" si="5">IF(AD9="",0,VLOOKUP(AD9,AD$55:AF$56,3,FALSE))</f>
        <v>0</v>
      </c>
      <c r="AG9" s="107">
        <f t="shared" ref="AG9:AG39" si="6">AE9*AF9</f>
        <v>0</v>
      </c>
      <c r="AH9" s="106" t="str">
        <f t="shared" ref="AH9:AH39" si="7">IF($C9=AH$6,$B9,"")</f>
        <v/>
      </c>
      <c r="AI9" s="102" t="str">
        <f t="shared" ref="AI9:AI39" si="8">IF($C9=AH$6,$I9,"")</f>
        <v/>
      </c>
      <c r="AJ9" s="102">
        <f t="shared" ref="AJ9:AJ39" si="9">IF($C9=AH$6,$V9,0)</f>
        <v>0</v>
      </c>
      <c r="AK9" s="102">
        <f t="shared" ref="AK9:AK29" si="10">IF(AI9="",0,VLOOKUP(AI9,AI$55:AK$56,3,FALSE))</f>
        <v>0</v>
      </c>
      <c r="AL9" s="107">
        <f t="shared" ref="AL9:AL39" si="11">AJ9*AK9</f>
        <v>0</v>
      </c>
      <c r="AM9" s="106" t="str">
        <f t="shared" ref="AM9:AM39" si="12">IF($C9=AM$6,$B9,"")</f>
        <v/>
      </c>
      <c r="AN9" s="102" t="str">
        <f t="shared" ref="AN9:AN39" si="13">IF($C9=AM$6,$I9,"")</f>
        <v/>
      </c>
      <c r="AO9" s="102">
        <f t="shared" ref="AO9:AO39" si="14">IF($C9=AM$6,$V9,0)</f>
        <v>0</v>
      </c>
      <c r="AP9" s="102">
        <f t="shared" ref="AP9:AP29" si="15">IF(AN9="",0,VLOOKUP(AN9,AN$55:AP$56,3,FALSE))</f>
        <v>0</v>
      </c>
      <c r="AQ9" s="107">
        <f t="shared" ref="AQ9:AQ39" si="16">AO9*AP9</f>
        <v>0</v>
      </c>
      <c r="AR9" s="106" t="str">
        <f t="shared" ref="AR9:AR39" si="17">IF($C9=AR$6,$B9,"")</f>
        <v/>
      </c>
      <c r="AS9" s="102" t="str">
        <f t="shared" ref="AS9:AS39" si="18">IF($C9=AR$6,$I9,"")</f>
        <v/>
      </c>
      <c r="AT9" s="102">
        <f t="shared" ref="AT9:AT39" si="19">IF($C9=AR$6,$V9,0)</f>
        <v>0</v>
      </c>
      <c r="AU9" s="102">
        <f t="shared" ref="AU9:AU29" si="20">IF(AS9="",0,VLOOKUP(AS9,AS$55:AU$56,3,FALSE))</f>
        <v>0</v>
      </c>
      <c r="AV9" s="107">
        <f t="shared" ref="AV9:AV39" si="21">AT9*AU9</f>
        <v>0</v>
      </c>
      <c r="AW9" s="106" t="str">
        <f t="shared" ref="AW9:AW39" si="22">IF($C9=AW$6,$B9,"")</f>
        <v/>
      </c>
      <c r="AX9" s="102" t="str">
        <f t="shared" ref="AX9:AX39" si="23">IF($C9=AW$6,$I9,"")</f>
        <v/>
      </c>
      <c r="AY9" s="102">
        <f t="shared" ref="AY9:AY39" si="24">IF($C9=AW$6,$V9,0)</f>
        <v>0</v>
      </c>
      <c r="AZ9" s="102">
        <f t="shared" ref="AZ9:AZ29" si="25">IF(AX9="",0,VLOOKUP(AX9,AX$55:AZ$56,3,FALSE))</f>
        <v>0</v>
      </c>
      <c r="BA9" s="107">
        <f t="shared" ref="BA9:BA39" si="26">AY9*AZ9</f>
        <v>0</v>
      </c>
      <c r="BB9" s="106" t="str">
        <f t="shared" ref="BB9:BB39" si="27">IF($C9=BB$6,$B9,"")</f>
        <v/>
      </c>
      <c r="BC9" s="102" t="str">
        <f t="shared" ref="BC9:BC39" si="28">IF($C9=BB$6,$I9,"")</f>
        <v/>
      </c>
      <c r="BD9" s="102">
        <f t="shared" ref="BD9:BD39" si="29">IF($C9=BB$6,$V9,0)</f>
        <v>0</v>
      </c>
      <c r="BE9" s="102">
        <f t="shared" ref="BE9:BE29" si="30">IF(BC9="",0,VLOOKUP(BC9,BC$55:BE$56,3,FALSE))</f>
        <v>0</v>
      </c>
      <c r="BF9" s="107">
        <f t="shared" ref="BF9:BF39" si="31">BD9*BE9</f>
        <v>0</v>
      </c>
      <c r="BG9" s="106" t="str">
        <f t="shared" ref="BG9:BG39" si="32">IF($C9=BG$6,$B9,"")</f>
        <v/>
      </c>
      <c r="BH9" s="102" t="str">
        <f t="shared" ref="BH9:BH39" si="33">IF($C9=BG$6,$I9,"")</f>
        <v/>
      </c>
      <c r="BI9" s="102">
        <f t="shared" ref="BI9:BI39" si="34">IF($C9=BG$6,$V9,0)</f>
        <v>0</v>
      </c>
      <c r="BJ9" s="102">
        <f t="shared" ref="BJ9:BJ29" si="35">IF(BH9="",0,VLOOKUP(BH9,BH$55:BJ$56,3,FALSE))</f>
        <v>0</v>
      </c>
      <c r="BK9" s="107">
        <f t="shared" ref="BK9:BK39" si="36">BI9*BJ9</f>
        <v>0</v>
      </c>
      <c r="BL9" s="106" t="str">
        <f t="shared" ref="BL9:BL39" si="37">IF($C9=BL$6,$B9,"")</f>
        <v/>
      </c>
      <c r="BM9" s="102" t="str">
        <f t="shared" ref="BM9:BM39" si="38">IF($C9=BL$6,$I9,"")</f>
        <v/>
      </c>
      <c r="BN9" s="102">
        <f t="shared" ref="BN9:BN39" si="39">IF($C9=BL$6,$V9,0)</f>
        <v>0</v>
      </c>
      <c r="BO9" s="102">
        <f t="shared" ref="BO9:BO29" si="40">IF(BM9="",0,VLOOKUP(BM9,BM$55:BO$56,3,FALSE))</f>
        <v>0</v>
      </c>
      <c r="BP9" s="107">
        <f t="shared" ref="BP9:BP39" si="41">BN9*BO9</f>
        <v>0</v>
      </c>
      <c r="BQ9" s="106" t="str">
        <f t="shared" ref="BQ9:BQ39" si="42">IF($C9=BQ$6,$B9,"")</f>
        <v/>
      </c>
      <c r="BR9" s="102" t="str">
        <f t="shared" ref="BR9:BR39" si="43">IF($C9=BQ$6,$I9,"")</f>
        <v/>
      </c>
      <c r="BS9" s="102">
        <f t="shared" ref="BS9:BS39" si="44">IF($C9=BQ$6,$V9,0)</f>
        <v>0</v>
      </c>
      <c r="BT9" s="102">
        <f t="shared" ref="BT9:BT29" si="45">IF(BR9="",0,VLOOKUP(BR9,BR$55:BT$56,3,FALSE))</f>
        <v>0</v>
      </c>
      <c r="BU9" s="107">
        <f t="shared" ref="BU9:BU39" si="46">BS9*BT9</f>
        <v>0</v>
      </c>
      <c r="BV9" s="106" t="str">
        <f t="shared" ref="BV9:BV39" si="47">IF($C9=BV$6,$B9,"")</f>
        <v/>
      </c>
      <c r="BW9" s="102" t="str">
        <f t="shared" ref="BW9:BW39" si="48">IF($C9=BV$6,$I9,"")</f>
        <v/>
      </c>
      <c r="BX9" s="102">
        <f t="shared" ref="BX9:BX39" si="49">IF($C9=BV$6,$V9,0)</f>
        <v>0</v>
      </c>
      <c r="BY9" s="102">
        <f t="shared" ref="BY9:BY29" si="50">IF(BW9="",0,VLOOKUP(BW9,BW$55:BY$56,3,FALSE))</f>
        <v>0</v>
      </c>
      <c r="BZ9" s="107">
        <f t="shared" ref="BZ9:BZ39" si="51">BX9*BY9</f>
        <v>0</v>
      </c>
      <c r="CA9" s="106" t="str">
        <f t="shared" ref="CA9:CA39" si="52">IF($C9=CA$6,$B9,"")</f>
        <v/>
      </c>
      <c r="CB9" s="102" t="str">
        <f t="shared" ref="CB9:CB39" si="53">IF($C9=CA$6,$I9,"")</f>
        <v/>
      </c>
      <c r="CC9" s="102">
        <f t="shared" ref="CC9:CC39" si="54">IF($C9=CA$6,$V9,0)</f>
        <v>0</v>
      </c>
      <c r="CD9" s="102">
        <f t="shared" ref="CD9:CD29" si="55">IF(CB9="",0,VLOOKUP(CB9,CB$55:CD$56,3,FALSE))</f>
        <v>0</v>
      </c>
      <c r="CE9" s="107">
        <f t="shared" ref="CE9:CE39" si="56">CC9*CD9</f>
        <v>0</v>
      </c>
      <c r="CF9" s="106" t="str">
        <f t="shared" ref="CF9:CF39" si="57">IF($C9=CF$6,$B9,"")</f>
        <v/>
      </c>
      <c r="CG9" s="102" t="str">
        <f t="shared" ref="CG9:CG39" si="58">IF($C9=CF$6,$I9,"")</f>
        <v/>
      </c>
      <c r="CH9" s="102">
        <f t="shared" ref="CH9:CH39" si="59">IF($C9=CF$6,$V9,0)</f>
        <v>0</v>
      </c>
      <c r="CI9" s="102">
        <f t="shared" ref="CI9:CI29" si="60">IF(CG9="",0,VLOOKUP(CG9,CG$55:CI$56,3,FALSE))</f>
        <v>0</v>
      </c>
      <c r="CJ9" s="107">
        <f t="shared" ref="CJ9:CJ39" si="61">CH9*CI9</f>
        <v>0</v>
      </c>
      <c r="CK9" s="106" t="str">
        <f t="shared" ref="CK9:CK39" si="62">IF($C9=CK$6,$B9,"")</f>
        <v/>
      </c>
      <c r="CL9" s="102" t="str">
        <f t="shared" ref="CL9:CL39" si="63">IF($C9=CK$6,$I9,"")</f>
        <v/>
      </c>
      <c r="CM9" s="102">
        <f t="shared" ref="CM9:CM39" si="64">IF($C9=CK$6,$V9,0)</f>
        <v>0</v>
      </c>
      <c r="CN9" s="102">
        <f t="shared" ref="CN9:CN29" si="65">IF(CL9="",0,VLOOKUP(CL9,CL$55:CN$56,3,FALSE))</f>
        <v>0</v>
      </c>
      <c r="CO9" s="107">
        <f t="shared" ref="CO9:CO39" si="66">CM9*CN9</f>
        <v>0</v>
      </c>
      <c r="CP9" s="106" t="str">
        <f t="shared" ref="CP9:CP39" si="67">IF($C9=CP$6,$B9,"")</f>
        <v/>
      </c>
      <c r="CQ9" s="102" t="str">
        <f t="shared" ref="CQ9:CQ39" si="68">IF($C9=CP$6,$I9,"")</f>
        <v/>
      </c>
      <c r="CR9" s="102">
        <f t="shared" ref="CR9:CR39" si="69">IF($C9=CP$6,$V9,0)</f>
        <v>0</v>
      </c>
      <c r="CS9" s="102">
        <f t="shared" ref="CS9:CS29" si="70">IF(CQ9="",0,VLOOKUP(CQ9,CQ$55:CS$58,3,FALSE))</f>
        <v>0</v>
      </c>
      <c r="CT9" s="107">
        <f t="shared" ref="CT9:CT39" si="71">CR9*CS9</f>
        <v>0</v>
      </c>
      <c r="CU9" s="106" t="str">
        <f t="shared" ref="CU9:CU39" si="72">IF($C9=CU$6,$B9,"")</f>
        <v/>
      </c>
      <c r="CV9" s="102" t="str">
        <f t="shared" ref="CV9:CV39" si="73">IF($C9=CU$6,$I9,"")</f>
        <v/>
      </c>
      <c r="CW9" s="102">
        <f t="shared" ref="CW9:CW39" si="74">IF($C9=CU$6,$V9,0)</f>
        <v>0</v>
      </c>
      <c r="CX9" s="102">
        <f t="shared" ref="CX9:CX29" si="75">IF(CV9="",0,VLOOKUP(CV9,CV$55:CX$58,3,FALSE))</f>
        <v>0</v>
      </c>
      <c r="CY9" s="107">
        <f t="shared" ref="CY9:CY39" si="76">CW9*CX9</f>
        <v>0</v>
      </c>
      <c r="CZ9" s="106" t="str">
        <f t="shared" ref="CZ9:CZ39" si="77">IF($C9=CZ$6,$B9,"")</f>
        <v/>
      </c>
      <c r="DA9" s="102" t="str">
        <f t="shared" ref="DA9:DA39" si="78">IF($C9=CZ$6,$I9,"")</f>
        <v/>
      </c>
      <c r="DB9" s="102">
        <f t="shared" ref="DB9:DB39" si="79">IF($C9=CZ$6,$V9,0)</f>
        <v>0</v>
      </c>
      <c r="DC9" s="102">
        <f t="shared" ref="DC9:DC29" si="80">IF(DA9="",0,VLOOKUP(DA9,DA$55:DC$58,3,FALSE))</f>
        <v>0</v>
      </c>
      <c r="DD9" s="107">
        <f t="shared" ref="DD9:DD39" si="81">DB9*DC9</f>
        <v>0</v>
      </c>
      <c r="DE9" s="106" t="str">
        <f t="shared" ref="DE9:DE39" si="82">IF($C9=DE$6,$B9,"")</f>
        <v/>
      </c>
      <c r="DF9" s="102" t="str">
        <f t="shared" ref="DF9:DF39" si="83">IF($C9=DE$6,$I9,"")</f>
        <v/>
      </c>
      <c r="DG9" s="102">
        <f t="shared" ref="DG9:DG39" si="84">IF($C9=DE$6,$V9,0)</f>
        <v>0</v>
      </c>
      <c r="DH9" s="102">
        <f t="shared" ref="DH9:DH29" si="85">IF(DF9="",0,VLOOKUP(DF9,DF$55:DH$58,3,FALSE))</f>
        <v>0</v>
      </c>
      <c r="DI9" s="107">
        <f t="shared" ref="DI9:DI39" si="86">DG9*DH9</f>
        <v>0</v>
      </c>
      <c r="DJ9" s="106" t="str">
        <f t="shared" ref="DJ9:DJ39" si="87">IF($C9=DJ$6,$B9,"")</f>
        <v/>
      </c>
      <c r="DK9" s="102" t="str">
        <f t="shared" ref="DK9:DK39" si="88">IF($C9=DJ$6,$I9,"")</f>
        <v/>
      </c>
      <c r="DL9" s="102">
        <f t="shared" ref="DL9:DL39" si="89">IF($C9=DJ$6,$V9,0)</f>
        <v>0</v>
      </c>
      <c r="DM9" s="102">
        <f t="shared" ref="DM9:DM29" si="90">IF(DK9="",0,VLOOKUP(DK9,DK$55:DM$58,3,FALSE))</f>
        <v>0</v>
      </c>
      <c r="DN9" s="107">
        <f t="shared" ref="DN9:DN39" si="91">DL9*DM9</f>
        <v>0</v>
      </c>
      <c r="DO9" s="106" t="str">
        <f t="shared" ref="DO9:DO22" si="92">IF($C9=DO$6,$B9,"")</f>
        <v/>
      </c>
      <c r="DP9" s="102" t="str">
        <f t="shared" ref="DP9:DP39" si="93">IF($C9=DO$6,$I9,"")</f>
        <v/>
      </c>
      <c r="DQ9" s="102">
        <f t="shared" ref="DQ9:DQ39" si="94">IF($C9=DO$6,$V9,0)</f>
        <v>0</v>
      </c>
      <c r="DR9" s="102">
        <f t="shared" ref="DR9:DR29" si="95">IF(DP9="",0,VLOOKUP(DP9,DP$55:DR$58,3,FALSE))</f>
        <v>0</v>
      </c>
      <c r="DS9" s="107">
        <f t="shared" ref="DS9:DS39" si="96">DQ9*DR9</f>
        <v>0</v>
      </c>
      <c r="DT9" s="106" t="str">
        <f t="shared" ref="DT9:DT22" si="97">IF($C9=DT$6,$B9,"")</f>
        <v/>
      </c>
      <c r="DU9" s="102" t="str">
        <f t="shared" ref="DU9:DU39" si="98">IF($C9=DT$6,$I9,"")</f>
        <v/>
      </c>
      <c r="DV9" s="102">
        <f t="shared" ref="DV9:DV39" si="99">IF($C9=DT$6,$V9,0)</f>
        <v>0</v>
      </c>
      <c r="DW9" s="102">
        <f t="shared" ref="DW9:DW29" si="100">IF(DU9="",0,VLOOKUP(DU9,DU$55:DW$58,3,FALSE))</f>
        <v>0</v>
      </c>
      <c r="DX9" s="107">
        <f t="shared" ref="DX9:DX39" si="101">DV9*DW9</f>
        <v>0</v>
      </c>
      <c r="DY9" s="106" t="str">
        <f t="shared" ref="DY9:DY39" si="102">IF($C9=DY$6,$B9,"")</f>
        <v/>
      </c>
      <c r="DZ9" s="102" t="str">
        <f t="shared" ref="DZ9:DZ39" si="103">IF($C9=DY$6,$I9,"")</f>
        <v/>
      </c>
      <c r="EA9" s="102">
        <f t="shared" ref="EA9:EA39" si="104">IF($C9=DY$6,$V9,0)</f>
        <v>0</v>
      </c>
      <c r="EB9" s="102">
        <f t="shared" ref="EB9:EB29" si="105">IF(DZ9="",0,VLOOKUP(DZ9,DZ$55:EB$58,3,FALSE))</f>
        <v>0</v>
      </c>
      <c r="EC9" s="107">
        <f t="shared" ref="EC9:EC39" si="106">EA9*EB9</f>
        <v>0</v>
      </c>
      <c r="ED9" s="106" t="str">
        <f t="shared" ref="ED9:ED39" si="107">IF($C9=ED$6,$B9,"")</f>
        <v/>
      </c>
      <c r="EE9" s="102" t="str">
        <f t="shared" ref="EE9:EE39" si="108">IF($C9=ED$6,$I9,"")</f>
        <v/>
      </c>
      <c r="EF9" s="102">
        <f t="shared" ref="EF9:EF39" si="109">IF($C9=ED$6,$V9,0)</f>
        <v>0</v>
      </c>
      <c r="EG9" s="102">
        <f t="shared" ref="EG9:EG29" si="110">IF(EE9="",0,VLOOKUP(EE9,EE$55:EG$58,3,FALSE))</f>
        <v>0</v>
      </c>
      <c r="EH9" s="107">
        <f t="shared" ref="EH9:EH39" si="111">EF9*EG9</f>
        <v>0</v>
      </c>
      <c r="EI9" s="106" t="str">
        <f t="shared" ref="EI9:EI39" si="112">IF($C9=EI$6,$B9,"")</f>
        <v/>
      </c>
      <c r="EJ9" s="102" t="str">
        <f t="shared" ref="EJ9:EJ39" si="113">IF($C9=EI$6,$I9,"")</f>
        <v/>
      </c>
      <c r="EK9" s="102">
        <f t="shared" ref="EK9:EK39" si="114">IF($C9=EI$6,$V9,0)</f>
        <v>0</v>
      </c>
      <c r="EL9" s="102">
        <f t="shared" ref="EL9:EL29" si="115">IF(EJ9="",0,VLOOKUP(EJ9,EJ$55:EL$58,3,FALSE))</f>
        <v>0</v>
      </c>
      <c r="EM9" s="107">
        <f t="shared" ref="EM9:EM39" si="116">EK9*EL9</f>
        <v>0</v>
      </c>
      <c r="EN9" s="106" t="str">
        <f t="shared" ref="EN9:EN39" si="117">IF($C9=EN$6,$B9,"")</f>
        <v/>
      </c>
      <c r="EO9" s="102" t="str">
        <f t="shared" ref="EO9:EO39" si="118">IF($C9=EN$6,$I9,"")</f>
        <v/>
      </c>
      <c r="EP9" s="102">
        <f t="shared" ref="EP9:EP39" si="119">IF($C9=EN$6,$V9,0)</f>
        <v>0</v>
      </c>
      <c r="EQ9" s="102">
        <f t="shared" ref="EQ9:EQ29" si="120">IF(EO9="",0,VLOOKUP(EO9,EO$55:EQ$58,3,FALSE))</f>
        <v>0</v>
      </c>
      <c r="ER9" s="107">
        <f t="shared" ref="ER9:ER39" si="121">EP9*EQ9</f>
        <v>0</v>
      </c>
      <c r="ES9" s="106" t="str">
        <f t="shared" ref="ES9:ES39" si="122">IF($C9=ES$6,$B9,"")</f>
        <v/>
      </c>
      <c r="ET9" s="102" t="str">
        <f t="shared" ref="ET9:ET39" si="123">IF($C9=ES$6,$I9,"")</f>
        <v/>
      </c>
      <c r="EU9" s="102">
        <f t="shared" ref="EU9:EU39" si="124">IF($C9=ES$6,$V9,0)</f>
        <v>0</v>
      </c>
      <c r="EV9" s="102">
        <f t="shared" ref="EV9:EV29" si="125">IF(ET9="",0,VLOOKUP(ET9,ET$55:EV$58,3,FALSE))</f>
        <v>0</v>
      </c>
      <c r="EW9" s="107">
        <f t="shared" ref="EW9:EW39" si="126">EU9*EV9</f>
        <v>0</v>
      </c>
      <c r="EX9" s="106" t="str">
        <f t="shared" ref="EX9:EX39" si="127">IF($C9=EX$6,$B9,"")</f>
        <v/>
      </c>
      <c r="EY9" s="102" t="str">
        <f t="shared" ref="EY9:EY39" si="128">IF($C9=EX$6,$I9,"")</f>
        <v/>
      </c>
      <c r="EZ9" s="102">
        <f t="shared" ref="EZ9:EZ39" si="129">IF($C9=EX$6,$V9,0)</f>
        <v>0</v>
      </c>
      <c r="FA9" s="102">
        <f t="shared" ref="FA9:FA29" si="130">IF(EY9="",0,VLOOKUP(EY9,EY$55:FA$58,3,FALSE))</f>
        <v>0</v>
      </c>
      <c r="FB9" s="107">
        <f t="shared" ref="FB9:FB39" si="131">EZ9*FA9</f>
        <v>0</v>
      </c>
      <c r="FC9" s="106" t="str">
        <f t="shared" ref="FC9:FC39" si="132">IF($C9=FC$6,$B9,"")</f>
        <v/>
      </c>
      <c r="FD9" s="102" t="str">
        <f t="shared" ref="FD9:FD39" si="133">IF($C9=FC$6,$I9,"")</f>
        <v/>
      </c>
      <c r="FE9" s="102">
        <f t="shared" ref="FE9:FE39" si="134">IF($C9=FC$6,$V9,0)</f>
        <v>0</v>
      </c>
      <c r="FF9" s="102">
        <f t="shared" ref="FF9:FF29" si="135">IF(FD9="",0,VLOOKUP(FD9,FD$55:FF$58,3,FALSE))</f>
        <v>0</v>
      </c>
      <c r="FG9" s="107">
        <f t="shared" ref="FG9:FG39" si="136">FE9*FF9</f>
        <v>0</v>
      </c>
      <c r="FH9" s="106" t="str">
        <f t="shared" ref="FH9:FH39" si="137">IF($C9=FH$6,$B9,"")</f>
        <v/>
      </c>
      <c r="FI9" s="102" t="str">
        <f t="shared" ref="FI9:FI39" si="138">IF($C9=FH$6,$I9,"")</f>
        <v/>
      </c>
      <c r="FJ9" s="102">
        <f t="shared" ref="FJ9:FJ39" si="139">IF($C9=FH$6,$V9,0)</f>
        <v>0</v>
      </c>
      <c r="FK9" s="102">
        <f t="shared" ref="FK9:FK29" si="140">IF(FI9="",0,VLOOKUP(FI9,FI$55:FK$58,3,FALSE))</f>
        <v>0</v>
      </c>
      <c r="FL9" s="107">
        <f t="shared" ref="FL9:FL39" si="141">FJ9*FK9</f>
        <v>0</v>
      </c>
      <c r="FM9" s="106" t="str">
        <f t="shared" ref="FM9:FM39" si="142">IF($C9=FM$6,$B9,"")</f>
        <v/>
      </c>
      <c r="FN9" s="102" t="str">
        <f t="shared" ref="FN9:FN39" si="143">IF($C9=FM$6,$I9,"")</f>
        <v/>
      </c>
      <c r="FO9" s="102">
        <f t="shared" ref="FO9:FO39" si="144">IF($C9=FM$6,$V9,0)</f>
        <v>0</v>
      </c>
      <c r="FP9" s="102">
        <f t="shared" ref="FP9:FP29" si="145">IF(FN9="",0,VLOOKUP(FN9,FN$55:FP$58,3,FALSE))</f>
        <v>0</v>
      </c>
      <c r="FQ9" s="107">
        <f t="shared" ref="FQ9:FQ39" si="146">FO9*FP9</f>
        <v>0</v>
      </c>
      <c r="FR9" s="106" t="str">
        <f t="shared" ref="FR9:FR39" si="147">IF($C9=FR$6,$B9,"")</f>
        <v/>
      </c>
      <c r="FS9" s="102" t="str">
        <f t="shared" ref="FS9:FS39" si="148">IF($C9=FR$6,$I9,"")</f>
        <v/>
      </c>
      <c r="FT9" s="102">
        <f t="shared" ref="FT9:FT39" si="149">IF($C9=FR$6,$V9,0)</f>
        <v>0</v>
      </c>
      <c r="FU9" s="102">
        <f t="shared" ref="FU9:FU29" si="150">IF(FS9="",0,VLOOKUP(FS9,FS$55:FU$58,3,FALSE))</f>
        <v>0</v>
      </c>
      <c r="FV9" s="107">
        <f t="shared" ref="FV9:FV39" si="151">FT9*FU9</f>
        <v>0</v>
      </c>
      <c r="FW9" s="106" t="str">
        <f t="shared" ref="FW9:FW39" si="152">IF($C9=FW$6,$B9,"")</f>
        <v/>
      </c>
      <c r="FX9" s="102" t="str">
        <f t="shared" ref="FX9:FX39" si="153">IF($C9=FW$6,$I9,"")</f>
        <v/>
      </c>
      <c r="FY9" s="102">
        <f t="shared" ref="FY9:FY39" si="154">IF($C9=FW$6,$V9,0)</f>
        <v>0</v>
      </c>
      <c r="FZ9" s="102">
        <f t="shared" ref="FZ9:FZ29" si="155">IF(FX9="",0,VLOOKUP(FX9,FX$55:FZ$58,3,FALSE))</f>
        <v>0</v>
      </c>
      <c r="GA9" s="107">
        <f t="shared" ref="GA9:GA39" si="156">FY9*FZ9</f>
        <v>0</v>
      </c>
      <c r="GB9" s="106" t="str">
        <f t="shared" ref="GB9:GB39" si="157">IF($C9=GB$6,$B9,"")</f>
        <v/>
      </c>
      <c r="GC9" s="102" t="str">
        <f t="shared" ref="GC9:GC39" si="158">IF($C9=GB$6,$I9,"")</f>
        <v/>
      </c>
      <c r="GD9" s="102">
        <f t="shared" ref="GD9:GD39" si="159">IF($C9=GB$6,$V9,0)</f>
        <v>0</v>
      </c>
      <c r="GE9" s="102">
        <f t="shared" ref="GE9:GE29" si="160">IF(GC9="",0,VLOOKUP(GC9,GC$55:GE$58,3,FALSE))</f>
        <v>0</v>
      </c>
      <c r="GF9" s="107">
        <f t="shared" ref="GF9:GF39" si="161">GD9*GE9</f>
        <v>0</v>
      </c>
      <c r="GG9" s="106" t="str">
        <f t="shared" ref="GG9:GG39" si="162">IF($C9=GG$6,$B9,"")</f>
        <v/>
      </c>
      <c r="GH9" s="102" t="str">
        <f t="shared" ref="GH9:GH39" si="163">IF($C9=GG$6,$I9,"")</f>
        <v/>
      </c>
      <c r="GI9" s="102">
        <f t="shared" ref="GI9:GI39" si="164">IF($C9=GG$6,$V9,0)</f>
        <v>0</v>
      </c>
      <c r="GJ9" s="102">
        <f t="shared" ref="GJ9:GJ29" si="165">IF(GH9="",0,VLOOKUP(GH9,GH$55:GJ$58,3,FALSE))</f>
        <v>0</v>
      </c>
      <c r="GK9" s="107">
        <f t="shared" ref="GK9:GK39" si="166">GI9*GJ9</f>
        <v>0</v>
      </c>
      <c r="GL9" s="106" t="str">
        <f t="shared" ref="GL9:GL39" si="167">IF($C9=GL$6,$B9,"")</f>
        <v/>
      </c>
      <c r="GM9" s="102" t="str">
        <f t="shared" ref="GM9:GM39" si="168">IF($C9=GL$6,$I9,"")</f>
        <v/>
      </c>
      <c r="GN9" s="102">
        <f t="shared" ref="GN9:GN39" si="169">IF($C9=GL$6,$V9,0)</f>
        <v>0</v>
      </c>
      <c r="GO9" s="102">
        <f t="shared" ref="GO9:GO29" si="170">IF(GM9="",0,VLOOKUP(GM9,GM$55:GO$58,3,FALSE))</f>
        <v>0</v>
      </c>
      <c r="GP9" s="107">
        <f t="shared" ref="GP9:GP39" si="171">GN9*GO9</f>
        <v>0</v>
      </c>
      <c r="GQ9" s="106" t="str">
        <f t="shared" ref="GQ9:GQ39" si="172">IF($C9=GQ$6,$B9,"")</f>
        <v/>
      </c>
      <c r="GR9" s="102" t="str">
        <f t="shared" ref="GR9:GR39" si="173">IF($C9=GQ$6,$I9,"")</f>
        <v/>
      </c>
      <c r="GS9" s="102">
        <f t="shared" ref="GS9:GS39" si="174">IF($C9=GQ$6,$V9,0)</f>
        <v>0</v>
      </c>
      <c r="GT9" s="102">
        <f t="shared" ref="GT9:GT29" si="175">IF(GR9="",0,VLOOKUP(GR9,GR$55:GT$58,3,FALSE))</f>
        <v>0</v>
      </c>
      <c r="GU9" s="107">
        <f t="shared" ref="GU9:GU39" si="176">GS9*GT9</f>
        <v>0</v>
      </c>
      <c r="GV9" s="106" t="str">
        <f t="shared" ref="GV9:GV39" si="177">IF($C9=GV$6,$B9,"")</f>
        <v/>
      </c>
      <c r="GW9" s="102" t="str">
        <f t="shared" ref="GW9:GW39" si="178">IF($C9=GV$6,$I9,"")</f>
        <v/>
      </c>
      <c r="GX9" s="102">
        <f t="shared" ref="GX9:GX39" si="179">IF($C9=GV$6,$V9,0)</f>
        <v>0</v>
      </c>
      <c r="GY9" s="102">
        <f t="shared" ref="GY9:GY29" si="180">IF(GW9="",0,VLOOKUP(GW9,GW$55:GY$58,3,FALSE))</f>
        <v>0</v>
      </c>
      <c r="GZ9" s="107">
        <f t="shared" ref="GZ9:GZ39" si="181">GX9*GY9</f>
        <v>0</v>
      </c>
      <c r="HA9" s="106" t="str">
        <f t="shared" ref="HA9:HA39" si="182">IF($C9=HA$6,$B9,"")</f>
        <v/>
      </c>
      <c r="HB9" s="102" t="str">
        <f t="shared" ref="HB9:HB39" si="183">IF($C9=HA$6,$I9,"")</f>
        <v/>
      </c>
      <c r="HC9" s="107">
        <f t="shared" ref="HC9:HC39" si="184">IF($C9=HA$6,$V9,0)</f>
        <v>0</v>
      </c>
      <c r="HD9" s="106" t="str">
        <f t="shared" ref="HD9:HD39" si="185">IF($C9=HD$6,$B9,"")</f>
        <v/>
      </c>
      <c r="HE9" s="102" t="str">
        <f t="shared" ref="HE9:HE39" si="186">IF($C9=HD$6,$I9,"")</f>
        <v/>
      </c>
      <c r="HF9" s="107">
        <f t="shared" ref="HF9:HF39" si="187">IF($C9=HD$6,$V9,0)</f>
        <v>0</v>
      </c>
      <c r="HG9" s="106" t="str">
        <f t="shared" ref="HG9:HG39" si="188">IF($C9=HG$6,$B9,"")</f>
        <v/>
      </c>
      <c r="HH9" s="102" t="str">
        <f>IF($C9=HG$6,$E9,"")</f>
        <v/>
      </c>
      <c r="HI9" s="102" t="e">
        <f>VLOOKUP(HH9,初期設定シート!$D$6:$E$33,2,FALSE)</f>
        <v>#N/A</v>
      </c>
      <c r="HJ9" s="102" t="str">
        <f>IF($C9=HG$6,$D9,"")</f>
        <v/>
      </c>
      <c r="HK9" s="102" t="str">
        <f>IF($C9=HG$6,$I9,"")</f>
        <v/>
      </c>
      <c r="HL9" s="102" t="e">
        <f>VLOOKUP($HH9,初期設定シート!$Y$5:$AL$32,3,FALSE)</f>
        <v>#N/A</v>
      </c>
      <c r="HM9" s="102" t="e">
        <f>VLOOKUP($HH9,初期設定シート!$Y$5:$AL$32,4,FALSE)</f>
        <v>#N/A</v>
      </c>
      <c r="HN9" s="102" t="e">
        <f>VLOOKUP($HH9,初期設定シート!$Y$5:$AL$32,5,FALSE)</f>
        <v>#N/A</v>
      </c>
      <c r="HO9" s="102" t="e">
        <f>VLOOKUP($HH9,初期設定シート!$Y$5:$AL$32,6,FALSE)</f>
        <v>#N/A</v>
      </c>
      <c r="HP9" s="102" t="e">
        <f>VLOOKUP($HH9,初期設定シート!$Y$5:$AL$32,7,FALSE)</f>
        <v>#N/A</v>
      </c>
      <c r="HQ9" s="102" t="e">
        <f>VLOOKUP($HH9,初期設定シート!$Y$5:$AL$32,8,FALSE)</f>
        <v>#N/A</v>
      </c>
      <c r="HR9" s="102" t="e">
        <f>VLOOKUP($HH9,初期設定シート!$Y$5:$AL$32,9,FALSE)</f>
        <v>#N/A</v>
      </c>
      <c r="HS9" s="102" t="e">
        <f>VLOOKUP($HH9,初期設定シート!$Y$5:$AL$32,10,FALSE)</f>
        <v>#N/A</v>
      </c>
      <c r="HT9" s="102" t="e">
        <f>VLOOKUP($HH9,初期設定シート!$Y$5:$AL$32,11,FALSE)</f>
        <v>#N/A</v>
      </c>
      <c r="HU9" s="102" t="e">
        <f>VLOOKUP($HH9,初期設定シート!$Y$5:$AL$32,12,FALSE)</f>
        <v>#N/A</v>
      </c>
      <c r="HV9" s="102" t="e">
        <f>VLOOKUP($HH9,初期設定シート!$Y$5:$AL$32,13,FALSE)</f>
        <v>#N/A</v>
      </c>
      <c r="HW9" s="102" t="e">
        <f>VLOOKUP($HH9,初期設定シート!$Y$5:$AL$32,14,FALSE)</f>
        <v>#N/A</v>
      </c>
      <c r="HX9" s="102" t="e">
        <f t="shared" ref="HX9:HX39" si="189">CONCATENATE($HI9,HL9,$HJ9,$HK9)</f>
        <v>#N/A</v>
      </c>
      <c r="HY9" s="102" t="e">
        <f t="shared" ref="HY9:HY39" si="190">CONCATENATE($HI9,HM9,$HJ9,$HK9)</f>
        <v>#N/A</v>
      </c>
      <c r="HZ9" s="102" t="e">
        <f t="shared" ref="HZ9:HZ39" si="191">CONCATENATE($HI9,HN9,$HJ9,$HK9)</f>
        <v>#N/A</v>
      </c>
      <c r="IA9" s="102" t="e">
        <f t="shared" ref="IA9:IA39" si="192">CONCATENATE($HI9,HO9,$HJ9,$HK9)</f>
        <v>#N/A</v>
      </c>
      <c r="IB9" s="102" t="e">
        <f t="shared" ref="IB9:IB39" si="193">CONCATENATE($HI9,HP9,$HJ9,$HK9)</f>
        <v>#N/A</v>
      </c>
      <c r="IC9" s="102" t="e">
        <f t="shared" ref="IC9:IC39" si="194">CONCATENATE($HI9,HQ9,$HJ9,$HK9)</f>
        <v>#N/A</v>
      </c>
      <c r="ID9" s="102" t="e">
        <f t="shared" ref="ID9:ID39" si="195">CONCATENATE($HI9,HR9,$HJ9,$HK9)</f>
        <v>#N/A</v>
      </c>
      <c r="IE9" s="102" t="e">
        <f t="shared" ref="IE9:IE39" si="196">CONCATENATE($HI9,HS9,$HJ9,$HK9)</f>
        <v>#N/A</v>
      </c>
      <c r="IF9" s="102" t="e">
        <f t="shared" ref="IF9:IF39" si="197">CONCATENATE($HI9,HT9,$HJ9,$HK9)</f>
        <v>#N/A</v>
      </c>
      <c r="IG9" s="102" t="e">
        <f t="shared" ref="IG9:IG39" si="198">CONCATENATE($HI9,HU9,$HJ9,$HK9)</f>
        <v>#N/A</v>
      </c>
      <c r="IH9" s="102" t="e">
        <f t="shared" ref="IH9:IH39" si="199">CONCATENATE($HI9,HV9,$HJ9,$HK9)</f>
        <v>#N/A</v>
      </c>
      <c r="II9" s="102" t="e">
        <f t="shared" ref="II9:II39" si="200">CONCATENATE($HI9,HW9,$HJ9,$HK9)</f>
        <v>#N/A</v>
      </c>
      <c r="IJ9" s="102" t="str">
        <f t="shared" ref="IJ9:IJ39" si="201">IF($C9=HG$6,$J9,"")</f>
        <v/>
      </c>
      <c r="IK9" s="102" t="str">
        <f t="shared" ref="IK9:IK39" si="202">IF($C9=HG$6,$K9,"")</f>
        <v/>
      </c>
      <c r="IL9" s="102" t="str">
        <f t="shared" ref="IL9:IL39" si="203">IF($C9=HG$6,$L9,"")</f>
        <v/>
      </c>
      <c r="IM9" s="102" t="str">
        <f t="shared" ref="IM9:IM39" si="204">IF($C9=HG$6,$M9,"")</f>
        <v/>
      </c>
      <c r="IN9" s="102" t="str">
        <f t="shared" ref="IN9:IN39" si="205">IF($C9=HG$6,$N9,"")</f>
        <v/>
      </c>
      <c r="IO9" s="102" t="str">
        <f t="shared" ref="IO9:IO39" si="206">IF($C9=HG$6,$O9,"")</f>
        <v/>
      </c>
      <c r="IP9" s="102" t="str">
        <f t="shared" ref="IP9:IP39" si="207">IF($C9=HG$6,$P9,"")</f>
        <v/>
      </c>
      <c r="IQ9" s="102" t="str">
        <f t="shared" ref="IQ9:IQ39" si="208">IF($C9=HG$6,$Q9,"")</f>
        <v/>
      </c>
      <c r="IR9" s="102" t="str">
        <f t="shared" ref="IR9:IR39" si="209">IF($C9=HG$6,$R9,"")</f>
        <v/>
      </c>
      <c r="IS9" s="102" t="str">
        <f t="shared" ref="IS9:IS39" si="210">IF($C9=HG$6,$S9,"")</f>
        <v/>
      </c>
      <c r="IT9" s="102" t="str">
        <f t="shared" ref="IT9:IT39" si="211">IF($C9=HG$6,$T9,"")</f>
        <v/>
      </c>
      <c r="IU9" s="107" t="str">
        <f t="shared" ref="IU9:IU39" si="212">IF($C9=HG$6,$U9,"")</f>
        <v/>
      </c>
    </row>
    <row r="10" spans="1:255" ht="30" customHeight="1">
      <c r="A10" s="265"/>
      <c r="B10" s="266"/>
      <c r="C10" s="266"/>
      <c r="D10" s="266"/>
      <c r="E10" s="266"/>
      <c r="F10" s="267"/>
      <c r="G10" s="266"/>
      <c r="H10" s="266"/>
      <c r="I10" s="268"/>
      <c r="J10" s="282"/>
      <c r="K10" s="282"/>
      <c r="L10" s="282"/>
      <c r="M10" s="282"/>
      <c r="N10" s="282"/>
      <c r="O10" s="282"/>
      <c r="P10" s="282"/>
      <c r="Q10" s="282"/>
      <c r="R10" s="282"/>
      <c r="S10" s="282"/>
      <c r="T10" s="282"/>
      <c r="U10" s="282"/>
      <c r="V10" s="283">
        <f t="shared" ref="V10:V39" si="213">SUM(J10:U10)</f>
        <v>0</v>
      </c>
      <c r="X10" s="106" t="str">
        <f t="shared" ref="X10:X39" si="214">IF($C10=X$6,$B10,"")</f>
        <v/>
      </c>
      <c r="Y10" s="102" t="str">
        <f t="shared" ref="Y10:Y39" si="215">IF($C10=X$6,$I10,"")</f>
        <v/>
      </c>
      <c r="Z10" s="102">
        <f t="shared" si="0"/>
        <v>0</v>
      </c>
      <c r="AA10" s="102">
        <f t="shared" si="1"/>
        <v>0</v>
      </c>
      <c r="AB10" s="107">
        <f t="shared" ref="AB10:AB39" si="216">Z10*AA10</f>
        <v>0</v>
      </c>
      <c r="AC10" s="106" t="str">
        <f t="shared" si="2"/>
        <v/>
      </c>
      <c r="AD10" s="102" t="str">
        <f t="shared" si="3"/>
        <v/>
      </c>
      <c r="AE10" s="102">
        <f t="shared" si="4"/>
        <v>0</v>
      </c>
      <c r="AF10" s="102">
        <f t="shared" si="5"/>
        <v>0</v>
      </c>
      <c r="AG10" s="107">
        <f t="shared" si="6"/>
        <v>0</v>
      </c>
      <c r="AH10" s="106" t="str">
        <f t="shared" si="7"/>
        <v/>
      </c>
      <c r="AI10" s="102" t="str">
        <f t="shared" si="8"/>
        <v/>
      </c>
      <c r="AJ10" s="102">
        <f t="shared" si="9"/>
        <v>0</v>
      </c>
      <c r="AK10" s="102">
        <f t="shared" si="10"/>
        <v>0</v>
      </c>
      <c r="AL10" s="107">
        <f t="shared" si="11"/>
        <v>0</v>
      </c>
      <c r="AM10" s="106" t="str">
        <f t="shared" si="12"/>
        <v/>
      </c>
      <c r="AN10" s="102" t="str">
        <f t="shared" si="13"/>
        <v/>
      </c>
      <c r="AO10" s="102">
        <f t="shared" si="14"/>
        <v>0</v>
      </c>
      <c r="AP10" s="102">
        <f t="shared" si="15"/>
        <v>0</v>
      </c>
      <c r="AQ10" s="107">
        <f t="shared" si="16"/>
        <v>0</v>
      </c>
      <c r="AR10" s="106" t="str">
        <f t="shared" si="17"/>
        <v/>
      </c>
      <c r="AS10" s="102" t="str">
        <f t="shared" si="18"/>
        <v/>
      </c>
      <c r="AT10" s="102">
        <f t="shared" si="19"/>
        <v>0</v>
      </c>
      <c r="AU10" s="102">
        <f t="shared" si="20"/>
        <v>0</v>
      </c>
      <c r="AV10" s="107">
        <f t="shared" si="21"/>
        <v>0</v>
      </c>
      <c r="AW10" s="106" t="str">
        <f t="shared" si="22"/>
        <v/>
      </c>
      <c r="AX10" s="102" t="str">
        <f t="shared" si="23"/>
        <v/>
      </c>
      <c r="AY10" s="102">
        <f t="shared" si="24"/>
        <v>0</v>
      </c>
      <c r="AZ10" s="102">
        <f t="shared" si="25"/>
        <v>0</v>
      </c>
      <c r="BA10" s="107">
        <f t="shared" si="26"/>
        <v>0</v>
      </c>
      <c r="BB10" s="106" t="str">
        <f t="shared" si="27"/>
        <v/>
      </c>
      <c r="BC10" s="102" t="str">
        <f t="shared" si="28"/>
        <v/>
      </c>
      <c r="BD10" s="102">
        <f t="shared" si="29"/>
        <v>0</v>
      </c>
      <c r="BE10" s="102">
        <f t="shared" si="30"/>
        <v>0</v>
      </c>
      <c r="BF10" s="107">
        <f t="shared" si="31"/>
        <v>0</v>
      </c>
      <c r="BG10" s="106" t="str">
        <f t="shared" si="32"/>
        <v/>
      </c>
      <c r="BH10" s="102" t="str">
        <f t="shared" si="33"/>
        <v/>
      </c>
      <c r="BI10" s="102">
        <f t="shared" si="34"/>
        <v>0</v>
      </c>
      <c r="BJ10" s="102">
        <f t="shared" si="35"/>
        <v>0</v>
      </c>
      <c r="BK10" s="107">
        <f t="shared" si="36"/>
        <v>0</v>
      </c>
      <c r="BL10" s="106" t="str">
        <f t="shared" si="37"/>
        <v/>
      </c>
      <c r="BM10" s="102" t="str">
        <f t="shared" si="38"/>
        <v/>
      </c>
      <c r="BN10" s="102">
        <f t="shared" si="39"/>
        <v>0</v>
      </c>
      <c r="BO10" s="102">
        <f t="shared" si="40"/>
        <v>0</v>
      </c>
      <c r="BP10" s="107">
        <f t="shared" si="41"/>
        <v>0</v>
      </c>
      <c r="BQ10" s="106" t="str">
        <f t="shared" si="42"/>
        <v/>
      </c>
      <c r="BR10" s="102" t="str">
        <f t="shared" si="43"/>
        <v/>
      </c>
      <c r="BS10" s="102">
        <f t="shared" si="44"/>
        <v>0</v>
      </c>
      <c r="BT10" s="102">
        <f t="shared" si="45"/>
        <v>0</v>
      </c>
      <c r="BU10" s="107">
        <f t="shared" si="46"/>
        <v>0</v>
      </c>
      <c r="BV10" s="106" t="str">
        <f t="shared" si="47"/>
        <v/>
      </c>
      <c r="BW10" s="102" t="str">
        <f t="shared" si="48"/>
        <v/>
      </c>
      <c r="BX10" s="102">
        <f t="shared" si="49"/>
        <v>0</v>
      </c>
      <c r="BY10" s="102">
        <f t="shared" si="50"/>
        <v>0</v>
      </c>
      <c r="BZ10" s="107">
        <f t="shared" si="51"/>
        <v>0</v>
      </c>
      <c r="CA10" s="106" t="str">
        <f t="shared" si="52"/>
        <v/>
      </c>
      <c r="CB10" s="102" t="str">
        <f t="shared" si="53"/>
        <v/>
      </c>
      <c r="CC10" s="102">
        <f t="shared" si="54"/>
        <v>0</v>
      </c>
      <c r="CD10" s="102">
        <f t="shared" si="55"/>
        <v>0</v>
      </c>
      <c r="CE10" s="107">
        <f t="shared" si="56"/>
        <v>0</v>
      </c>
      <c r="CF10" s="106" t="str">
        <f t="shared" si="57"/>
        <v/>
      </c>
      <c r="CG10" s="102" t="str">
        <f t="shared" si="58"/>
        <v/>
      </c>
      <c r="CH10" s="102">
        <f t="shared" si="59"/>
        <v>0</v>
      </c>
      <c r="CI10" s="102">
        <f t="shared" si="60"/>
        <v>0</v>
      </c>
      <c r="CJ10" s="107">
        <f t="shared" si="61"/>
        <v>0</v>
      </c>
      <c r="CK10" s="106" t="str">
        <f t="shared" si="62"/>
        <v/>
      </c>
      <c r="CL10" s="102" t="str">
        <f t="shared" si="63"/>
        <v/>
      </c>
      <c r="CM10" s="102">
        <f t="shared" si="64"/>
        <v>0</v>
      </c>
      <c r="CN10" s="102">
        <f t="shared" si="65"/>
        <v>0</v>
      </c>
      <c r="CO10" s="107">
        <f t="shared" si="66"/>
        <v>0</v>
      </c>
      <c r="CP10" s="106" t="str">
        <f t="shared" si="67"/>
        <v/>
      </c>
      <c r="CQ10" s="102" t="str">
        <f t="shared" si="68"/>
        <v/>
      </c>
      <c r="CR10" s="102">
        <f t="shared" si="69"/>
        <v>0</v>
      </c>
      <c r="CS10" s="102">
        <f t="shared" si="70"/>
        <v>0</v>
      </c>
      <c r="CT10" s="107">
        <f t="shared" si="71"/>
        <v>0</v>
      </c>
      <c r="CU10" s="106" t="str">
        <f t="shared" si="72"/>
        <v/>
      </c>
      <c r="CV10" s="102" t="str">
        <f t="shared" si="73"/>
        <v/>
      </c>
      <c r="CW10" s="102">
        <f t="shared" si="74"/>
        <v>0</v>
      </c>
      <c r="CX10" s="102">
        <f t="shared" si="75"/>
        <v>0</v>
      </c>
      <c r="CY10" s="107">
        <f t="shared" si="76"/>
        <v>0</v>
      </c>
      <c r="CZ10" s="106" t="str">
        <f t="shared" si="77"/>
        <v/>
      </c>
      <c r="DA10" s="102" t="str">
        <f t="shared" si="78"/>
        <v/>
      </c>
      <c r="DB10" s="102">
        <f t="shared" si="79"/>
        <v>0</v>
      </c>
      <c r="DC10" s="102">
        <f t="shared" si="80"/>
        <v>0</v>
      </c>
      <c r="DD10" s="107">
        <f t="shared" si="81"/>
        <v>0</v>
      </c>
      <c r="DE10" s="106" t="str">
        <f t="shared" si="82"/>
        <v/>
      </c>
      <c r="DF10" s="102" t="str">
        <f t="shared" si="83"/>
        <v/>
      </c>
      <c r="DG10" s="102">
        <f t="shared" si="84"/>
        <v>0</v>
      </c>
      <c r="DH10" s="102">
        <f t="shared" si="85"/>
        <v>0</v>
      </c>
      <c r="DI10" s="107">
        <f t="shared" si="86"/>
        <v>0</v>
      </c>
      <c r="DJ10" s="106" t="str">
        <f t="shared" si="87"/>
        <v/>
      </c>
      <c r="DK10" s="102" t="str">
        <f t="shared" si="88"/>
        <v/>
      </c>
      <c r="DL10" s="102">
        <f t="shared" si="89"/>
        <v>0</v>
      </c>
      <c r="DM10" s="102">
        <f t="shared" si="90"/>
        <v>0</v>
      </c>
      <c r="DN10" s="107">
        <f t="shared" si="91"/>
        <v>0</v>
      </c>
      <c r="DO10" s="106" t="str">
        <f t="shared" si="92"/>
        <v/>
      </c>
      <c r="DP10" s="102" t="str">
        <f t="shared" si="93"/>
        <v/>
      </c>
      <c r="DQ10" s="102">
        <f t="shared" si="94"/>
        <v>0</v>
      </c>
      <c r="DR10" s="102">
        <f t="shared" si="95"/>
        <v>0</v>
      </c>
      <c r="DS10" s="107">
        <f t="shared" si="96"/>
        <v>0</v>
      </c>
      <c r="DT10" s="106" t="str">
        <f t="shared" si="97"/>
        <v/>
      </c>
      <c r="DU10" s="102" t="str">
        <f t="shared" si="98"/>
        <v/>
      </c>
      <c r="DV10" s="102">
        <f t="shared" si="99"/>
        <v>0</v>
      </c>
      <c r="DW10" s="102">
        <f t="shared" si="100"/>
        <v>0</v>
      </c>
      <c r="DX10" s="107">
        <f t="shared" si="101"/>
        <v>0</v>
      </c>
      <c r="DY10" s="106" t="str">
        <f t="shared" si="102"/>
        <v/>
      </c>
      <c r="DZ10" s="102" t="str">
        <f t="shared" si="103"/>
        <v/>
      </c>
      <c r="EA10" s="102">
        <f t="shared" si="104"/>
        <v>0</v>
      </c>
      <c r="EB10" s="102">
        <f t="shared" si="105"/>
        <v>0</v>
      </c>
      <c r="EC10" s="107">
        <f t="shared" si="106"/>
        <v>0</v>
      </c>
      <c r="ED10" s="106" t="str">
        <f t="shared" si="107"/>
        <v/>
      </c>
      <c r="EE10" s="102" t="str">
        <f t="shared" si="108"/>
        <v/>
      </c>
      <c r="EF10" s="102">
        <f t="shared" si="109"/>
        <v>0</v>
      </c>
      <c r="EG10" s="102">
        <f t="shared" si="110"/>
        <v>0</v>
      </c>
      <c r="EH10" s="107">
        <f t="shared" si="111"/>
        <v>0</v>
      </c>
      <c r="EI10" s="106" t="str">
        <f t="shared" si="112"/>
        <v/>
      </c>
      <c r="EJ10" s="102" t="str">
        <f t="shared" si="113"/>
        <v/>
      </c>
      <c r="EK10" s="102">
        <f t="shared" si="114"/>
        <v>0</v>
      </c>
      <c r="EL10" s="102">
        <f t="shared" si="115"/>
        <v>0</v>
      </c>
      <c r="EM10" s="107">
        <f t="shared" si="116"/>
        <v>0</v>
      </c>
      <c r="EN10" s="106" t="str">
        <f t="shared" si="117"/>
        <v/>
      </c>
      <c r="EO10" s="102" t="str">
        <f t="shared" si="118"/>
        <v/>
      </c>
      <c r="EP10" s="102">
        <f t="shared" si="119"/>
        <v>0</v>
      </c>
      <c r="EQ10" s="102">
        <f t="shared" si="120"/>
        <v>0</v>
      </c>
      <c r="ER10" s="107">
        <f t="shared" si="121"/>
        <v>0</v>
      </c>
      <c r="ES10" s="106" t="str">
        <f t="shared" si="122"/>
        <v/>
      </c>
      <c r="ET10" s="102" t="str">
        <f t="shared" si="123"/>
        <v/>
      </c>
      <c r="EU10" s="102">
        <f t="shared" si="124"/>
        <v>0</v>
      </c>
      <c r="EV10" s="102">
        <f t="shared" si="125"/>
        <v>0</v>
      </c>
      <c r="EW10" s="107">
        <f t="shared" si="126"/>
        <v>0</v>
      </c>
      <c r="EX10" s="106" t="str">
        <f t="shared" si="127"/>
        <v/>
      </c>
      <c r="EY10" s="102" t="str">
        <f t="shared" si="128"/>
        <v/>
      </c>
      <c r="EZ10" s="102">
        <f t="shared" si="129"/>
        <v>0</v>
      </c>
      <c r="FA10" s="102">
        <f t="shared" si="130"/>
        <v>0</v>
      </c>
      <c r="FB10" s="107">
        <f t="shared" si="131"/>
        <v>0</v>
      </c>
      <c r="FC10" s="106" t="str">
        <f t="shared" si="132"/>
        <v/>
      </c>
      <c r="FD10" s="102" t="str">
        <f t="shared" si="133"/>
        <v/>
      </c>
      <c r="FE10" s="102">
        <f t="shared" si="134"/>
        <v>0</v>
      </c>
      <c r="FF10" s="102">
        <f t="shared" si="135"/>
        <v>0</v>
      </c>
      <c r="FG10" s="107">
        <f t="shared" si="136"/>
        <v>0</v>
      </c>
      <c r="FH10" s="106" t="str">
        <f t="shared" si="137"/>
        <v/>
      </c>
      <c r="FI10" s="102" t="str">
        <f t="shared" si="138"/>
        <v/>
      </c>
      <c r="FJ10" s="102">
        <f t="shared" si="139"/>
        <v>0</v>
      </c>
      <c r="FK10" s="102">
        <f t="shared" si="140"/>
        <v>0</v>
      </c>
      <c r="FL10" s="107">
        <f t="shared" si="141"/>
        <v>0</v>
      </c>
      <c r="FM10" s="106" t="str">
        <f t="shared" si="142"/>
        <v/>
      </c>
      <c r="FN10" s="102" t="str">
        <f t="shared" si="143"/>
        <v/>
      </c>
      <c r="FO10" s="102">
        <f t="shared" si="144"/>
        <v>0</v>
      </c>
      <c r="FP10" s="102">
        <f t="shared" si="145"/>
        <v>0</v>
      </c>
      <c r="FQ10" s="107">
        <f t="shared" si="146"/>
        <v>0</v>
      </c>
      <c r="FR10" s="106" t="str">
        <f t="shared" si="147"/>
        <v/>
      </c>
      <c r="FS10" s="102" t="str">
        <f t="shared" si="148"/>
        <v/>
      </c>
      <c r="FT10" s="102">
        <f t="shared" si="149"/>
        <v>0</v>
      </c>
      <c r="FU10" s="102">
        <f t="shared" si="150"/>
        <v>0</v>
      </c>
      <c r="FV10" s="107">
        <f t="shared" si="151"/>
        <v>0</v>
      </c>
      <c r="FW10" s="106" t="str">
        <f t="shared" si="152"/>
        <v/>
      </c>
      <c r="FX10" s="102" t="str">
        <f t="shared" si="153"/>
        <v/>
      </c>
      <c r="FY10" s="102">
        <f t="shared" si="154"/>
        <v>0</v>
      </c>
      <c r="FZ10" s="102">
        <f t="shared" si="155"/>
        <v>0</v>
      </c>
      <c r="GA10" s="107">
        <f t="shared" si="156"/>
        <v>0</v>
      </c>
      <c r="GB10" s="106" t="str">
        <f t="shared" si="157"/>
        <v/>
      </c>
      <c r="GC10" s="102" t="str">
        <f t="shared" si="158"/>
        <v/>
      </c>
      <c r="GD10" s="102">
        <f t="shared" si="159"/>
        <v>0</v>
      </c>
      <c r="GE10" s="102">
        <f t="shared" si="160"/>
        <v>0</v>
      </c>
      <c r="GF10" s="107">
        <f t="shared" si="161"/>
        <v>0</v>
      </c>
      <c r="GG10" s="106" t="str">
        <f t="shared" si="162"/>
        <v/>
      </c>
      <c r="GH10" s="102" t="str">
        <f t="shared" si="163"/>
        <v/>
      </c>
      <c r="GI10" s="102">
        <f t="shared" si="164"/>
        <v>0</v>
      </c>
      <c r="GJ10" s="102">
        <f t="shared" si="165"/>
        <v>0</v>
      </c>
      <c r="GK10" s="107">
        <f t="shared" si="166"/>
        <v>0</v>
      </c>
      <c r="GL10" s="106" t="str">
        <f t="shared" si="167"/>
        <v/>
      </c>
      <c r="GM10" s="102" t="str">
        <f t="shared" si="168"/>
        <v/>
      </c>
      <c r="GN10" s="102">
        <f t="shared" si="169"/>
        <v>0</v>
      </c>
      <c r="GO10" s="102">
        <f t="shared" si="170"/>
        <v>0</v>
      </c>
      <c r="GP10" s="107">
        <f t="shared" si="171"/>
        <v>0</v>
      </c>
      <c r="GQ10" s="106" t="str">
        <f t="shared" si="172"/>
        <v/>
      </c>
      <c r="GR10" s="102" t="str">
        <f t="shared" si="173"/>
        <v/>
      </c>
      <c r="GS10" s="102">
        <f t="shared" si="174"/>
        <v>0</v>
      </c>
      <c r="GT10" s="102">
        <f t="shared" si="175"/>
        <v>0</v>
      </c>
      <c r="GU10" s="107">
        <f t="shared" si="176"/>
        <v>0</v>
      </c>
      <c r="GV10" s="106" t="str">
        <f t="shared" si="177"/>
        <v/>
      </c>
      <c r="GW10" s="102" t="str">
        <f t="shared" si="178"/>
        <v/>
      </c>
      <c r="GX10" s="102">
        <f t="shared" si="179"/>
        <v>0</v>
      </c>
      <c r="GY10" s="102">
        <f t="shared" si="180"/>
        <v>0</v>
      </c>
      <c r="GZ10" s="107">
        <f t="shared" si="181"/>
        <v>0</v>
      </c>
      <c r="HA10" s="106" t="str">
        <f t="shared" si="182"/>
        <v/>
      </c>
      <c r="HB10" s="102" t="str">
        <f t="shared" si="183"/>
        <v/>
      </c>
      <c r="HC10" s="107">
        <f t="shared" si="184"/>
        <v>0</v>
      </c>
      <c r="HD10" s="106" t="str">
        <f t="shared" si="185"/>
        <v/>
      </c>
      <c r="HE10" s="102" t="str">
        <f t="shared" si="186"/>
        <v/>
      </c>
      <c r="HF10" s="107">
        <f t="shared" si="187"/>
        <v>0</v>
      </c>
      <c r="HG10" s="106" t="str">
        <f t="shared" si="188"/>
        <v/>
      </c>
      <c r="HH10" s="102" t="str">
        <f t="shared" ref="HH10:HH39" si="217">IF($C10=HG$6,$E10,"")</f>
        <v/>
      </c>
      <c r="HI10" s="102" t="e">
        <f>VLOOKUP(HH10,初期設定シート!$D$6:$E$33,2,FALSE)</f>
        <v>#N/A</v>
      </c>
      <c r="HJ10" s="102" t="str">
        <f t="shared" ref="HJ10:HJ39" si="218">IF($C10=HG$6,$D10,"")</f>
        <v/>
      </c>
      <c r="HK10" s="102" t="str">
        <f t="shared" ref="HK10:HK39" si="219">IF($C10=HG$6,$I10,"")</f>
        <v/>
      </c>
      <c r="HL10" s="102" t="e">
        <f>VLOOKUP($HH10,初期設定シート!$Y$5:$AL$32,3,FALSE)</f>
        <v>#N/A</v>
      </c>
      <c r="HM10" s="102" t="e">
        <f>VLOOKUP($HH10,初期設定シート!$Y$5:$AL$32,4,FALSE)</f>
        <v>#N/A</v>
      </c>
      <c r="HN10" s="102" t="e">
        <f>VLOOKUP($HH10,初期設定シート!$Y$5:$AL$32,5,FALSE)</f>
        <v>#N/A</v>
      </c>
      <c r="HO10" s="102" t="e">
        <f>VLOOKUP($HH10,初期設定シート!$Y$5:$AL$32,6,FALSE)</f>
        <v>#N/A</v>
      </c>
      <c r="HP10" s="102" t="e">
        <f>VLOOKUP($HH10,初期設定シート!$Y$5:$AL$32,7,FALSE)</f>
        <v>#N/A</v>
      </c>
      <c r="HQ10" s="102" t="e">
        <f>VLOOKUP($HH10,初期設定シート!$Y$5:$AL$32,8,FALSE)</f>
        <v>#N/A</v>
      </c>
      <c r="HR10" s="102" t="e">
        <f>VLOOKUP($HH10,初期設定シート!$Y$5:$AL$32,9,FALSE)</f>
        <v>#N/A</v>
      </c>
      <c r="HS10" s="102" t="e">
        <f>VLOOKUP($HH10,初期設定シート!$Y$5:$AL$32,10,FALSE)</f>
        <v>#N/A</v>
      </c>
      <c r="HT10" s="102" t="e">
        <f>VLOOKUP($HH10,初期設定シート!$Y$5:$AL$32,11,FALSE)</f>
        <v>#N/A</v>
      </c>
      <c r="HU10" s="102" t="e">
        <f>VLOOKUP($HH10,初期設定シート!$Y$5:$AL$32,12,FALSE)</f>
        <v>#N/A</v>
      </c>
      <c r="HV10" s="102" t="e">
        <f>VLOOKUP($HH10,初期設定シート!$Y$5:$AL$32,13,FALSE)</f>
        <v>#N/A</v>
      </c>
      <c r="HW10" s="102" t="e">
        <f>VLOOKUP($HH10,初期設定シート!$Y$5:$AL$32,14,FALSE)</f>
        <v>#N/A</v>
      </c>
      <c r="HX10" s="102" t="e">
        <f t="shared" si="189"/>
        <v>#N/A</v>
      </c>
      <c r="HY10" s="102" t="e">
        <f t="shared" si="190"/>
        <v>#N/A</v>
      </c>
      <c r="HZ10" s="102" t="e">
        <f t="shared" si="191"/>
        <v>#N/A</v>
      </c>
      <c r="IA10" s="102" t="e">
        <f t="shared" si="192"/>
        <v>#N/A</v>
      </c>
      <c r="IB10" s="102" t="e">
        <f t="shared" si="193"/>
        <v>#N/A</v>
      </c>
      <c r="IC10" s="102" t="e">
        <f t="shared" si="194"/>
        <v>#N/A</v>
      </c>
      <c r="ID10" s="102" t="e">
        <f t="shared" si="195"/>
        <v>#N/A</v>
      </c>
      <c r="IE10" s="102" t="e">
        <f t="shared" si="196"/>
        <v>#N/A</v>
      </c>
      <c r="IF10" s="102" t="e">
        <f t="shared" si="197"/>
        <v>#N/A</v>
      </c>
      <c r="IG10" s="102" t="e">
        <f t="shared" si="198"/>
        <v>#N/A</v>
      </c>
      <c r="IH10" s="102" t="e">
        <f t="shared" si="199"/>
        <v>#N/A</v>
      </c>
      <c r="II10" s="102" t="e">
        <f t="shared" si="200"/>
        <v>#N/A</v>
      </c>
      <c r="IJ10" s="102" t="str">
        <f t="shared" si="201"/>
        <v/>
      </c>
      <c r="IK10" s="102" t="str">
        <f t="shared" si="202"/>
        <v/>
      </c>
      <c r="IL10" s="102" t="str">
        <f t="shared" si="203"/>
        <v/>
      </c>
      <c r="IM10" s="102" t="str">
        <f t="shared" si="204"/>
        <v/>
      </c>
      <c r="IN10" s="102" t="str">
        <f t="shared" si="205"/>
        <v/>
      </c>
      <c r="IO10" s="102" t="str">
        <f t="shared" si="206"/>
        <v/>
      </c>
      <c r="IP10" s="102" t="str">
        <f t="shared" si="207"/>
        <v/>
      </c>
      <c r="IQ10" s="102" t="str">
        <f t="shared" si="208"/>
        <v/>
      </c>
      <c r="IR10" s="102" t="str">
        <f t="shared" si="209"/>
        <v/>
      </c>
      <c r="IS10" s="102" t="str">
        <f t="shared" si="210"/>
        <v/>
      </c>
      <c r="IT10" s="102" t="str">
        <f t="shared" si="211"/>
        <v/>
      </c>
      <c r="IU10" s="107" t="str">
        <f t="shared" si="212"/>
        <v/>
      </c>
    </row>
    <row r="11" spans="1:255" ht="30" customHeight="1">
      <c r="A11" s="265"/>
      <c r="B11" s="266"/>
      <c r="C11" s="266"/>
      <c r="D11" s="266"/>
      <c r="E11" s="266"/>
      <c r="F11" s="267"/>
      <c r="G11" s="266"/>
      <c r="H11" s="266"/>
      <c r="I11" s="268"/>
      <c r="J11" s="282"/>
      <c r="K11" s="282"/>
      <c r="L11" s="282"/>
      <c r="M11" s="282"/>
      <c r="N11" s="282"/>
      <c r="O11" s="282"/>
      <c r="P11" s="282"/>
      <c r="Q11" s="282"/>
      <c r="R11" s="282"/>
      <c r="S11" s="282"/>
      <c r="T11" s="282"/>
      <c r="U11" s="282"/>
      <c r="V11" s="283">
        <f t="shared" si="213"/>
        <v>0</v>
      </c>
      <c r="X11" s="106" t="str">
        <f t="shared" si="214"/>
        <v/>
      </c>
      <c r="Y11" s="102" t="str">
        <f t="shared" si="215"/>
        <v/>
      </c>
      <c r="Z11" s="102">
        <f t="shared" si="0"/>
        <v>0</v>
      </c>
      <c r="AA11" s="102">
        <f t="shared" si="1"/>
        <v>0</v>
      </c>
      <c r="AB11" s="107">
        <f t="shared" si="216"/>
        <v>0</v>
      </c>
      <c r="AC11" s="106" t="str">
        <f t="shared" si="2"/>
        <v/>
      </c>
      <c r="AD11" s="102" t="str">
        <f t="shared" si="3"/>
        <v/>
      </c>
      <c r="AE11" s="102">
        <f t="shared" si="4"/>
        <v>0</v>
      </c>
      <c r="AF11" s="102">
        <f t="shared" si="5"/>
        <v>0</v>
      </c>
      <c r="AG11" s="107">
        <f t="shared" si="6"/>
        <v>0</v>
      </c>
      <c r="AH11" s="106" t="str">
        <f t="shared" si="7"/>
        <v/>
      </c>
      <c r="AI11" s="102" t="str">
        <f t="shared" si="8"/>
        <v/>
      </c>
      <c r="AJ11" s="102">
        <f t="shared" si="9"/>
        <v>0</v>
      </c>
      <c r="AK11" s="102">
        <f t="shared" si="10"/>
        <v>0</v>
      </c>
      <c r="AL11" s="107">
        <f t="shared" si="11"/>
        <v>0</v>
      </c>
      <c r="AM11" s="106" t="str">
        <f t="shared" si="12"/>
        <v/>
      </c>
      <c r="AN11" s="102" t="str">
        <f t="shared" si="13"/>
        <v/>
      </c>
      <c r="AO11" s="102">
        <f t="shared" si="14"/>
        <v>0</v>
      </c>
      <c r="AP11" s="102">
        <f t="shared" si="15"/>
        <v>0</v>
      </c>
      <c r="AQ11" s="107">
        <f t="shared" si="16"/>
        <v>0</v>
      </c>
      <c r="AR11" s="106" t="str">
        <f t="shared" si="17"/>
        <v/>
      </c>
      <c r="AS11" s="102" t="str">
        <f t="shared" si="18"/>
        <v/>
      </c>
      <c r="AT11" s="102">
        <f t="shared" si="19"/>
        <v>0</v>
      </c>
      <c r="AU11" s="102">
        <f t="shared" si="20"/>
        <v>0</v>
      </c>
      <c r="AV11" s="107">
        <f t="shared" si="21"/>
        <v>0</v>
      </c>
      <c r="AW11" s="106" t="str">
        <f t="shared" si="22"/>
        <v/>
      </c>
      <c r="AX11" s="102" t="str">
        <f t="shared" si="23"/>
        <v/>
      </c>
      <c r="AY11" s="102">
        <f t="shared" si="24"/>
        <v>0</v>
      </c>
      <c r="AZ11" s="102">
        <f t="shared" si="25"/>
        <v>0</v>
      </c>
      <c r="BA11" s="107">
        <f t="shared" si="26"/>
        <v>0</v>
      </c>
      <c r="BB11" s="106" t="str">
        <f t="shared" si="27"/>
        <v/>
      </c>
      <c r="BC11" s="102" t="str">
        <f t="shared" si="28"/>
        <v/>
      </c>
      <c r="BD11" s="102">
        <f t="shared" si="29"/>
        <v>0</v>
      </c>
      <c r="BE11" s="102">
        <f t="shared" si="30"/>
        <v>0</v>
      </c>
      <c r="BF11" s="107">
        <f t="shared" si="31"/>
        <v>0</v>
      </c>
      <c r="BG11" s="106" t="str">
        <f t="shared" si="32"/>
        <v/>
      </c>
      <c r="BH11" s="102" t="str">
        <f t="shared" si="33"/>
        <v/>
      </c>
      <c r="BI11" s="102">
        <f t="shared" si="34"/>
        <v>0</v>
      </c>
      <c r="BJ11" s="102">
        <f t="shared" si="35"/>
        <v>0</v>
      </c>
      <c r="BK11" s="107">
        <f t="shared" si="36"/>
        <v>0</v>
      </c>
      <c r="BL11" s="106" t="str">
        <f t="shared" si="37"/>
        <v/>
      </c>
      <c r="BM11" s="102" t="str">
        <f t="shared" si="38"/>
        <v/>
      </c>
      <c r="BN11" s="102">
        <f t="shared" si="39"/>
        <v>0</v>
      </c>
      <c r="BO11" s="102">
        <f t="shared" si="40"/>
        <v>0</v>
      </c>
      <c r="BP11" s="107">
        <f t="shared" si="41"/>
        <v>0</v>
      </c>
      <c r="BQ11" s="106" t="str">
        <f t="shared" si="42"/>
        <v/>
      </c>
      <c r="BR11" s="102" t="str">
        <f t="shared" si="43"/>
        <v/>
      </c>
      <c r="BS11" s="102">
        <f t="shared" si="44"/>
        <v>0</v>
      </c>
      <c r="BT11" s="102">
        <f t="shared" si="45"/>
        <v>0</v>
      </c>
      <c r="BU11" s="107">
        <f t="shared" si="46"/>
        <v>0</v>
      </c>
      <c r="BV11" s="106" t="str">
        <f t="shared" si="47"/>
        <v/>
      </c>
      <c r="BW11" s="102" t="str">
        <f t="shared" si="48"/>
        <v/>
      </c>
      <c r="BX11" s="102">
        <f t="shared" si="49"/>
        <v>0</v>
      </c>
      <c r="BY11" s="102">
        <f t="shared" si="50"/>
        <v>0</v>
      </c>
      <c r="BZ11" s="107">
        <f t="shared" si="51"/>
        <v>0</v>
      </c>
      <c r="CA11" s="106" t="str">
        <f t="shared" si="52"/>
        <v/>
      </c>
      <c r="CB11" s="102" t="str">
        <f t="shared" si="53"/>
        <v/>
      </c>
      <c r="CC11" s="102">
        <f t="shared" si="54"/>
        <v>0</v>
      </c>
      <c r="CD11" s="102">
        <f t="shared" si="55"/>
        <v>0</v>
      </c>
      <c r="CE11" s="107">
        <f t="shared" si="56"/>
        <v>0</v>
      </c>
      <c r="CF11" s="106" t="str">
        <f t="shared" si="57"/>
        <v/>
      </c>
      <c r="CG11" s="102" t="str">
        <f t="shared" si="58"/>
        <v/>
      </c>
      <c r="CH11" s="102">
        <f t="shared" si="59"/>
        <v>0</v>
      </c>
      <c r="CI11" s="102">
        <f t="shared" si="60"/>
        <v>0</v>
      </c>
      <c r="CJ11" s="107">
        <f t="shared" si="61"/>
        <v>0</v>
      </c>
      <c r="CK11" s="106" t="str">
        <f t="shared" si="62"/>
        <v/>
      </c>
      <c r="CL11" s="102" t="str">
        <f t="shared" si="63"/>
        <v/>
      </c>
      <c r="CM11" s="102">
        <f t="shared" si="64"/>
        <v>0</v>
      </c>
      <c r="CN11" s="102">
        <f t="shared" si="65"/>
        <v>0</v>
      </c>
      <c r="CO11" s="107">
        <f t="shared" si="66"/>
        <v>0</v>
      </c>
      <c r="CP11" s="106" t="str">
        <f t="shared" si="67"/>
        <v/>
      </c>
      <c r="CQ11" s="102" t="str">
        <f t="shared" si="68"/>
        <v/>
      </c>
      <c r="CR11" s="102">
        <f t="shared" si="69"/>
        <v>0</v>
      </c>
      <c r="CS11" s="102">
        <f t="shared" si="70"/>
        <v>0</v>
      </c>
      <c r="CT11" s="107">
        <f t="shared" si="71"/>
        <v>0</v>
      </c>
      <c r="CU11" s="106" t="str">
        <f t="shared" si="72"/>
        <v/>
      </c>
      <c r="CV11" s="102" t="str">
        <f t="shared" si="73"/>
        <v/>
      </c>
      <c r="CW11" s="102">
        <f t="shared" si="74"/>
        <v>0</v>
      </c>
      <c r="CX11" s="102">
        <f t="shared" si="75"/>
        <v>0</v>
      </c>
      <c r="CY11" s="107">
        <f t="shared" si="76"/>
        <v>0</v>
      </c>
      <c r="CZ11" s="106" t="str">
        <f t="shared" si="77"/>
        <v/>
      </c>
      <c r="DA11" s="102" t="str">
        <f t="shared" si="78"/>
        <v/>
      </c>
      <c r="DB11" s="102">
        <f t="shared" si="79"/>
        <v>0</v>
      </c>
      <c r="DC11" s="102">
        <f t="shared" si="80"/>
        <v>0</v>
      </c>
      <c r="DD11" s="107">
        <f t="shared" si="81"/>
        <v>0</v>
      </c>
      <c r="DE11" s="106" t="str">
        <f t="shared" si="82"/>
        <v/>
      </c>
      <c r="DF11" s="102" t="str">
        <f t="shared" si="83"/>
        <v/>
      </c>
      <c r="DG11" s="102">
        <f t="shared" si="84"/>
        <v>0</v>
      </c>
      <c r="DH11" s="102">
        <f t="shared" si="85"/>
        <v>0</v>
      </c>
      <c r="DI11" s="107">
        <f t="shared" si="86"/>
        <v>0</v>
      </c>
      <c r="DJ11" s="106" t="str">
        <f t="shared" si="87"/>
        <v/>
      </c>
      <c r="DK11" s="102" t="str">
        <f t="shared" si="88"/>
        <v/>
      </c>
      <c r="DL11" s="102">
        <f t="shared" si="89"/>
        <v>0</v>
      </c>
      <c r="DM11" s="102">
        <f t="shared" si="90"/>
        <v>0</v>
      </c>
      <c r="DN11" s="107">
        <f t="shared" si="91"/>
        <v>0</v>
      </c>
      <c r="DO11" s="106" t="str">
        <f t="shared" si="92"/>
        <v/>
      </c>
      <c r="DP11" s="102" t="str">
        <f t="shared" si="93"/>
        <v/>
      </c>
      <c r="DQ11" s="102">
        <f t="shared" si="94"/>
        <v>0</v>
      </c>
      <c r="DR11" s="102">
        <f t="shared" si="95"/>
        <v>0</v>
      </c>
      <c r="DS11" s="107">
        <f t="shared" si="96"/>
        <v>0</v>
      </c>
      <c r="DT11" s="106" t="str">
        <f t="shared" si="97"/>
        <v/>
      </c>
      <c r="DU11" s="102" t="str">
        <f t="shared" si="98"/>
        <v/>
      </c>
      <c r="DV11" s="102">
        <f t="shared" si="99"/>
        <v>0</v>
      </c>
      <c r="DW11" s="102">
        <f t="shared" si="100"/>
        <v>0</v>
      </c>
      <c r="DX11" s="107">
        <f t="shared" si="101"/>
        <v>0</v>
      </c>
      <c r="DY11" s="106" t="str">
        <f t="shared" si="102"/>
        <v/>
      </c>
      <c r="DZ11" s="102" t="str">
        <f t="shared" si="103"/>
        <v/>
      </c>
      <c r="EA11" s="102">
        <f t="shared" si="104"/>
        <v>0</v>
      </c>
      <c r="EB11" s="102">
        <f t="shared" si="105"/>
        <v>0</v>
      </c>
      <c r="EC11" s="107">
        <f t="shared" si="106"/>
        <v>0</v>
      </c>
      <c r="ED11" s="106" t="str">
        <f t="shared" si="107"/>
        <v/>
      </c>
      <c r="EE11" s="102" t="str">
        <f t="shared" si="108"/>
        <v/>
      </c>
      <c r="EF11" s="102">
        <f t="shared" si="109"/>
        <v>0</v>
      </c>
      <c r="EG11" s="102">
        <f t="shared" si="110"/>
        <v>0</v>
      </c>
      <c r="EH11" s="107">
        <f t="shared" si="111"/>
        <v>0</v>
      </c>
      <c r="EI11" s="106" t="str">
        <f t="shared" si="112"/>
        <v/>
      </c>
      <c r="EJ11" s="102" t="str">
        <f t="shared" si="113"/>
        <v/>
      </c>
      <c r="EK11" s="102">
        <f t="shared" si="114"/>
        <v>0</v>
      </c>
      <c r="EL11" s="102">
        <f t="shared" si="115"/>
        <v>0</v>
      </c>
      <c r="EM11" s="107">
        <f t="shared" si="116"/>
        <v>0</v>
      </c>
      <c r="EN11" s="106" t="str">
        <f t="shared" si="117"/>
        <v/>
      </c>
      <c r="EO11" s="102" t="str">
        <f t="shared" si="118"/>
        <v/>
      </c>
      <c r="EP11" s="102">
        <f t="shared" si="119"/>
        <v>0</v>
      </c>
      <c r="EQ11" s="102">
        <f t="shared" si="120"/>
        <v>0</v>
      </c>
      <c r="ER11" s="107">
        <f t="shared" si="121"/>
        <v>0</v>
      </c>
      <c r="ES11" s="106" t="str">
        <f t="shared" si="122"/>
        <v/>
      </c>
      <c r="ET11" s="102" t="str">
        <f t="shared" si="123"/>
        <v/>
      </c>
      <c r="EU11" s="102">
        <f t="shared" si="124"/>
        <v>0</v>
      </c>
      <c r="EV11" s="102">
        <f t="shared" si="125"/>
        <v>0</v>
      </c>
      <c r="EW11" s="107">
        <f t="shared" si="126"/>
        <v>0</v>
      </c>
      <c r="EX11" s="106" t="str">
        <f t="shared" si="127"/>
        <v/>
      </c>
      <c r="EY11" s="102" t="str">
        <f t="shared" si="128"/>
        <v/>
      </c>
      <c r="EZ11" s="102">
        <f t="shared" si="129"/>
        <v>0</v>
      </c>
      <c r="FA11" s="102">
        <f t="shared" si="130"/>
        <v>0</v>
      </c>
      <c r="FB11" s="107">
        <f t="shared" si="131"/>
        <v>0</v>
      </c>
      <c r="FC11" s="106" t="str">
        <f t="shared" si="132"/>
        <v/>
      </c>
      <c r="FD11" s="102" t="str">
        <f t="shared" si="133"/>
        <v/>
      </c>
      <c r="FE11" s="102">
        <f t="shared" si="134"/>
        <v>0</v>
      </c>
      <c r="FF11" s="102">
        <f t="shared" si="135"/>
        <v>0</v>
      </c>
      <c r="FG11" s="107">
        <f t="shared" si="136"/>
        <v>0</v>
      </c>
      <c r="FH11" s="106" t="str">
        <f t="shared" si="137"/>
        <v/>
      </c>
      <c r="FI11" s="102" t="str">
        <f t="shared" si="138"/>
        <v/>
      </c>
      <c r="FJ11" s="102">
        <f t="shared" si="139"/>
        <v>0</v>
      </c>
      <c r="FK11" s="102">
        <f t="shared" si="140"/>
        <v>0</v>
      </c>
      <c r="FL11" s="107">
        <f t="shared" si="141"/>
        <v>0</v>
      </c>
      <c r="FM11" s="106" t="str">
        <f t="shared" si="142"/>
        <v/>
      </c>
      <c r="FN11" s="102" t="str">
        <f t="shared" si="143"/>
        <v/>
      </c>
      <c r="FO11" s="102">
        <f t="shared" si="144"/>
        <v>0</v>
      </c>
      <c r="FP11" s="102">
        <f t="shared" si="145"/>
        <v>0</v>
      </c>
      <c r="FQ11" s="107">
        <f t="shared" si="146"/>
        <v>0</v>
      </c>
      <c r="FR11" s="106" t="str">
        <f t="shared" si="147"/>
        <v/>
      </c>
      <c r="FS11" s="102" t="str">
        <f t="shared" si="148"/>
        <v/>
      </c>
      <c r="FT11" s="102">
        <f t="shared" si="149"/>
        <v>0</v>
      </c>
      <c r="FU11" s="102">
        <f t="shared" si="150"/>
        <v>0</v>
      </c>
      <c r="FV11" s="107">
        <f t="shared" si="151"/>
        <v>0</v>
      </c>
      <c r="FW11" s="106" t="str">
        <f t="shared" si="152"/>
        <v/>
      </c>
      <c r="FX11" s="102" t="str">
        <f t="shared" si="153"/>
        <v/>
      </c>
      <c r="FY11" s="102">
        <f t="shared" si="154"/>
        <v>0</v>
      </c>
      <c r="FZ11" s="102">
        <f t="shared" si="155"/>
        <v>0</v>
      </c>
      <c r="GA11" s="107">
        <f t="shared" si="156"/>
        <v>0</v>
      </c>
      <c r="GB11" s="106" t="str">
        <f t="shared" si="157"/>
        <v/>
      </c>
      <c r="GC11" s="102" t="str">
        <f t="shared" si="158"/>
        <v/>
      </c>
      <c r="GD11" s="102">
        <f t="shared" si="159"/>
        <v>0</v>
      </c>
      <c r="GE11" s="102">
        <f t="shared" si="160"/>
        <v>0</v>
      </c>
      <c r="GF11" s="107">
        <f t="shared" si="161"/>
        <v>0</v>
      </c>
      <c r="GG11" s="106" t="str">
        <f t="shared" si="162"/>
        <v/>
      </c>
      <c r="GH11" s="102" t="str">
        <f t="shared" si="163"/>
        <v/>
      </c>
      <c r="GI11" s="102">
        <f t="shared" si="164"/>
        <v>0</v>
      </c>
      <c r="GJ11" s="102">
        <f t="shared" si="165"/>
        <v>0</v>
      </c>
      <c r="GK11" s="107">
        <f t="shared" si="166"/>
        <v>0</v>
      </c>
      <c r="GL11" s="106" t="str">
        <f t="shared" si="167"/>
        <v/>
      </c>
      <c r="GM11" s="102" t="str">
        <f t="shared" si="168"/>
        <v/>
      </c>
      <c r="GN11" s="102">
        <f t="shared" si="169"/>
        <v>0</v>
      </c>
      <c r="GO11" s="102">
        <f t="shared" si="170"/>
        <v>0</v>
      </c>
      <c r="GP11" s="107">
        <f t="shared" si="171"/>
        <v>0</v>
      </c>
      <c r="GQ11" s="106" t="str">
        <f t="shared" si="172"/>
        <v/>
      </c>
      <c r="GR11" s="102" t="str">
        <f t="shared" si="173"/>
        <v/>
      </c>
      <c r="GS11" s="102">
        <f t="shared" si="174"/>
        <v>0</v>
      </c>
      <c r="GT11" s="102">
        <f t="shared" si="175"/>
        <v>0</v>
      </c>
      <c r="GU11" s="107">
        <f t="shared" si="176"/>
        <v>0</v>
      </c>
      <c r="GV11" s="106" t="str">
        <f t="shared" si="177"/>
        <v/>
      </c>
      <c r="GW11" s="102" t="str">
        <f t="shared" si="178"/>
        <v/>
      </c>
      <c r="GX11" s="102">
        <f t="shared" si="179"/>
        <v>0</v>
      </c>
      <c r="GY11" s="102">
        <f t="shared" si="180"/>
        <v>0</v>
      </c>
      <c r="GZ11" s="107">
        <f t="shared" si="181"/>
        <v>0</v>
      </c>
      <c r="HA11" s="106" t="str">
        <f t="shared" si="182"/>
        <v/>
      </c>
      <c r="HB11" s="102" t="str">
        <f t="shared" si="183"/>
        <v/>
      </c>
      <c r="HC11" s="107">
        <f t="shared" si="184"/>
        <v>0</v>
      </c>
      <c r="HD11" s="106" t="str">
        <f t="shared" si="185"/>
        <v/>
      </c>
      <c r="HE11" s="102" t="str">
        <f t="shared" si="186"/>
        <v/>
      </c>
      <c r="HF11" s="107">
        <f t="shared" si="187"/>
        <v>0</v>
      </c>
      <c r="HG11" s="106" t="str">
        <f t="shared" si="188"/>
        <v/>
      </c>
      <c r="HH11" s="102" t="str">
        <f t="shared" si="217"/>
        <v/>
      </c>
      <c r="HI11" s="102" t="e">
        <f>VLOOKUP(HH11,初期設定シート!$D$6:$E$33,2,FALSE)</f>
        <v>#N/A</v>
      </c>
      <c r="HJ11" s="102" t="str">
        <f t="shared" si="218"/>
        <v/>
      </c>
      <c r="HK11" s="102" t="str">
        <f t="shared" si="219"/>
        <v/>
      </c>
      <c r="HL11" s="102" t="e">
        <f>VLOOKUP($HH11,初期設定シート!$Y$5:$AL$32,3,FALSE)</f>
        <v>#N/A</v>
      </c>
      <c r="HM11" s="102" t="e">
        <f>VLOOKUP($HH11,初期設定シート!$Y$5:$AL$32,4,FALSE)</f>
        <v>#N/A</v>
      </c>
      <c r="HN11" s="102" t="e">
        <f>VLOOKUP($HH11,初期設定シート!$Y$5:$AL$32,5,FALSE)</f>
        <v>#N/A</v>
      </c>
      <c r="HO11" s="102" t="e">
        <f>VLOOKUP($HH11,初期設定シート!$Y$5:$AL$32,6,FALSE)</f>
        <v>#N/A</v>
      </c>
      <c r="HP11" s="102" t="e">
        <f>VLOOKUP($HH11,初期設定シート!$Y$5:$AL$32,7,FALSE)</f>
        <v>#N/A</v>
      </c>
      <c r="HQ11" s="102" t="e">
        <f>VLOOKUP($HH11,初期設定シート!$Y$5:$AL$32,8,FALSE)</f>
        <v>#N/A</v>
      </c>
      <c r="HR11" s="102" t="e">
        <f>VLOOKUP($HH11,初期設定シート!$Y$5:$AL$32,9,FALSE)</f>
        <v>#N/A</v>
      </c>
      <c r="HS11" s="102" t="e">
        <f>VLOOKUP($HH11,初期設定シート!$Y$5:$AL$32,10,FALSE)</f>
        <v>#N/A</v>
      </c>
      <c r="HT11" s="102" t="e">
        <f>VLOOKUP($HH11,初期設定シート!$Y$5:$AL$32,11,FALSE)</f>
        <v>#N/A</v>
      </c>
      <c r="HU11" s="102" t="e">
        <f>VLOOKUP($HH11,初期設定シート!$Y$5:$AL$32,12,FALSE)</f>
        <v>#N/A</v>
      </c>
      <c r="HV11" s="102" t="e">
        <f>VLOOKUP($HH11,初期設定シート!$Y$5:$AL$32,13,FALSE)</f>
        <v>#N/A</v>
      </c>
      <c r="HW11" s="102" t="e">
        <f>VLOOKUP($HH11,初期設定シート!$Y$5:$AL$32,14,FALSE)</f>
        <v>#N/A</v>
      </c>
      <c r="HX11" s="102" t="e">
        <f t="shared" si="189"/>
        <v>#N/A</v>
      </c>
      <c r="HY11" s="102" t="e">
        <f t="shared" si="190"/>
        <v>#N/A</v>
      </c>
      <c r="HZ11" s="102" t="e">
        <f t="shared" si="191"/>
        <v>#N/A</v>
      </c>
      <c r="IA11" s="102" t="e">
        <f t="shared" si="192"/>
        <v>#N/A</v>
      </c>
      <c r="IB11" s="102" t="e">
        <f t="shared" si="193"/>
        <v>#N/A</v>
      </c>
      <c r="IC11" s="102" t="e">
        <f t="shared" si="194"/>
        <v>#N/A</v>
      </c>
      <c r="ID11" s="102" t="e">
        <f t="shared" si="195"/>
        <v>#N/A</v>
      </c>
      <c r="IE11" s="102" t="e">
        <f t="shared" si="196"/>
        <v>#N/A</v>
      </c>
      <c r="IF11" s="102" t="e">
        <f t="shared" si="197"/>
        <v>#N/A</v>
      </c>
      <c r="IG11" s="102" t="e">
        <f t="shared" si="198"/>
        <v>#N/A</v>
      </c>
      <c r="IH11" s="102" t="e">
        <f t="shared" si="199"/>
        <v>#N/A</v>
      </c>
      <c r="II11" s="102" t="e">
        <f t="shared" si="200"/>
        <v>#N/A</v>
      </c>
      <c r="IJ11" s="102" t="str">
        <f t="shared" si="201"/>
        <v/>
      </c>
      <c r="IK11" s="102" t="str">
        <f t="shared" si="202"/>
        <v/>
      </c>
      <c r="IL11" s="102" t="str">
        <f t="shared" si="203"/>
        <v/>
      </c>
      <c r="IM11" s="102" t="str">
        <f t="shared" si="204"/>
        <v/>
      </c>
      <c r="IN11" s="102" t="str">
        <f t="shared" si="205"/>
        <v/>
      </c>
      <c r="IO11" s="102" t="str">
        <f t="shared" si="206"/>
        <v/>
      </c>
      <c r="IP11" s="102" t="str">
        <f t="shared" si="207"/>
        <v/>
      </c>
      <c r="IQ11" s="102" t="str">
        <f t="shared" si="208"/>
        <v/>
      </c>
      <c r="IR11" s="102" t="str">
        <f t="shared" si="209"/>
        <v/>
      </c>
      <c r="IS11" s="102" t="str">
        <f t="shared" si="210"/>
        <v/>
      </c>
      <c r="IT11" s="102" t="str">
        <f t="shared" si="211"/>
        <v/>
      </c>
      <c r="IU11" s="107" t="str">
        <f t="shared" si="212"/>
        <v/>
      </c>
    </row>
    <row r="12" spans="1:255" ht="30" customHeight="1">
      <c r="A12" s="265"/>
      <c r="B12" s="266"/>
      <c r="C12" s="266"/>
      <c r="D12" s="266"/>
      <c r="E12" s="266"/>
      <c r="F12" s="267"/>
      <c r="G12" s="266"/>
      <c r="H12" s="266"/>
      <c r="I12" s="268"/>
      <c r="J12" s="282"/>
      <c r="K12" s="282"/>
      <c r="L12" s="282"/>
      <c r="M12" s="282"/>
      <c r="N12" s="282"/>
      <c r="O12" s="282"/>
      <c r="P12" s="282"/>
      <c r="Q12" s="282"/>
      <c r="R12" s="282"/>
      <c r="S12" s="282"/>
      <c r="T12" s="282"/>
      <c r="U12" s="282"/>
      <c r="V12" s="283">
        <f t="shared" si="213"/>
        <v>0</v>
      </c>
      <c r="X12" s="106" t="str">
        <f t="shared" si="214"/>
        <v/>
      </c>
      <c r="Y12" s="102" t="str">
        <f t="shared" si="215"/>
        <v/>
      </c>
      <c r="Z12" s="102">
        <f t="shared" si="0"/>
        <v>0</v>
      </c>
      <c r="AA12" s="102">
        <f t="shared" si="1"/>
        <v>0</v>
      </c>
      <c r="AB12" s="107">
        <f t="shared" si="216"/>
        <v>0</v>
      </c>
      <c r="AC12" s="106" t="str">
        <f t="shared" si="2"/>
        <v/>
      </c>
      <c r="AD12" s="102" t="str">
        <f t="shared" si="3"/>
        <v/>
      </c>
      <c r="AE12" s="102">
        <f t="shared" si="4"/>
        <v>0</v>
      </c>
      <c r="AF12" s="102">
        <f t="shared" si="5"/>
        <v>0</v>
      </c>
      <c r="AG12" s="107">
        <f t="shared" si="6"/>
        <v>0</v>
      </c>
      <c r="AH12" s="106" t="str">
        <f t="shared" si="7"/>
        <v/>
      </c>
      <c r="AI12" s="102" t="str">
        <f t="shared" si="8"/>
        <v/>
      </c>
      <c r="AJ12" s="102">
        <f t="shared" si="9"/>
        <v>0</v>
      </c>
      <c r="AK12" s="102">
        <f t="shared" si="10"/>
        <v>0</v>
      </c>
      <c r="AL12" s="107">
        <f t="shared" si="11"/>
        <v>0</v>
      </c>
      <c r="AM12" s="106" t="str">
        <f t="shared" si="12"/>
        <v/>
      </c>
      <c r="AN12" s="102" t="str">
        <f t="shared" si="13"/>
        <v/>
      </c>
      <c r="AO12" s="102">
        <f t="shared" si="14"/>
        <v>0</v>
      </c>
      <c r="AP12" s="102">
        <f t="shared" si="15"/>
        <v>0</v>
      </c>
      <c r="AQ12" s="107">
        <f t="shared" si="16"/>
        <v>0</v>
      </c>
      <c r="AR12" s="106" t="str">
        <f t="shared" si="17"/>
        <v/>
      </c>
      <c r="AS12" s="102" t="str">
        <f t="shared" si="18"/>
        <v/>
      </c>
      <c r="AT12" s="102">
        <f t="shared" si="19"/>
        <v>0</v>
      </c>
      <c r="AU12" s="102">
        <f t="shared" si="20"/>
        <v>0</v>
      </c>
      <c r="AV12" s="107">
        <f t="shared" si="21"/>
        <v>0</v>
      </c>
      <c r="AW12" s="106" t="str">
        <f t="shared" si="22"/>
        <v/>
      </c>
      <c r="AX12" s="102" t="str">
        <f t="shared" si="23"/>
        <v/>
      </c>
      <c r="AY12" s="102">
        <f t="shared" si="24"/>
        <v>0</v>
      </c>
      <c r="AZ12" s="102">
        <f t="shared" si="25"/>
        <v>0</v>
      </c>
      <c r="BA12" s="107">
        <f t="shared" si="26"/>
        <v>0</v>
      </c>
      <c r="BB12" s="106" t="str">
        <f t="shared" si="27"/>
        <v/>
      </c>
      <c r="BC12" s="102" t="str">
        <f t="shared" si="28"/>
        <v/>
      </c>
      <c r="BD12" s="102">
        <f t="shared" si="29"/>
        <v>0</v>
      </c>
      <c r="BE12" s="102">
        <f t="shared" si="30"/>
        <v>0</v>
      </c>
      <c r="BF12" s="107">
        <f t="shared" si="31"/>
        <v>0</v>
      </c>
      <c r="BG12" s="106" t="str">
        <f t="shared" si="32"/>
        <v/>
      </c>
      <c r="BH12" s="102" t="str">
        <f t="shared" si="33"/>
        <v/>
      </c>
      <c r="BI12" s="102">
        <f t="shared" si="34"/>
        <v>0</v>
      </c>
      <c r="BJ12" s="102">
        <f t="shared" si="35"/>
        <v>0</v>
      </c>
      <c r="BK12" s="107">
        <f t="shared" si="36"/>
        <v>0</v>
      </c>
      <c r="BL12" s="106" t="str">
        <f t="shared" si="37"/>
        <v/>
      </c>
      <c r="BM12" s="102" t="str">
        <f t="shared" si="38"/>
        <v/>
      </c>
      <c r="BN12" s="102">
        <f t="shared" si="39"/>
        <v>0</v>
      </c>
      <c r="BO12" s="102">
        <f t="shared" si="40"/>
        <v>0</v>
      </c>
      <c r="BP12" s="107">
        <f t="shared" si="41"/>
        <v>0</v>
      </c>
      <c r="BQ12" s="106" t="str">
        <f t="shared" si="42"/>
        <v/>
      </c>
      <c r="BR12" s="102" t="str">
        <f t="shared" si="43"/>
        <v/>
      </c>
      <c r="BS12" s="102">
        <f t="shared" si="44"/>
        <v>0</v>
      </c>
      <c r="BT12" s="102">
        <f t="shared" si="45"/>
        <v>0</v>
      </c>
      <c r="BU12" s="107">
        <f t="shared" si="46"/>
        <v>0</v>
      </c>
      <c r="BV12" s="106" t="str">
        <f t="shared" si="47"/>
        <v/>
      </c>
      <c r="BW12" s="102" t="str">
        <f t="shared" si="48"/>
        <v/>
      </c>
      <c r="BX12" s="102">
        <f t="shared" si="49"/>
        <v>0</v>
      </c>
      <c r="BY12" s="102">
        <f t="shared" si="50"/>
        <v>0</v>
      </c>
      <c r="BZ12" s="107">
        <f t="shared" si="51"/>
        <v>0</v>
      </c>
      <c r="CA12" s="106" t="str">
        <f t="shared" si="52"/>
        <v/>
      </c>
      <c r="CB12" s="102" t="str">
        <f t="shared" si="53"/>
        <v/>
      </c>
      <c r="CC12" s="102">
        <f t="shared" si="54"/>
        <v>0</v>
      </c>
      <c r="CD12" s="102">
        <f t="shared" si="55"/>
        <v>0</v>
      </c>
      <c r="CE12" s="107">
        <f t="shared" si="56"/>
        <v>0</v>
      </c>
      <c r="CF12" s="106" t="str">
        <f t="shared" si="57"/>
        <v/>
      </c>
      <c r="CG12" s="102" t="str">
        <f t="shared" si="58"/>
        <v/>
      </c>
      <c r="CH12" s="102">
        <f t="shared" si="59"/>
        <v>0</v>
      </c>
      <c r="CI12" s="102">
        <f t="shared" si="60"/>
        <v>0</v>
      </c>
      <c r="CJ12" s="107">
        <f t="shared" si="61"/>
        <v>0</v>
      </c>
      <c r="CK12" s="106" t="str">
        <f t="shared" si="62"/>
        <v/>
      </c>
      <c r="CL12" s="102" t="str">
        <f t="shared" si="63"/>
        <v/>
      </c>
      <c r="CM12" s="102">
        <f t="shared" si="64"/>
        <v>0</v>
      </c>
      <c r="CN12" s="102">
        <f t="shared" si="65"/>
        <v>0</v>
      </c>
      <c r="CO12" s="107">
        <f t="shared" si="66"/>
        <v>0</v>
      </c>
      <c r="CP12" s="106" t="str">
        <f t="shared" si="67"/>
        <v/>
      </c>
      <c r="CQ12" s="102" t="str">
        <f t="shared" si="68"/>
        <v/>
      </c>
      <c r="CR12" s="102">
        <f t="shared" si="69"/>
        <v>0</v>
      </c>
      <c r="CS12" s="102">
        <f t="shared" si="70"/>
        <v>0</v>
      </c>
      <c r="CT12" s="107">
        <f t="shared" si="71"/>
        <v>0</v>
      </c>
      <c r="CU12" s="106" t="str">
        <f t="shared" si="72"/>
        <v/>
      </c>
      <c r="CV12" s="102" t="str">
        <f t="shared" si="73"/>
        <v/>
      </c>
      <c r="CW12" s="102">
        <f t="shared" si="74"/>
        <v>0</v>
      </c>
      <c r="CX12" s="102">
        <f t="shared" si="75"/>
        <v>0</v>
      </c>
      <c r="CY12" s="107">
        <f t="shared" si="76"/>
        <v>0</v>
      </c>
      <c r="CZ12" s="106" t="str">
        <f t="shared" si="77"/>
        <v/>
      </c>
      <c r="DA12" s="102" t="str">
        <f t="shared" si="78"/>
        <v/>
      </c>
      <c r="DB12" s="102">
        <f t="shared" si="79"/>
        <v>0</v>
      </c>
      <c r="DC12" s="102">
        <f t="shared" si="80"/>
        <v>0</v>
      </c>
      <c r="DD12" s="107">
        <f t="shared" si="81"/>
        <v>0</v>
      </c>
      <c r="DE12" s="106" t="str">
        <f t="shared" si="82"/>
        <v/>
      </c>
      <c r="DF12" s="102" t="str">
        <f t="shared" si="83"/>
        <v/>
      </c>
      <c r="DG12" s="102">
        <f t="shared" si="84"/>
        <v>0</v>
      </c>
      <c r="DH12" s="102">
        <f t="shared" si="85"/>
        <v>0</v>
      </c>
      <c r="DI12" s="107">
        <f t="shared" si="86"/>
        <v>0</v>
      </c>
      <c r="DJ12" s="106" t="str">
        <f t="shared" si="87"/>
        <v/>
      </c>
      <c r="DK12" s="102" t="str">
        <f t="shared" si="88"/>
        <v/>
      </c>
      <c r="DL12" s="102">
        <f t="shared" si="89"/>
        <v>0</v>
      </c>
      <c r="DM12" s="102">
        <f t="shared" si="90"/>
        <v>0</v>
      </c>
      <c r="DN12" s="107">
        <f t="shared" si="91"/>
        <v>0</v>
      </c>
      <c r="DO12" s="106" t="str">
        <f t="shared" si="92"/>
        <v/>
      </c>
      <c r="DP12" s="102" t="str">
        <f t="shared" si="93"/>
        <v/>
      </c>
      <c r="DQ12" s="102">
        <f t="shared" si="94"/>
        <v>0</v>
      </c>
      <c r="DR12" s="102">
        <f t="shared" si="95"/>
        <v>0</v>
      </c>
      <c r="DS12" s="107">
        <f t="shared" si="96"/>
        <v>0</v>
      </c>
      <c r="DT12" s="106" t="str">
        <f t="shared" si="97"/>
        <v/>
      </c>
      <c r="DU12" s="102" t="str">
        <f t="shared" si="98"/>
        <v/>
      </c>
      <c r="DV12" s="102">
        <f t="shared" si="99"/>
        <v>0</v>
      </c>
      <c r="DW12" s="102">
        <f t="shared" si="100"/>
        <v>0</v>
      </c>
      <c r="DX12" s="107">
        <f t="shared" si="101"/>
        <v>0</v>
      </c>
      <c r="DY12" s="106" t="str">
        <f t="shared" si="102"/>
        <v/>
      </c>
      <c r="DZ12" s="102" t="str">
        <f t="shared" si="103"/>
        <v/>
      </c>
      <c r="EA12" s="102">
        <f t="shared" si="104"/>
        <v>0</v>
      </c>
      <c r="EB12" s="102">
        <f t="shared" si="105"/>
        <v>0</v>
      </c>
      <c r="EC12" s="107">
        <f t="shared" si="106"/>
        <v>0</v>
      </c>
      <c r="ED12" s="106" t="str">
        <f t="shared" si="107"/>
        <v/>
      </c>
      <c r="EE12" s="102" t="str">
        <f t="shared" si="108"/>
        <v/>
      </c>
      <c r="EF12" s="102">
        <f t="shared" si="109"/>
        <v>0</v>
      </c>
      <c r="EG12" s="102">
        <f t="shared" si="110"/>
        <v>0</v>
      </c>
      <c r="EH12" s="107">
        <f t="shared" si="111"/>
        <v>0</v>
      </c>
      <c r="EI12" s="106" t="str">
        <f t="shared" si="112"/>
        <v/>
      </c>
      <c r="EJ12" s="102" t="str">
        <f t="shared" si="113"/>
        <v/>
      </c>
      <c r="EK12" s="102">
        <f t="shared" si="114"/>
        <v>0</v>
      </c>
      <c r="EL12" s="102">
        <f t="shared" si="115"/>
        <v>0</v>
      </c>
      <c r="EM12" s="107">
        <f t="shared" si="116"/>
        <v>0</v>
      </c>
      <c r="EN12" s="106" t="str">
        <f t="shared" si="117"/>
        <v/>
      </c>
      <c r="EO12" s="102" t="str">
        <f t="shared" si="118"/>
        <v/>
      </c>
      <c r="EP12" s="102">
        <f t="shared" si="119"/>
        <v>0</v>
      </c>
      <c r="EQ12" s="102">
        <f t="shared" si="120"/>
        <v>0</v>
      </c>
      <c r="ER12" s="107">
        <f t="shared" si="121"/>
        <v>0</v>
      </c>
      <c r="ES12" s="106" t="str">
        <f t="shared" si="122"/>
        <v/>
      </c>
      <c r="ET12" s="102" t="str">
        <f t="shared" si="123"/>
        <v/>
      </c>
      <c r="EU12" s="102">
        <f t="shared" si="124"/>
        <v>0</v>
      </c>
      <c r="EV12" s="102">
        <f t="shared" si="125"/>
        <v>0</v>
      </c>
      <c r="EW12" s="107">
        <f t="shared" si="126"/>
        <v>0</v>
      </c>
      <c r="EX12" s="106" t="str">
        <f t="shared" si="127"/>
        <v/>
      </c>
      <c r="EY12" s="102" t="str">
        <f t="shared" si="128"/>
        <v/>
      </c>
      <c r="EZ12" s="102">
        <f t="shared" si="129"/>
        <v>0</v>
      </c>
      <c r="FA12" s="102">
        <f t="shared" si="130"/>
        <v>0</v>
      </c>
      <c r="FB12" s="107">
        <f t="shared" si="131"/>
        <v>0</v>
      </c>
      <c r="FC12" s="106" t="str">
        <f t="shared" si="132"/>
        <v/>
      </c>
      <c r="FD12" s="102" t="str">
        <f t="shared" si="133"/>
        <v/>
      </c>
      <c r="FE12" s="102">
        <f t="shared" si="134"/>
        <v>0</v>
      </c>
      <c r="FF12" s="102">
        <f t="shared" si="135"/>
        <v>0</v>
      </c>
      <c r="FG12" s="107">
        <f t="shared" si="136"/>
        <v>0</v>
      </c>
      <c r="FH12" s="106" t="str">
        <f t="shared" si="137"/>
        <v/>
      </c>
      <c r="FI12" s="102" t="str">
        <f t="shared" si="138"/>
        <v/>
      </c>
      <c r="FJ12" s="102">
        <f t="shared" si="139"/>
        <v>0</v>
      </c>
      <c r="FK12" s="102">
        <f t="shared" si="140"/>
        <v>0</v>
      </c>
      <c r="FL12" s="107">
        <f t="shared" si="141"/>
        <v>0</v>
      </c>
      <c r="FM12" s="106" t="str">
        <f t="shared" si="142"/>
        <v/>
      </c>
      <c r="FN12" s="102" t="str">
        <f t="shared" si="143"/>
        <v/>
      </c>
      <c r="FO12" s="102">
        <f t="shared" si="144"/>
        <v>0</v>
      </c>
      <c r="FP12" s="102">
        <f t="shared" si="145"/>
        <v>0</v>
      </c>
      <c r="FQ12" s="107">
        <f t="shared" si="146"/>
        <v>0</v>
      </c>
      <c r="FR12" s="106" t="str">
        <f t="shared" si="147"/>
        <v/>
      </c>
      <c r="FS12" s="102" t="str">
        <f t="shared" si="148"/>
        <v/>
      </c>
      <c r="FT12" s="102">
        <f t="shared" si="149"/>
        <v>0</v>
      </c>
      <c r="FU12" s="102">
        <f t="shared" si="150"/>
        <v>0</v>
      </c>
      <c r="FV12" s="107">
        <f t="shared" si="151"/>
        <v>0</v>
      </c>
      <c r="FW12" s="106" t="str">
        <f t="shared" si="152"/>
        <v/>
      </c>
      <c r="FX12" s="102" t="str">
        <f t="shared" si="153"/>
        <v/>
      </c>
      <c r="FY12" s="102">
        <f t="shared" si="154"/>
        <v>0</v>
      </c>
      <c r="FZ12" s="102">
        <f t="shared" si="155"/>
        <v>0</v>
      </c>
      <c r="GA12" s="107">
        <f t="shared" si="156"/>
        <v>0</v>
      </c>
      <c r="GB12" s="106" t="str">
        <f t="shared" si="157"/>
        <v/>
      </c>
      <c r="GC12" s="102" t="str">
        <f t="shared" si="158"/>
        <v/>
      </c>
      <c r="GD12" s="102">
        <f t="shared" si="159"/>
        <v>0</v>
      </c>
      <c r="GE12" s="102">
        <f t="shared" si="160"/>
        <v>0</v>
      </c>
      <c r="GF12" s="107">
        <f t="shared" si="161"/>
        <v>0</v>
      </c>
      <c r="GG12" s="106" t="str">
        <f t="shared" si="162"/>
        <v/>
      </c>
      <c r="GH12" s="102" t="str">
        <f t="shared" si="163"/>
        <v/>
      </c>
      <c r="GI12" s="102">
        <f t="shared" si="164"/>
        <v>0</v>
      </c>
      <c r="GJ12" s="102">
        <f t="shared" si="165"/>
        <v>0</v>
      </c>
      <c r="GK12" s="107">
        <f t="shared" si="166"/>
        <v>0</v>
      </c>
      <c r="GL12" s="106" t="str">
        <f t="shared" si="167"/>
        <v/>
      </c>
      <c r="GM12" s="102" t="str">
        <f t="shared" si="168"/>
        <v/>
      </c>
      <c r="GN12" s="102">
        <f t="shared" si="169"/>
        <v>0</v>
      </c>
      <c r="GO12" s="102">
        <f t="shared" si="170"/>
        <v>0</v>
      </c>
      <c r="GP12" s="107">
        <f t="shared" si="171"/>
        <v>0</v>
      </c>
      <c r="GQ12" s="106" t="str">
        <f t="shared" si="172"/>
        <v/>
      </c>
      <c r="GR12" s="102" t="str">
        <f t="shared" si="173"/>
        <v/>
      </c>
      <c r="GS12" s="102">
        <f t="shared" si="174"/>
        <v>0</v>
      </c>
      <c r="GT12" s="102">
        <f t="shared" si="175"/>
        <v>0</v>
      </c>
      <c r="GU12" s="107">
        <f t="shared" si="176"/>
        <v>0</v>
      </c>
      <c r="GV12" s="106" t="str">
        <f t="shared" si="177"/>
        <v/>
      </c>
      <c r="GW12" s="102" t="str">
        <f t="shared" si="178"/>
        <v/>
      </c>
      <c r="GX12" s="102">
        <f t="shared" si="179"/>
        <v>0</v>
      </c>
      <c r="GY12" s="102">
        <f t="shared" si="180"/>
        <v>0</v>
      </c>
      <c r="GZ12" s="107">
        <f t="shared" si="181"/>
        <v>0</v>
      </c>
      <c r="HA12" s="106" t="str">
        <f t="shared" si="182"/>
        <v/>
      </c>
      <c r="HB12" s="102" t="str">
        <f t="shared" si="183"/>
        <v/>
      </c>
      <c r="HC12" s="107">
        <f t="shared" si="184"/>
        <v>0</v>
      </c>
      <c r="HD12" s="106" t="str">
        <f t="shared" si="185"/>
        <v/>
      </c>
      <c r="HE12" s="102" t="str">
        <f t="shared" si="186"/>
        <v/>
      </c>
      <c r="HF12" s="107">
        <f t="shared" si="187"/>
        <v>0</v>
      </c>
      <c r="HG12" s="106" t="str">
        <f t="shared" si="188"/>
        <v/>
      </c>
      <c r="HH12" s="102" t="str">
        <f t="shared" si="217"/>
        <v/>
      </c>
      <c r="HI12" s="102" t="e">
        <f>VLOOKUP(HH12,初期設定シート!$D$6:$E$33,2,FALSE)</f>
        <v>#N/A</v>
      </c>
      <c r="HJ12" s="102" t="str">
        <f t="shared" si="218"/>
        <v/>
      </c>
      <c r="HK12" s="102" t="str">
        <f t="shared" si="219"/>
        <v/>
      </c>
      <c r="HL12" s="102" t="e">
        <f>VLOOKUP($HH12,初期設定シート!$Y$5:$AL$32,3,FALSE)</f>
        <v>#N/A</v>
      </c>
      <c r="HM12" s="102" t="e">
        <f>VLOOKUP($HH12,初期設定シート!$Y$5:$AL$32,4,FALSE)</f>
        <v>#N/A</v>
      </c>
      <c r="HN12" s="102" t="e">
        <f>VLOOKUP($HH12,初期設定シート!$Y$5:$AL$32,5,FALSE)</f>
        <v>#N/A</v>
      </c>
      <c r="HO12" s="102" t="e">
        <f>VLOOKUP($HH12,初期設定シート!$Y$5:$AL$32,6,FALSE)</f>
        <v>#N/A</v>
      </c>
      <c r="HP12" s="102" t="e">
        <f>VLOOKUP($HH12,初期設定シート!$Y$5:$AL$32,7,FALSE)</f>
        <v>#N/A</v>
      </c>
      <c r="HQ12" s="102" t="e">
        <f>VLOOKUP($HH12,初期設定シート!$Y$5:$AL$32,8,FALSE)</f>
        <v>#N/A</v>
      </c>
      <c r="HR12" s="102" t="e">
        <f>VLOOKUP($HH12,初期設定シート!$Y$5:$AL$32,9,FALSE)</f>
        <v>#N/A</v>
      </c>
      <c r="HS12" s="102" t="e">
        <f>VLOOKUP($HH12,初期設定シート!$Y$5:$AL$32,10,FALSE)</f>
        <v>#N/A</v>
      </c>
      <c r="HT12" s="102" t="e">
        <f>VLOOKUP($HH12,初期設定シート!$Y$5:$AL$32,11,FALSE)</f>
        <v>#N/A</v>
      </c>
      <c r="HU12" s="102" t="e">
        <f>VLOOKUP($HH12,初期設定シート!$Y$5:$AL$32,12,FALSE)</f>
        <v>#N/A</v>
      </c>
      <c r="HV12" s="102" t="e">
        <f>VLOOKUP($HH12,初期設定シート!$Y$5:$AL$32,13,FALSE)</f>
        <v>#N/A</v>
      </c>
      <c r="HW12" s="102" t="e">
        <f>VLOOKUP($HH12,初期設定シート!$Y$5:$AL$32,14,FALSE)</f>
        <v>#N/A</v>
      </c>
      <c r="HX12" s="102" t="e">
        <f t="shared" si="189"/>
        <v>#N/A</v>
      </c>
      <c r="HY12" s="102" t="e">
        <f t="shared" si="190"/>
        <v>#N/A</v>
      </c>
      <c r="HZ12" s="102" t="e">
        <f t="shared" si="191"/>
        <v>#N/A</v>
      </c>
      <c r="IA12" s="102" t="e">
        <f t="shared" si="192"/>
        <v>#N/A</v>
      </c>
      <c r="IB12" s="102" t="e">
        <f t="shared" si="193"/>
        <v>#N/A</v>
      </c>
      <c r="IC12" s="102" t="e">
        <f t="shared" si="194"/>
        <v>#N/A</v>
      </c>
      <c r="ID12" s="102" t="e">
        <f t="shared" si="195"/>
        <v>#N/A</v>
      </c>
      <c r="IE12" s="102" t="e">
        <f t="shared" si="196"/>
        <v>#N/A</v>
      </c>
      <c r="IF12" s="102" t="e">
        <f t="shared" si="197"/>
        <v>#N/A</v>
      </c>
      <c r="IG12" s="102" t="e">
        <f t="shared" si="198"/>
        <v>#N/A</v>
      </c>
      <c r="IH12" s="102" t="e">
        <f t="shared" si="199"/>
        <v>#N/A</v>
      </c>
      <c r="II12" s="102" t="e">
        <f t="shared" si="200"/>
        <v>#N/A</v>
      </c>
      <c r="IJ12" s="102" t="str">
        <f t="shared" si="201"/>
        <v/>
      </c>
      <c r="IK12" s="102" t="str">
        <f t="shared" si="202"/>
        <v/>
      </c>
      <c r="IL12" s="102" t="str">
        <f t="shared" si="203"/>
        <v/>
      </c>
      <c r="IM12" s="102" t="str">
        <f t="shared" si="204"/>
        <v/>
      </c>
      <c r="IN12" s="102" t="str">
        <f t="shared" si="205"/>
        <v/>
      </c>
      <c r="IO12" s="102" t="str">
        <f t="shared" si="206"/>
        <v/>
      </c>
      <c r="IP12" s="102" t="str">
        <f t="shared" si="207"/>
        <v/>
      </c>
      <c r="IQ12" s="102" t="str">
        <f t="shared" si="208"/>
        <v/>
      </c>
      <c r="IR12" s="102" t="str">
        <f t="shared" si="209"/>
        <v/>
      </c>
      <c r="IS12" s="102" t="str">
        <f t="shared" si="210"/>
        <v/>
      </c>
      <c r="IT12" s="102" t="str">
        <f t="shared" si="211"/>
        <v/>
      </c>
      <c r="IU12" s="107" t="str">
        <f t="shared" si="212"/>
        <v/>
      </c>
    </row>
    <row r="13" spans="1:255" ht="30" customHeight="1">
      <c r="A13" s="265"/>
      <c r="B13" s="266"/>
      <c r="C13" s="266"/>
      <c r="D13" s="266"/>
      <c r="E13" s="266"/>
      <c r="F13" s="267"/>
      <c r="G13" s="266"/>
      <c r="H13" s="266"/>
      <c r="I13" s="268"/>
      <c r="J13" s="282"/>
      <c r="K13" s="282"/>
      <c r="L13" s="282"/>
      <c r="M13" s="282"/>
      <c r="N13" s="282"/>
      <c r="O13" s="282"/>
      <c r="P13" s="282"/>
      <c r="Q13" s="282"/>
      <c r="R13" s="282"/>
      <c r="S13" s="282"/>
      <c r="T13" s="282"/>
      <c r="U13" s="282"/>
      <c r="V13" s="283">
        <f t="shared" si="213"/>
        <v>0</v>
      </c>
      <c r="X13" s="106" t="str">
        <f t="shared" si="214"/>
        <v/>
      </c>
      <c r="Y13" s="102" t="str">
        <f t="shared" si="215"/>
        <v/>
      </c>
      <c r="Z13" s="102">
        <f t="shared" si="0"/>
        <v>0</v>
      </c>
      <c r="AA13" s="102">
        <f t="shared" si="1"/>
        <v>0</v>
      </c>
      <c r="AB13" s="107">
        <f t="shared" si="216"/>
        <v>0</v>
      </c>
      <c r="AC13" s="106" t="str">
        <f t="shared" si="2"/>
        <v/>
      </c>
      <c r="AD13" s="102" t="str">
        <f t="shared" si="3"/>
        <v/>
      </c>
      <c r="AE13" s="102">
        <f t="shared" si="4"/>
        <v>0</v>
      </c>
      <c r="AF13" s="102">
        <f t="shared" si="5"/>
        <v>0</v>
      </c>
      <c r="AG13" s="107">
        <f t="shared" si="6"/>
        <v>0</v>
      </c>
      <c r="AH13" s="106" t="str">
        <f t="shared" si="7"/>
        <v/>
      </c>
      <c r="AI13" s="102" t="str">
        <f t="shared" si="8"/>
        <v/>
      </c>
      <c r="AJ13" s="102">
        <f t="shared" si="9"/>
        <v>0</v>
      </c>
      <c r="AK13" s="102">
        <f t="shared" si="10"/>
        <v>0</v>
      </c>
      <c r="AL13" s="107">
        <f t="shared" si="11"/>
        <v>0</v>
      </c>
      <c r="AM13" s="106" t="str">
        <f t="shared" si="12"/>
        <v/>
      </c>
      <c r="AN13" s="102" t="str">
        <f t="shared" si="13"/>
        <v/>
      </c>
      <c r="AO13" s="102">
        <f t="shared" si="14"/>
        <v>0</v>
      </c>
      <c r="AP13" s="102">
        <f t="shared" si="15"/>
        <v>0</v>
      </c>
      <c r="AQ13" s="107">
        <f t="shared" si="16"/>
        <v>0</v>
      </c>
      <c r="AR13" s="106" t="str">
        <f t="shared" si="17"/>
        <v/>
      </c>
      <c r="AS13" s="102" t="str">
        <f t="shared" si="18"/>
        <v/>
      </c>
      <c r="AT13" s="102">
        <f t="shared" si="19"/>
        <v>0</v>
      </c>
      <c r="AU13" s="102">
        <f t="shared" si="20"/>
        <v>0</v>
      </c>
      <c r="AV13" s="107">
        <f t="shared" si="21"/>
        <v>0</v>
      </c>
      <c r="AW13" s="106" t="str">
        <f t="shared" si="22"/>
        <v/>
      </c>
      <c r="AX13" s="102" t="str">
        <f t="shared" si="23"/>
        <v/>
      </c>
      <c r="AY13" s="102">
        <f t="shared" si="24"/>
        <v>0</v>
      </c>
      <c r="AZ13" s="102">
        <f t="shared" si="25"/>
        <v>0</v>
      </c>
      <c r="BA13" s="107">
        <f t="shared" si="26"/>
        <v>0</v>
      </c>
      <c r="BB13" s="106" t="str">
        <f t="shared" si="27"/>
        <v/>
      </c>
      <c r="BC13" s="102" t="str">
        <f t="shared" si="28"/>
        <v/>
      </c>
      <c r="BD13" s="102">
        <f t="shared" si="29"/>
        <v>0</v>
      </c>
      <c r="BE13" s="102">
        <f t="shared" si="30"/>
        <v>0</v>
      </c>
      <c r="BF13" s="107">
        <f t="shared" si="31"/>
        <v>0</v>
      </c>
      <c r="BG13" s="106" t="str">
        <f t="shared" si="32"/>
        <v/>
      </c>
      <c r="BH13" s="102" t="str">
        <f t="shared" si="33"/>
        <v/>
      </c>
      <c r="BI13" s="102">
        <f t="shared" si="34"/>
        <v>0</v>
      </c>
      <c r="BJ13" s="102">
        <f t="shared" si="35"/>
        <v>0</v>
      </c>
      <c r="BK13" s="107">
        <f t="shared" si="36"/>
        <v>0</v>
      </c>
      <c r="BL13" s="106" t="str">
        <f t="shared" si="37"/>
        <v/>
      </c>
      <c r="BM13" s="102" t="str">
        <f t="shared" si="38"/>
        <v/>
      </c>
      <c r="BN13" s="102">
        <f t="shared" si="39"/>
        <v>0</v>
      </c>
      <c r="BO13" s="102">
        <f t="shared" si="40"/>
        <v>0</v>
      </c>
      <c r="BP13" s="107">
        <f t="shared" si="41"/>
        <v>0</v>
      </c>
      <c r="BQ13" s="106" t="str">
        <f t="shared" si="42"/>
        <v/>
      </c>
      <c r="BR13" s="102" t="str">
        <f t="shared" si="43"/>
        <v/>
      </c>
      <c r="BS13" s="102">
        <f t="shared" si="44"/>
        <v>0</v>
      </c>
      <c r="BT13" s="102">
        <f t="shared" si="45"/>
        <v>0</v>
      </c>
      <c r="BU13" s="107">
        <f t="shared" si="46"/>
        <v>0</v>
      </c>
      <c r="BV13" s="106" t="str">
        <f t="shared" si="47"/>
        <v/>
      </c>
      <c r="BW13" s="102" t="str">
        <f t="shared" si="48"/>
        <v/>
      </c>
      <c r="BX13" s="102">
        <f t="shared" si="49"/>
        <v>0</v>
      </c>
      <c r="BY13" s="102">
        <f t="shared" si="50"/>
        <v>0</v>
      </c>
      <c r="BZ13" s="107">
        <f t="shared" si="51"/>
        <v>0</v>
      </c>
      <c r="CA13" s="106" t="str">
        <f t="shared" si="52"/>
        <v/>
      </c>
      <c r="CB13" s="102" t="str">
        <f t="shared" si="53"/>
        <v/>
      </c>
      <c r="CC13" s="102">
        <f t="shared" si="54"/>
        <v>0</v>
      </c>
      <c r="CD13" s="102">
        <f t="shared" si="55"/>
        <v>0</v>
      </c>
      <c r="CE13" s="107">
        <f t="shared" si="56"/>
        <v>0</v>
      </c>
      <c r="CF13" s="106" t="str">
        <f t="shared" si="57"/>
        <v/>
      </c>
      <c r="CG13" s="102" t="str">
        <f t="shared" si="58"/>
        <v/>
      </c>
      <c r="CH13" s="102">
        <f t="shared" si="59"/>
        <v>0</v>
      </c>
      <c r="CI13" s="102">
        <f t="shared" si="60"/>
        <v>0</v>
      </c>
      <c r="CJ13" s="107">
        <f t="shared" si="61"/>
        <v>0</v>
      </c>
      <c r="CK13" s="106" t="str">
        <f t="shared" si="62"/>
        <v/>
      </c>
      <c r="CL13" s="102" t="str">
        <f t="shared" si="63"/>
        <v/>
      </c>
      <c r="CM13" s="102">
        <f t="shared" si="64"/>
        <v>0</v>
      </c>
      <c r="CN13" s="102">
        <f t="shared" si="65"/>
        <v>0</v>
      </c>
      <c r="CO13" s="107">
        <f t="shared" si="66"/>
        <v>0</v>
      </c>
      <c r="CP13" s="106" t="str">
        <f t="shared" si="67"/>
        <v/>
      </c>
      <c r="CQ13" s="102" t="str">
        <f t="shared" si="68"/>
        <v/>
      </c>
      <c r="CR13" s="102">
        <f t="shared" si="69"/>
        <v>0</v>
      </c>
      <c r="CS13" s="102">
        <f t="shared" si="70"/>
        <v>0</v>
      </c>
      <c r="CT13" s="107">
        <f t="shared" si="71"/>
        <v>0</v>
      </c>
      <c r="CU13" s="106" t="str">
        <f t="shared" si="72"/>
        <v/>
      </c>
      <c r="CV13" s="102" t="str">
        <f t="shared" si="73"/>
        <v/>
      </c>
      <c r="CW13" s="102">
        <f t="shared" si="74"/>
        <v>0</v>
      </c>
      <c r="CX13" s="102">
        <f t="shared" si="75"/>
        <v>0</v>
      </c>
      <c r="CY13" s="107">
        <f t="shared" si="76"/>
        <v>0</v>
      </c>
      <c r="CZ13" s="106" t="str">
        <f t="shared" si="77"/>
        <v/>
      </c>
      <c r="DA13" s="102" t="str">
        <f t="shared" si="78"/>
        <v/>
      </c>
      <c r="DB13" s="102">
        <f t="shared" si="79"/>
        <v>0</v>
      </c>
      <c r="DC13" s="102">
        <f t="shared" si="80"/>
        <v>0</v>
      </c>
      <c r="DD13" s="107">
        <f t="shared" si="81"/>
        <v>0</v>
      </c>
      <c r="DE13" s="106" t="str">
        <f t="shared" si="82"/>
        <v/>
      </c>
      <c r="DF13" s="102" t="str">
        <f t="shared" si="83"/>
        <v/>
      </c>
      <c r="DG13" s="102">
        <f t="shared" si="84"/>
        <v>0</v>
      </c>
      <c r="DH13" s="102">
        <f t="shared" si="85"/>
        <v>0</v>
      </c>
      <c r="DI13" s="107">
        <f t="shared" si="86"/>
        <v>0</v>
      </c>
      <c r="DJ13" s="106" t="str">
        <f t="shared" si="87"/>
        <v/>
      </c>
      <c r="DK13" s="102" t="str">
        <f t="shared" si="88"/>
        <v/>
      </c>
      <c r="DL13" s="102">
        <f t="shared" si="89"/>
        <v>0</v>
      </c>
      <c r="DM13" s="102">
        <f t="shared" si="90"/>
        <v>0</v>
      </c>
      <c r="DN13" s="107">
        <f t="shared" si="91"/>
        <v>0</v>
      </c>
      <c r="DO13" s="106" t="str">
        <f t="shared" si="92"/>
        <v/>
      </c>
      <c r="DP13" s="102" t="str">
        <f t="shared" si="93"/>
        <v/>
      </c>
      <c r="DQ13" s="102">
        <f t="shared" si="94"/>
        <v>0</v>
      </c>
      <c r="DR13" s="102">
        <f t="shared" si="95"/>
        <v>0</v>
      </c>
      <c r="DS13" s="107">
        <f t="shared" si="96"/>
        <v>0</v>
      </c>
      <c r="DT13" s="106" t="str">
        <f t="shared" si="97"/>
        <v/>
      </c>
      <c r="DU13" s="102" t="str">
        <f t="shared" si="98"/>
        <v/>
      </c>
      <c r="DV13" s="102">
        <f t="shared" si="99"/>
        <v>0</v>
      </c>
      <c r="DW13" s="102">
        <f t="shared" si="100"/>
        <v>0</v>
      </c>
      <c r="DX13" s="107">
        <f t="shared" si="101"/>
        <v>0</v>
      </c>
      <c r="DY13" s="106" t="str">
        <f t="shared" si="102"/>
        <v/>
      </c>
      <c r="DZ13" s="102" t="str">
        <f t="shared" si="103"/>
        <v/>
      </c>
      <c r="EA13" s="102">
        <f t="shared" si="104"/>
        <v>0</v>
      </c>
      <c r="EB13" s="102">
        <f t="shared" si="105"/>
        <v>0</v>
      </c>
      <c r="EC13" s="107">
        <f t="shared" si="106"/>
        <v>0</v>
      </c>
      <c r="ED13" s="106" t="str">
        <f t="shared" si="107"/>
        <v/>
      </c>
      <c r="EE13" s="102" t="str">
        <f t="shared" si="108"/>
        <v/>
      </c>
      <c r="EF13" s="102">
        <f t="shared" si="109"/>
        <v>0</v>
      </c>
      <c r="EG13" s="102">
        <f t="shared" si="110"/>
        <v>0</v>
      </c>
      <c r="EH13" s="107">
        <f t="shared" si="111"/>
        <v>0</v>
      </c>
      <c r="EI13" s="106" t="str">
        <f t="shared" si="112"/>
        <v/>
      </c>
      <c r="EJ13" s="102" t="str">
        <f t="shared" si="113"/>
        <v/>
      </c>
      <c r="EK13" s="102">
        <f t="shared" si="114"/>
        <v>0</v>
      </c>
      <c r="EL13" s="102">
        <f t="shared" si="115"/>
        <v>0</v>
      </c>
      <c r="EM13" s="107">
        <f t="shared" si="116"/>
        <v>0</v>
      </c>
      <c r="EN13" s="106" t="str">
        <f t="shared" si="117"/>
        <v/>
      </c>
      <c r="EO13" s="102" t="str">
        <f t="shared" si="118"/>
        <v/>
      </c>
      <c r="EP13" s="102">
        <f t="shared" si="119"/>
        <v>0</v>
      </c>
      <c r="EQ13" s="102">
        <f t="shared" si="120"/>
        <v>0</v>
      </c>
      <c r="ER13" s="107">
        <f t="shared" si="121"/>
        <v>0</v>
      </c>
      <c r="ES13" s="106" t="str">
        <f t="shared" si="122"/>
        <v/>
      </c>
      <c r="ET13" s="102" t="str">
        <f t="shared" si="123"/>
        <v/>
      </c>
      <c r="EU13" s="102">
        <f t="shared" si="124"/>
        <v>0</v>
      </c>
      <c r="EV13" s="102">
        <f t="shared" si="125"/>
        <v>0</v>
      </c>
      <c r="EW13" s="107">
        <f t="shared" si="126"/>
        <v>0</v>
      </c>
      <c r="EX13" s="106" t="str">
        <f t="shared" si="127"/>
        <v/>
      </c>
      <c r="EY13" s="102" t="str">
        <f t="shared" si="128"/>
        <v/>
      </c>
      <c r="EZ13" s="102">
        <f t="shared" si="129"/>
        <v>0</v>
      </c>
      <c r="FA13" s="102">
        <f t="shared" si="130"/>
        <v>0</v>
      </c>
      <c r="FB13" s="107">
        <f t="shared" si="131"/>
        <v>0</v>
      </c>
      <c r="FC13" s="106" t="str">
        <f t="shared" si="132"/>
        <v/>
      </c>
      <c r="FD13" s="102" t="str">
        <f t="shared" si="133"/>
        <v/>
      </c>
      <c r="FE13" s="102">
        <f t="shared" si="134"/>
        <v>0</v>
      </c>
      <c r="FF13" s="102">
        <f t="shared" si="135"/>
        <v>0</v>
      </c>
      <c r="FG13" s="107">
        <f t="shared" si="136"/>
        <v>0</v>
      </c>
      <c r="FH13" s="106" t="str">
        <f t="shared" si="137"/>
        <v/>
      </c>
      <c r="FI13" s="102" t="str">
        <f t="shared" si="138"/>
        <v/>
      </c>
      <c r="FJ13" s="102">
        <f t="shared" si="139"/>
        <v>0</v>
      </c>
      <c r="FK13" s="102">
        <f t="shared" si="140"/>
        <v>0</v>
      </c>
      <c r="FL13" s="107">
        <f t="shared" si="141"/>
        <v>0</v>
      </c>
      <c r="FM13" s="106" t="str">
        <f t="shared" si="142"/>
        <v/>
      </c>
      <c r="FN13" s="102" t="str">
        <f t="shared" si="143"/>
        <v/>
      </c>
      <c r="FO13" s="102">
        <f t="shared" si="144"/>
        <v>0</v>
      </c>
      <c r="FP13" s="102">
        <f t="shared" si="145"/>
        <v>0</v>
      </c>
      <c r="FQ13" s="107">
        <f t="shared" si="146"/>
        <v>0</v>
      </c>
      <c r="FR13" s="106" t="str">
        <f t="shared" si="147"/>
        <v/>
      </c>
      <c r="FS13" s="102" t="str">
        <f t="shared" si="148"/>
        <v/>
      </c>
      <c r="FT13" s="102">
        <f t="shared" si="149"/>
        <v>0</v>
      </c>
      <c r="FU13" s="102">
        <f t="shared" si="150"/>
        <v>0</v>
      </c>
      <c r="FV13" s="107">
        <f t="shared" si="151"/>
        <v>0</v>
      </c>
      <c r="FW13" s="106" t="str">
        <f t="shared" si="152"/>
        <v/>
      </c>
      <c r="FX13" s="102" t="str">
        <f t="shared" si="153"/>
        <v/>
      </c>
      <c r="FY13" s="102">
        <f t="shared" si="154"/>
        <v>0</v>
      </c>
      <c r="FZ13" s="102">
        <f t="shared" si="155"/>
        <v>0</v>
      </c>
      <c r="GA13" s="107">
        <f t="shared" si="156"/>
        <v>0</v>
      </c>
      <c r="GB13" s="106" t="str">
        <f t="shared" si="157"/>
        <v/>
      </c>
      <c r="GC13" s="102" t="str">
        <f t="shared" si="158"/>
        <v/>
      </c>
      <c r="GD13" s="102">
        <f t="shared" si="159"/>
        <v>0</v>
      </c>
      <c r="GE13" s="102">
        <f t="shared" si="160"/>
        <v>0</v>
      </c>
      <c r="GF13" s="107">
        <f t="shared" si="161"/>
        <v>0</v>
      </c>
      <c r="GG13" s="106" t="str">
        <f t="shared" si="162"/>
        <v/>
      </c>
      <c r="GH13" s="102" t="str">
        <f t="shared" si="163"/>
        <v/>
      </c>
      <c r="GI13" s="102">
        <f t="shared" si="164"/>
        <v>0</v>
      </c>
      <c r="GJ13" s="102">
        <f t="shared" si="165"/>
        <v>0</v>
      </c>
      <c r="GK13" s="107">
        <f t="shared" si="166"/>
        <v>0</v>
      </c>
      <c r="GL13" s="106" t="str">
        <f t="shared" si="167"/>
        <v/>
      </c>
      <c r="GM13" s="102" t="str">
        <f t="shared" si="168"/>
        <v/>
      </c>
      <c r="GN13" s="102">
        <f t="shared" si="169"/>
        <v>0</v>
      </c>
      <c r="GO13" s="102">
        <f t="shared" si="170"/>
        <v>0</v>
      </c>
      <c r="GP13" s="107">
        <f t="shared" si="171"/>
        <v>0</v>
      </c>
      <c r="GQ13" s="106" t="str">
        <f t="shared" si="172"/>
        <v/>
      </c>
      <c r="GR13" s="102" t="str">
        <f t="shared" si="173"/>
        <v/>
      </c>
      <c r="GS13" s="102">
        <f t="shared" si="174"/>
        <v>0</v>
      </c>
      <c r="GT13" s="102">
        <f t="shared" si="175"/>
        <v>0</v>
      </c>
      <c r="GU13" s="107">
        <f t="shared" si="176"/>
        <v>0</v>
      </c>
      <c r="GV13" s="106" t="str">
        <f t="shared" si="177"/>
        <v/>
      </c>
      <c r="GW13" s="102" t="str">
        <f t="shared" si="178"/>
        <v/>
      </c>
      <c r="GX13" s="102">
        <f t="shared" si="179"/>
        <v>0</v>
      </c>
      <c r="GY13" s="102">
        <f t="shared" si="180"/>
        <v>0</v>
      </c>
      <c r="GZ13" s="107">
        <f t="shared" si="181"/>
        <v>0</v>
      </c>
      <c r="HA13" s="106" t="str">
        <f t="shared" si="182"/>
        <v/>
      </c>
      <c r="HB13" s="102" t="str">
        <f t="shared" si="183"/>
        <v/>
      </c>
      <c r="HC13" s="107">
        <f t="shared" si="184"/>
        <v>0</v>
      </c>
      <c r="HD13" s="106" t="str">
        <f t="shared" si="185"/>
        <v/>
      </c>
      <c r="HE13" s="102" t="str">
        <f t="shared" si="186"/>
        <v/>
      </c>
      <c r="HF13" s="107">
        <f t="shared" si="187"/>
        <v>0</v>
      </c>
      <c r="HG13" s="106" t="str">
        <f t="shared" si="188"/>
        <v/>
      </c>
      <c r="HH13" s="102" t="str">
        <f t="shared" si="217"/>
        <v/>
      </c>
      <c r="HI13" s="102" t="e">
        <f>VLOOKUP(HH13,初期設定シート!$D$6:$E$33,2,FALSE)</f>
        <v>#N/A</v>
      </c>
      <c r="HJ13" s="102" t="str">
        <f t="shared" si="218"/>
        <v/>
      </c>
      <c r="HK13" s="102" t="str">
        <f t="shared" si="219"/>
        <v/>
      </c>
      <c r="HL13" s="102" t="e">
        <f>VLOOKUP($HH13,初期設定シート!$Y$5:$AL$32,3,FALSE)</f>
        <v>#N/A</v>
      </c>
      <c r="HM13" s="102" t="e">
        <f>VLOOKUP($HH13,初期設定シート!$Y$5:$AL$32,4,FALSE)</f>
        <v>#N/A</v>
      </c>
      <c r="HN13" s="102" t="e">
        <f>VLOOKUP($HH13,初期設定シート!$Y$5:$AL$32,5,FALSE)</f>
        <v>#N/A</v>
      </c>
      <c r="HO13" s="102" t="e">
        <f>VLOOKUP($HH13,初期設定シート!$Y$5:$AL$32,6,FALSE)</f>
        <v>#N/A</v>
      </c>
      <c r="HP13" s="102" t="e">
        <f>VLOOKUP($HH13,初期設定シート!$Y$5:$AL$32,7,FALSE)</f>
        <v>#N/A</v>
      </c>
      <c r="HQ13" s="102" t="e">
        <f>VLOOKUP($HH13,初期設定シート!$Y$5:$AL$32,8,FALSE)</f>
        <v>#N/A</v>
      </c>
      <c r="HR13" s="102" t="e">
        <f>VLOOKUP($HH13,初期設定シート!$Y$5:$AL$32,9,FALSE)</f>
        <v>#N/A</v>
      </c>
      <c r="HS13" s="102" t="e">
        <f>VLOOKUP($HH13,初期設定シート!$Y$5:$AL$32,10,FALSE)</f>
        <v>#N/A</v>
      </c>
      <c r="HT13" s="102" t="e">
        <f>VLOOKUP($HH13,初期設定シート!$Y$5:$AL$32,11,FALSE)</f>
        <v>#N/A</v>
      </c>
      <c r="HU13" s="102" t="e">
        <f>VLOOKUP($HH13,初期設定シート!$Y$5:$AL$32,12,FALSE)</f>
        <v>#N/A</v>
      </c>
      <c r="HV13" s="102" t="e">
        <f>VLOOKUP($HH13,初期設定シート!$Y$5:$AL$32,13,FALSE)</f>
        <v>#N/A</v>
      </c>
      <c r="HW13" s="102" t="e">
        <f>VLOOKUP($HH13,初期設定シート!$Y$5:$AL$32,14,FALSE)</f>
        <v>#N/A</v>
      </c>
      <c r="HX13" s="102" t="e">
        <f t="shared" si="189"/>
        <v>#N/A</v>
      </c>
      <c r="HY13" s="102" t="e">
        <f t="shared" si="190"/>
        <v>#N/A</v>
      </c>
      <c r="HZ13" s="102" t="e">
        <f t="shared" si="191"/>
        <v>#N/A</v>
      </c>
      <c r="IA13" s="102" t="e">
        <f t="shared" si="192"/>
        <v>#N/A</v>
      </c>
      <c r="IB13" s="102" t="e">
        <f t="shared" si="193"/>
        <v>#N/A</v>
      </c>
      <c r="IC13" s="102" t="e">
        <f t="shared" si="194"/>
        <v>#N/A</v>
      </c>
      <c r="ID13" s="102" t="e">
        <f t="shared" si="195"/>
        <v>#N/A</v>
      </c>
      <c r="IE13" s="102" t="e">
        <f t="shared" si="196"/>
        <v>#N/A</v>
      </c>
      <c r="IF13" s="102" t="e">
        <f t="shared" si="197"/>
        <v>#N/A</v>
      </c>
      <c r="IG13" s="102" t="e">
        <f t="shared" si="198"/>
        <v>#N/A</v>
      </c>
      <c r="IH13" s="102" t="e">
        <f t="shared" si="199"/>
        <v>#N/A</v>
      </c>
      <c r="II13" s="102" t="e">
        <f t="shared" si="200"/>
        <v>#N/A</v>
      </c>
      <c r="IJ13" s="102" t="str">
        <f t="shared" si="201"/>
        <v/>
      </c>
      <c r="IK13" s="102" t="str">
        <f t="shared" si="202"/>
        <v/>
      </c>
      <c r="IL13" s="102" t="str">
        <f t="shared" si="203"/>
        <v/>
      </c>
      <c r="IM13" s="102" t="str">
        <f t="shared" si="204"/>
        <v/>
      </c>
      <c r="IN13" s="102" t="str">
        <f t="shared" si="205"/>
        <v/>
      </c>
      <c r="IO13" s="102" t="str">
        <f t="shared" si="206"/>
        <v/>
      </c>
      <c r="IP13" s="102" t="str">
        <f t="shared" si="207"/>
        <v/>
      </c>
      <c r="IQ13" s="102" t="str">
        <f t="shared" si="208"/>
        <v/>
      </c>
      <c r="IR13" s="102" t="str">
        <f t="shared" si="209"/>
        <v/>
      </c>
      <c r="IS13" s="102" t="str">
        <f t="shared" si="210"/>
        <v/>
      </c>
      <c r="IT13" s="102" t="str">
        <f t="shared" si="211"/>
        <v/>
      </c>
      <c r="IU13" s="107" t="str">
        <f t="shared" si="212"/>
        <v/>
      </c>
    </row>
    <row r="14" spans="1:255" ht="30" customHeight="1">
      <c r="A14" s="265"/>
      <c r="B14" s="266"/>
      <c r="C14" s="266"/>
      <c r="D14" s="266"/>
      <c r="E14" s="266"/>
      <c r="F14" s="267"/>
      <c r="G14" s="266"/>
      <c r="H14" s="266"/>
      <c r="I14" s="268"/>
      <c r="J14" s="282"/>
      <c r="K14" s="282"/>
      <c r="L14" s="282"/>
      <c r="M14" s="282"/>
      <c r="N14" s="282"/>
      <c r="O14" s="282"/>
      <c r="P14" s="282"/>
      <c r="Q14" s="282"/>
      <c r="R14" s="282"/>
      <c r="S14" s="282"/>
      <c r="T14" s="282"/>
      <c r="U14" s="282"/>
      <c r="V14" s="283">
        <f t="shared" si="213"/>
        <v>0</v>
      </c>
      <c r="X14" s="106" t="str">
        <f t="shared" si="214"/>
        <v/>
      </c>
      <c r="Y14" s="102" t="str">
        <f t="shared" si="215"/>
        <v/>
      </c>
      <c r="Z14" s="102">
        <f t="shared" si="0"/>
        <v>0</v>
      </c>
      <c r="AA14" s="102">
        <f t="shared" si="1"/>
        <v>0</v>
      </c>
      <c r="AB14" s="107">
        <f t="shared" si="216"/>
        <v>0</v>
      </c>
      <c r="AC14" s="106" t="str">
        <f t="shared" si="2"/>
        <v/>
      </c>
      <c r="AD14" s="102" t="str">
        <f t="shared" si="3"/>
        <v/>
      </c>
      <c r="AE14" s="102">
        <f t="shared" si="4"/>
        <v>0</v>
      </c>
      <c r="AF14" s="102">
        <f t="shared" si="5"/>
        <v>0</v>
      </c>
      <c r="AG14" s="107">
        <f t="shared" si="6"/>
        <v>0</v>
      </c>
      <c r="AH14" s="106" t="str">
        <f t="shared" si="7"/>
        <v/>
      </c>
      <c r="AI14" s="102" t="str">
        <f t="shared" si="8"/>
        <v/>
      </c>
      <c r="AJ14" s="102">
        <f t="shared" si="9"/>
        <v>0</v>
      </c>
      <c r="AK14" s="102">
        <f t="shared" si="10"/>
        <v>0</v>
      </c>
      <c r="AL14" s="107">
        <f t="shared" si="11"/>
        <v>0</v>
      </c>
      <c r="AM14" s="106" t="str">
        <f t="shared" si="12"/>
        <v/>
      </c>
      <c r="AN14" s="102" t="str">
        <f t="shared" si="13"/>
        <v/>
      </c>
      <c r="AO14" s="102">
        <f t="shared" si="14"/>
        <v>0</v>
      </c>
      <c r="AP14" s="102">
        <f t="shared" si="15"/>
        <v>0</v>
      </c>
      <c r="AQ14" s="107">
        <f t="shared" si="16"/>
        <v>0</v>
      </c>
      <c r="AR14" s="106" t="str">
        <f t="shared" si="17"/>
        <v/>
      </c>
      <c r="AS14" s="102" t="str">
        <f t="shared" si="18"/>
        <v/>
      </c>
      <c r="AT14" s="102">
        <f t="shared" si="19"/>
        <v>0</v>
      </c>
      <c r="AU14" s="102">
        <f t="shared" si="20"/>
        <v>0</v>
      </c>
      <c r="AV14" s="107">
        <f t="shared" si="21"/>
        <v>0</v>
      </c>
      <c r="AW14" s="106" t="str">
        <f t="shared" si="22"/>
        <v/>
      </c>
      <c r="AX14" s="102" t="str">
        <f t="shared" si="23"/>
        <v/>
      </c>
      <c r="AY14" s="102">
        <f t="shared" si="24"/>
        <v>0</v>
      </c>
      <c r="AZ14" s="102">
        <f t="shared" si="25"/>
        <v>0</v>
      </c>
      <c r="BA14" s="107">
        <f t="shared" si="26"/>
        <v>0</v>
      </c>
      <c r="BB14" s="106" t="str">
        <f t="shared" si="27"/>
        <v/>
      </c>
      <c r="BC14" s="102" t="str">
        <f t="shared" si="28"/>
        <v/>
      </c>
      <c r="BD14" s="102">
        <f t="shared" si="29"/>
        <v>0</v>
      </c>
      <c r="BE14" s="102">
        <f t="shared" si="30"/>
        <v>0</v>
      </c>
      <c r="BF14" s="107">
        <f t="shared" si="31"/>
        <v>0</v>
      </c>
      <c r="BG14" s="106" t="str">
        <f t="shared" si="32"/>
        <v/>
      </c>
      <c r="BH14" s="102" t="str">
        <f t="shared" si="33"/>
        <v/>
      </c>
      <c r="BI14" s="102">
        <f t="shared" si="34"/>
        <v>0</v>
      </c>
      <c r="BJ14" s="102">
        <f t="shared" si="35"/>
        <v>0</v>
      </c>
      <c r="BK14" s="107">
        <f t="shared" si="36"/>
        <v>0</v>
      </c>
      <c r="BL14" s="106" t="str">
        <f t="shared" si="37"/>
        <v/>
      </c>
      <c r="BM14" s="102" t="str">
        <f t="shared" si="38"/>
        <v/>
      </c>
      <c r="BN14" s="102">
        <f t="shared" si="39"/>
        <v>0</v>
      </c>
      <c r="BO14" s="102">
        <f t="shared" si="40"/>
        <v>0</v>
      </c>
      <c r="BP14" s="107">
        <f t="shared" si="41"/>
        <v>0</v>
      </c>
      <c r="BQ14" s="106" t="str">
        <f t="shared" si="42"/>
        <v/>
      </c>
      <c r="BR14" s="102" t="str">
        <f t="shared" si="43"/>
        <v/>
      </c>
      <c r="BS14" s="102">
        <f t="shared" si="44"/>
        <v>0</v>
      </c>
      <c r="BT14" s="102">
        <f t="shared" si="45"/>
        <v>0</v>
      </c>
      <c r="BU14" s="107">
        <f t="shared" si="46"/>
        <v>0</v>
      </c>
      <c r="BV14" s="106" t="str">
        <f t="shared" si="47"/>
        <v/>
      </c>
      <c r="BW14" s="102" t="str">
        <f t="shared" si="48"/>
        <v/>
      </c>
      <c r="BX14" s="102">
        <f t="shared" si="49"/>
        <v>0</v>
      </c>
      <c r="BY14" s="102">
        <f t="shared" si="50"/>
        <v>0</v>
      </c>
      <c r="BZ14" s="107">
        <f t="shared" si="51"/>
        <v>0</v>
      </c>
      <c r="CA14" s="106" t="str">
        <f t="shared" si="52"/>
        <v/>
      </c>
      <c r="CB14" s="102" t="str">
        <f t="shared" si="53"/>
        <v/>
      </c>
      <c r="CC14" s="102">
        <f t="shared" si="54"/>
        <v>0</v>
      </c>
      <c r="CD14" s="102">
        <f t="shared" si="55"/>
        <v>0</v>
      </c>
      <c r="CE14" s="107">
        <f t="shared" si="56"/>
        <v>0</v>
      </c>
      <c r="CF14" s="106" t="str">
        <f t="shared" si="57"/>
        <v/>
      </c>
      <c r="CG14" s="102" t="str">
        <f t="shared" si="58"/>
        <v/>
      </c>
      <c r="CH14" s="102">
        <f t="shared" si="59"/>
        <v>0</v>
      </c>
      <c r="CI14" s="102">
        <f t="shared" si="60"/>
        <v>0</v>
      </c>
      <c r="CJ14" s="107">
        <f t="shared" si="61"/>
        <v>0</v>
      </c>
      <c r="CK14" s="106" t="str">
        <f t="shared" si="62"/>
        <v/>
      </c>
      <c r="CL14" s="102" t="str">
        <f t="shared" si="63"/>
        <v/>
      </c>
      <c r="CM14" s="102">
        <f t="shared" si="64"/>
        <v>0</v>
      </c>
      <c r="CN14" s="102">
        <f t="shared" si="65"/>
        <v>0</v>
      </c>
      <c r="CO14" s="107">
        <f t="shared" si="66"/>
        <v>0</v>
      </c>
      <c r="CP14" s="106" t="str">
        <f t="shared" si="67"/>
        <v/>
      </c>
      <c r="CQ14" s="102" t="str">
        <f t="shared" si="68"/>
        <v/>
      </c>
      <c r="CR14" s="102">
        <f t="shared" si="69"/>
        <v>0</v>
      </c>
      <c r="CS14" s="102">
        <f t="shared" si="70"/>
        <v>0</v>
      </c>
      <c r="CT14" s="107">
        <f t="shared" si="71"/>
        <v>0</v>
      </c>
      <c r="CU14" s="106" t="str">
        <f t="shared" si="72"/>
        <v/>
      </c>
      <c r="CV14" s="102" t="str">
        <f t="shared" si="73"/>
        <v/>
      </c>
      <c r="CW14" s="102">
        <f t="shared" si="74"/>
        <v>0</v>
      </c>
      <c r="CX14" s="102">
        <f t="shared" si="75"/>
        <v>0</v>
      </c>
      <c r="CY14" s="107">
        <f t="shared" si="76"/>
        <v>0</v>
      </c>
      <c r="CZ14" s="106" t="str">
        <f t="shared" si="77"/>
        <v/>
      </c>
      <c r="DA14" s="102" t="str">
        <f t="shared" si="78"/>
        <v/>
      </c>
      <c r="DB14" s="102">
        <f t="shared" si="79"/>
        <v>0</v>
      </c>
      <c r="DC14" s="102">
        <f t="shared" si="80"/>
        <v>0</v>
      </c>
      <c r="DD14" s="107">
        <f t="shared" si="81"/>
        <v>0</v>
      </c>
      <c r="DE14" s="106" t="str">
        <f t="shared" si="82"/>
        <v/>
      </c>
      <c r="DF14" s="102" t="str">
        <f t="shared" si="83"/>
        <v/>
      </c>
      <c r="DG14" s="102">
        <f t="shared" si="84"/>
        <v>0</v>
      </c>
      <c r="DH14" s="102">
        <f t="shared" si="85"/>
        <v>0</v>
      </c>
      <c r="DI14" s="107">
        <f t="shared" si="86"/>
        <v>0</v>
      </c>
      <c r="DJ14" s="106" t="str">
        <f t="shared" si="87"/>
        <v/>
      </c>
      <c r="DK14" s="102" t="str">
        <f t="shared" si="88"/>
        <v/>
      </c>
      <c r="DL14" s="102">
        <f t="shared" si="89"/>
        <v>0</v>
      </c>
      <c r="DM14" s="102">
        <f t="shared" si="90"/>
        <v>0</v>
      </c>
      <c r="DN14" s="107">
        <f t="shared" si="91"/>
        <v>0</v>
      </c>
      <c r="DO14" s="106" t="str">
        <f t="shared" si="92"/>
        <v/>
      </c>
      <c r="DP14" s="102" t="str">
        <f t="shared" si="93"/>
        <v/>
      </c>
      <c r="DQ14" s="102">
        <f t="shared" si="94"/>
        <v>0</v>
      </c>
      <c r="DR14" s="102">
        <f t="shared" si="95"/>
        <v>0</v>
      </c>
      <c r="DS14" s="107">
        <f t="shared" si="96"/>
        <v>0</v>
      </c>
      <c r="DT14" s="106" t="str">
        <f t="shared" si="97"/>
        <v/>
      </c>
      <c r="DU14" s="102" t="str">
        <f t="shared" si="98"/>
        <v/>
      </c>
      <c r="DV14" s="102">
        <f t="shared" si="99"/>
        <v>0</v>
      </c>
      <c r="DW14" s="102">
        <f t="shared" si="100"/>
        <v>0</v>
      </c>
      <c r="DX14" s="107">
        <f t="shared" si="101"/>
        <v>0</v>
      </c>
      <c r="DY14" s="106" t="str">
        <f t="shared" si="102"/>
        <v/>
      </c>
      <c r="DZ14" s="102" t="str">
        <f t="shared" si="103"/>
        <v/>
      </c>
      <c r="EA14" s="102">
        <f t="shared" si="104"/>
        <v>0</v>
      </c>
      <c r="EB14" s="102">
        <f t="shared" si="105"/>
        <v>0</v>
      </c>
      <c r="EC14" s="107">
        <f t="shared" si="106"/>
        <v>0</v>
      </c>
      <c r="ED14" s="106" t="str">
        <f t="shared" si="107"/>
        <v/>
      </c>
      <c r="EE14" s="102" t="str">
        <f t="shared" si="108"/>
        <v/>
      </c>
      <c r="EF14" s="102">
        <f t="shared" si="109"/>
        <v>0</v>
      </c>
      <c r="EG14" s="102">
        <f t="shared" si="110"/>
        <v>0</v>
      </c>
      <c r="EH14" s="107">
        <f t="shared" si="111"/>
        <v>0</v>
      </c>
      <c r="EI14" s="106" t="str">
        <f t="shared" si="112"/>
        <v/>
      </c>
      <c r="EJ14" s="102" t="str">
        <f t="shared" si="113"/>
        <v/>
      </c>
      <c r="EK14" s="102">
        <f t="shared" si="114"/>
        <v>0</v>
      </c>
      <c r="EL14" s="102">
        <f t="shared" si="115"/>
        <v>0</v>
      </c>
      <c r="EM14" s="107">
        <f t="shared" si="116"/>
        <v>0</v>
      </c>
      <c r="EN14" s="106" t="str">
        <f t="shared" si="117"/>
        <v/>
      </c>
      <c r="EO14" s="102" t="str">
        <f t="shared" si="118"/>
        <v/>
      </c>
      <c r="EP14" s="102">
        <f t="shared" si="119"/>
        <v>0</v>
      </c>
      <c r="EQ14" s="102">
        <f t="shared" si="120"/>
        <v>0</v>
      </c>
      <c r="ER14" s="107">
        <f t="shared" si="121"/>
        <v>0</v>
      </c>
      <c r="ES14" s="106" t="str">
        <f t="shared" si="122"/>
        <v/>
      </c>
      <c r="ET14" s="102" t="str">
        <f t="shared" si="123"/>
        <v/>
      </c>
      <c r="EU14" s="102">
        <f t="shared" si="124"/>
        <v>0</v>
      </c>
      <c r="EV14" s="102">
        <f t="shared" si="125"/>
        <v>0</v>
      </c>
      <c r="EW14" s="107">
        <f t="shared" si="126"/>
        <v>0</v>
      </c>
      <c r="EX14" s="106" t="str">
        <f t="shared" si="127"/>
        <v/>
      </c>
      <c r="EY14" s="102" t="str">
        <f t="shared" si="128"/>
        <v/>
      </c>
      <c r="EZ14" s="102">
        <f t="shared" si="129"/>
        <v>0</v>
      </c>
      <c r="FA14" s="102">
        <f t="shared" si="130"/>
        <v>0</v>
      </c>
      <c r="FB14" s="107">
        <f t="shared" si="131"/>
        <v>0</v>
      </c>
      <c r="FC14" s="106" t="str">
        <f t="shared" si="132"/>
        <v/>
      </c>
      <c r="FD14" s="102" t="str">
        <f t="shared" si="133"/>
        <v/>
      </c>
      <c r="FE14" s="102">
        <f t="shared" si="134"/>
        <v>0</v>
      </c>
      <c r="FF14" s="102">
        <f t="shared" si="135"/>
        <v>0</v>
      </c>
      <c r="FG14" s="107">
        <f t="shared" si="136"/>
        <v>0</v>
      </c>
      <c r="FH14" s="106" t="str">
        <f t="shared" si="137"/>
        <v/>
      </c>
      <c r="FI14" s="102" t="str">
        <f t="shared" si="138"/>
        <v/>
      </c>
      <c r="FJ14" s="102">
        <f t="shared" si="139"/>
        <v>0</v>
      </c>
      <c r="FK14" s="102">
        <f t="shared" si="140"/>
        <v>0</v>
      </c>
      <c r="FL14" s="107">
        <f t="shared" si="141"/>
        <v>0</v>
      </c>
      <c r="FM14" s="106" t="str">
        <f t="shared" si="142"/>
        <v/>
      </c>
      <c r="FN14" s="102" t="str">
        <f t="shared" si="143"/>
        <v/>
      </c>
      <c r="FO14" s="102">
        <f t="shared" si="144"/>
        <v>0</v>
      </c>
      <c r="FP14" s="102">
        <f t="shared" si="145"/>
        <v>0</v>
      </c>
      <c r="FQ14" s="107">
        <f t="shared" si="146"/>
        <v>0</v>
      </c>
      <c r="FR14" s="106" t="str">
        <f t="shared" si="147"/>
        <v/>
      </c>
      <c r="FS14" s="102" t="str">
        <f t="shared" si="148"/>
        <v/>
      </c>
      <c r="FT14" s="102">
        <f t="shared" si="149"/>
        <v>0</v>
      </c>
      <c r="FU14" s="102">
        <f t="shared" si="150"/>
        <v>0</v>
      </c>
      <c r="FV14" s="107">
        <f t="shared" si="151"/>
        <v>0</v>
      </c>
      <c r="FW14" s="106" t="str">
        <f t="shared" si="152"/>
        <v/>
      </c>
      <c r="FX14" s="102" t="str">
        <f t="shared" si="153"/>
        <v/>
      </c>
      <c r="FY14" s="102">
        <f t="shared" si="154"/>
        <v>0</v>
      </c>
      <c r="FZ14" s="102">
        <f t="shared" si="155"/>
        <v>0</v>
      </c>
      <c r="GA14" s="107">
        <f t="shared" si="156"/>
        <v>0</v>
      </c>
      <c r="GB14" s="106" t="str">
        <f t="shared" si="157"/>
        <v/>
      </c>
      <c r="GC14" s="102" t="str">
        <f t="shared" si="158"/>
        <v/>
      </c>
      <c r="GD14" s="102">
        <f t="shared" si="159"/>
        <v>0</v>
      </c>
      <c r="GE14" s="102">
        <f t="shared" si="160"/>
        <v>0</v>
      </c>
      <c r="GF14" s="107">
        <f t="shared" si="161"/>
        <v>0</v>
      </c>
      <c r="GG14" s="106" t="str">
        <f t="shared" si="162"/>
        <v/>
      </c>
      <c r="GH14" s="102" t="str">
        <f t="shared" si="163"/>
        <v/>
      </c>
      <c r="GI14" s="102">
        <f t="shared" si="164"/>
        <v>0</v>
      </c>
      <c r="GJ14" s="102">
        <f t="shared" si="165"/>
        <v>0</v>
      </c>
      <c r="GK14" s="107">
        <f t="shared" si="166"/>
        <v>0</v>
      </c>
      <c r="GL14" s="106" t="str">
        <f t="shared" si="167"/>
        <v/>
      </c>
      <c r="GM14" s="102" t="str">
        <f t="shared" si="168"/>
        <v/>
      </c>
      <c r="GN14" s="102">
        <f t="shared" si="169"/>
        <v>0</v>
      </c>
      <c r="GO14" s="102">
        <f t="shared" si="170"/>
        <v>0</v>
      </c>
      <c r="GP14" s="107">
        <f t="shared" si="171"/>
        <v>0</v>
      </c>
      <c r="GQ14" s="106" t="str">
        <f t="shared" si="172"/>
        <v/>
      </c>
      <c r="GR14" s="102" t="str">
        <f t="shared" si="173"/>
        <v/>
      </c>
      <c r="GS14" s="102">
        <f t="shared" si="174"/>
        <v>0</v>
      </c>
      <c r="GT14" s="102">
        <f t="shared" si="175"/>
        <v>0</v>
      </c>
      <c r="GU14" s="107">
        <f t="shared" si="176"/>
        <v>0</v>
      </c>
      <c r="GV14" s="106" t="str">
        <f t="shared" si="177"/>
        <v/>
      </c>
      <c r="GW14" s="102" t="str">
        <f t="shared" si="178"/>
        <v/>
      </c>
      <c r="GX14" s="102">
        <f t="shared" si="179"/>
        <v>0</v>
      </c>
      <c r="GY14" s="102">
        <f t="shared" si="180"/>
        <v>0</v>
      </c>
      <c r="GZ14" s="107">
        <f t="shared" si="181"/>
        <v>0</v>
      </c>
      <c r="HA14" s="106" t="str">
        <f t="shared" si="182"/>
        <v/>
      </c>
      <c r="HB14" s="102" t="str">
        <f t="shared" si="183"/>
        <v/>
      </c>
      <c r="HC14" s="107">
        <f t="shared" si="184"/>
        <v>0</v>
      </c>
      <c r="HD14" s="106" t="str">
        <f t="shared" si="185"/>
        <v/>
      </c>
      <c r="HE14" s="102" t="str">
        <f t="shared" si="186"/>
        <v/>
      </c>
      <c r="HF14" s="107">
        <f t="shared" si="187"/>
        <v>0</v>
      </c>
      <c r="HG14" s="106" t="str">
        <f t="shared" si="188"/>
        <v/>
      </c>
      <c r="HH14" s="102" t="str">
        <f t="shared" si="217"/>
        <v/>
      </c>
      <c r="HI14" s="102" t="e">
        <f>VLOOKUP(HH14,初期設定シート!$D$6:$E$33,2,FALSE)</f>
        <v>#N/A</v>
      </c>
      <c r="HJ14" s="102" t="str">
        <f t="shared" si="218"/>
        <v/>
      </c>
      <c r="HK14" s="102" t="str">
        <f t="shared" si="219"/>
        <v/>
      </c>
      <c r="HL14" s="102" t="e">
        <f>VLOOKUP($HH14,初期設定シート!$Y$5:$AL$32,3,FALSE)</f>
        <v>#N/A</v>
      </c>
      <c r="HM14" s="102" t="e">
        <f>VLOOKUP($HH14,初期設定シート!$Y$5:$AL$32,4,FALSE)</f>
        <v>#N/A</v>
      </c>
      <c r="HN14" s="102" t="e">
        <f>VLOOKUP($HH14,初期設定シート!$Y$5:$AL$32,5,FALSE)</f>
        <v>#N/A</v>
      </c>
      <c r="HO14" s="102" t="e">
        <f>VLOOKUP($HH14,初期設定シート!$Y$5:$AL$32,6,FALSE)</f>
        <v>#N/A</v>
      </c>
      <c r="HP14" s="102" t="e">
        <f>VLOOKUP($HH14,初期設定シート!$Y$5:$AL$32,7,FALSE)</f>
        <v>#N/A</v>
      </c>
      <c r="HQ14" s="102" t="e">
        <f>VLOOKUP($HH14,初期設定シート!$Y$5:$AL$32,8,FALSE)</f>
        <v>#N/A</v>
      </c>
      <c r="HR14" s="102" t="e">
        <f>VLOOKUP($HH14,初期設定シート!$Y$5:$AL$32,9,FALSE)</f>
        <v>#N/A</v>
      </c>
      <c r="HS14" s="102" t="e">
        <f>VLOOKUP($HH14,初期設定シート!$Y$5:$AL$32,10,FALSE)</f>
        <v>#N/A</v>
      </c>
      <c r="HT14" s="102" t="e">
        <f>VLOOKUP($HH14,初期設定シート!$Y$5:$AL$32,11,FALSE)</f>
        <v>#N/A</v>
      </c>
      <c r="HU14" s="102" t="e">
        <f>VLOOKUP($HH14,初期設定シート!$Y$5:$AL$32,12,FALSE)</f>
        <v>#N/A</v>
      </c>
      <c r="HV14" s="102" t="e">
        <f>VLOOKUP($HH14,初期設定シート!$Y$5:$AL$32,13,FALSE)</f>
        <v>#N/A</v>
      </c>
      <c r="HW14" s="102" t="e">
        <f>VLOOKUP($HH14,初期設定シート!$Y$5:$AL$32,14,FALSE)</f>
        <v>#N/A</v>
      </c>
      <c r="HX14" s="102" t="e">
        <f t="shared" si="189"/>
        <v>#N/A</v>
      </c>
      <c r="HY14" s="102" t="e">
        <f t="shared" si="190"/>
        <v>#N/A</v>
      </c>
      <c r="HZ14" s="102" t="e">
        <f t="shared" si="191"/>
        <v>#N/A</v>
      </c>
      <c r="IA14" s="102" t="e">
        <f t="shared" si="192"/>
        <v>#N/A</v>
      </c>
      <c r="IB14" s="102" t="e">
        <f t="shared" si="193"/>
        <v>#N/A</v>
      </c>
      <c r="IC14" s="102" t="e">
        <f t="shared" si="194"/>
        <v>#N/A</v>
      </c>
      <c r="ID14" s="102" t="e">
        <f t="shared" si="195"/>
        <v>#N/A</v>
      </c>
      <c r="IE14" s="102" t="e">
        <f t="shared" si="196"/>
        <v>#N/A</v>
      </c>
      <c r="IF14" s="102" t="e">
        <f t="shared" si="197"/>
        <v>#N/A</v>
      </c>
      <c r="IG14" s="102" t="e">
        <f t="shared" si="198"/>
        <v>#N/A</v>
      </c>
      <c r="IH14" s="102" t="e">
        <f t="shared" si="199"/>
        <v>#N/A</v>
      </c>
      <c r="II14" s="102" t="e">
        <f t="shared" si="200"/>
        <v>#N/A</v>
      </c>
      <c r="IJ14" s="102" t="str">
        <f t="shared" si="201"/>
        <v/>
      </c>
      <c r="IK14" s="102" t="str">
        <f t="shared" si="202"/>
        <v/>
      </c>
      <c r="IL14" s="102" t="str">
        <f t="shared" si="203"/>
        <v/>
      </c>
      <c r="IM14" s="102" t="str">
        <f t="shared" si="204"/>
        <v/>
      </c>
      <c r="IN14" s="102" t="str">
        <f t="shared" si="205"/>
        <v/>
      </c>
      <c r="IO14" s="102" t="str">
        <f t="shared" si="206"/>
        <v/>
      </c>
      <c r="IP14" s="102" t="str">
        <f t="shared" si="207"/>
        <v/>
      </c>
      <c r="IQ14" s="102" t="str">
        <f t="shared" si="208"/>
        <v/>
      </c>
      <c r="IR14" s="102" t="str">
        <f t="shared" si="209"/>
        <v/>
      </c>
      <c r="IS14" s="102" t="str">
        <f t="shared" si="210"/>
        <v/>
      </c>
      <c r="IT14" s="102" t="str">
        <f t="shared" si="211"/>
        <v/>
      </c>
      <c r="IU14" s="107" t="str">
        <f t="shared" si="212"/>
        <v/>
      </c>
    </row>
    <row r="15" spans="1:255" ht="30" customHeight="1">
      <c r="A15" s="265"/>
      <c r="B15" s="266"/>
      <c r="C15" s="266"/>
      <c r="D15" s="266"/>
      <c r="E15" s="266"/>
      <c r="F15" s="267"/>
      <c r="G15" s="266"/>
      <c r="H15" s="266"/>
      <c r="I15" s="268"/>
      <c r="J15" s="282"/>
      <c r="K15" s="282"/>
      <c r="L15" s="282"/>
      <c r="M15" s="282"/>
      <c r="N15" s="282"/>
      <c r="O15" s="282"/>
      <c r="P15" s="282"/>
      <c r="Q15" s="282"/>
      <c r="R15" s="282"/>
      <c r="S15" s="282"/>
      <c r="T15" s="282"/>
      <c r="U15" s="282"/>
      <c r="V15" s="283">
        <f t="shared" si="213"/>
        <v>0</v>
      </c>
      <c r="X15" s="106" t="str">
        <f t="shared" si="214"/>
        <v/>
      </c>
      <c r="Y15" s="102" t="str">
        <f t="shared" si="215"/>
        <v/>
      </c>
      <c r="Z15" s="102">
        <f t="shared" si="0"/>
        <v>0</v>
      </c>
      <c r="AA15" s="102">
        <f t="shared" si="1"/>
        <v>0</v>
      </c>
      <c r="AB15" s="107">
        <f t="shared" si="216"/>
        <v>0</v>
      </c>
      <c r="AC15" s="106" t="str">
        <f t="shared" si="2"/>
        <v/>
      </c>
      <c r="AD15" s="102" t="str">
        <f t="shared" si="3"/>
        <v/>
      </c>
      <c r="AE15" s="102">
        <f t="shared" si="4"/>
        <v>0</v>
      </c>
      <c r="AF15" s="102">
        <f t="shared" si="5"/>
        <v>0</v>
      </c>
      <c r="AG15" s="107">
        <f t="shared" si="6"/>
        <v>0</v>
      </c>
      <c r="AH15" s="106" t="str">
        <f t="shared" si="7"/>
        <v/>
      </c>
      <c r="AI15" s="102" t="str">
        <f t="shared" si="8"/>
        <v/>
      </c>
      <c r="AJ15" s="102">
        <f t="shared" si="9"/>
        <v>0</v>
      </c>
      <c r="AK15" s="102">
        <f t="shared" si="10"/>
        <v>0</v>
      </c>
      <c r="AL15" s="107">
        <f t="shared" si="11"/>
        <v>0</v>
      </c>
      <c r="AM15" s="106" t="str">
        <f t="shared" si="12"/>
        <v/>
      </c>
      <c r="AN15" s="102" t="str">
        <f t="shared" si="13"/>
        <v/>
      </c>
      <c r="AO15" s="102">
        <f t="shared" si="14"/>
        <v>0</v>
      </c>
      <c r="AP15" s="102">
        <f t="shared" si="15"/>
        <v>0</v>
      </c>
      <c r="AQ15" s="107">
        <f t="shared" si="16"/>
        <v>0</v>
      </c>
      <c r="AR15" s="106" t="str">
        <f t="shared" si="17"/>
        <v/>
      </c>
      <c r="AS15" s="102" t="str">
        <f t="shared" si="18"/>
        <v/>
      </c>
      <c r="AT15" s="102">
        <f t="shared" si="19"/>
        <v>0</v>
      </c>
      <c r="AU15" s="102">
        <f t="shared" si="20"/>
        <v>0</v>
      </c>
      <c r="AV15" s="107">
        <f t="shared" si="21"/>
        <v>0</v>
      </c>
      <c r="AW15" s="106" t="str">
        <f t="shared" si="22"/>
        <v/>
      </c>
      <c r="AX15" s="102" t="str">
        <f t="shared" si="23"/>
        <v/>
      </c>
      <c r="AY15" s="102">
        <f t="shared" si="24"/>
        <v>0</v>
      </c>
      <c r="AZ15" s="102">
        <f t="shared" si="25"/>
        <v>0</v>
      </c>
      <c r="BA15" s="107">
        <f t="shared" si="26"/>
        <v>0</v>
      </c>
      <c r="BB15" s="106" t="str">
        <f t="shared" si="27"/>
        <v/>
      </c>
      <c r="BC15" s="102" t="str">
        <f t="shared" si="28"/>
        <v/>
      </c>
      <c r="BD15" s="102">
        <f t="shared" si="29"/>
        <v>0</v>
      </c>
      <c r="BE15" s="102">
        <f t="shared" si="30"/>
        <v>0</v>
      </c>
      <c r="BF15" s="107">
        <f t="shared" si="31"/>
        <v>0</v>
      </c>
      <c r="BG15" s="106" t="str">
        <f t="shared" si="32"/>
        <v/>
      </c>
      <c r="BH15" s="102" t="str">
        <f t="shared" si="33"/>
        <v/>
      </c>
      <c r="BI15" s="102">
        <f t="shared" si="34"/>
        <v>0</v>
      </c>
      <c r="BJ15" s="102">
        <f t="shared" si="35"/>
        <v>0</v>
      </c>
      <c r="BK15" s="107">
        <f t="shared" si="36"/>
        <v>0</v>
      </c>
      <c r="BL15" s="106" t="str">
        <f t="shared" si="37"/>
        <v/>
      </c>
      <c r="BM15" s="102" t="str">
        <f t="shared" si="38"/>
        <v/>
      </c>
      <c r="BN15" s="102">
        <f t="shared" si="39"/>
        <v>0</v>
      </c>
      <c r="BO15" s="102">
        <f t="shared" si="40"/>
        <v>0</v>
      </c>
      <c r="BP15" s="107">
        <f t="shared" si="41"/>
        <v>0</v>
      </c>
      <c r="BQ15" s="106" t="str">
        <f t="shared" si="42"/>
        <v/>
      </c>
      <c r="BR15" s="102" t="str">
        <f t="shared" si="43"/>
        <v/>
      </c>
      <c r="BS15" s="102">
        <f t="shared" si="44"/>
        <v>0</v>
      </c>
      <c r="BT15" s="102">
        <f t="shared" si="45"/>
        <v>0</v>
      </c>
      <c r="BU15" s="107">
        <f t="shared" si="46"/>
        <v>0</v>
      </c>
      <c r="BV15" s="106" t="str">
        <f t="shared" si="47"/>
        <v/>
      </c>
      <c r="BW15" s="102" t="str">
        <f t="shared" si="48"/>
        <v/>
      </c>
      <c r="BX15" s="102">
        <f t="shared" si="49"/>
        <v>0</v>
      </c>
      <c r="BY15" s="102">
        <f t="shared" si="50"/>
        <v>0</v>
      </c>
      <c r="BZ15" s="107">
        <f t="shared" si="51"/>
        <v>0</v>
      </c>
      <c r="CA15" s="106" t="str">
        <f t="shared" si="52"/>
        <v/>
      </c>
      <c r="CB15" s="102" t="str">
        <f t="shared" si="53"/>
        <v/>
      </c>
      <c r="CC15" s="102">
        <f t="shared" si="54"/>
        <v>0</v>
      </c>
      <c r="CD15" s="102">
        <f t="shared" si="55"/>
        <v>0</v>
      </c>
      <c r="CE15" s="107">
        <f t="shared" si="56"/>
        <v>0</v>
      </c>
      <c r="CF15" s="106" t="str">
        <f t="shared" si="57"/>
        <v/>
      </c>
      <c r="CG15" s="102" t="str">
        <f t="shared" si="58"/>
        <v/>
      </c>
      <c r="CH15" s="102">
        <f t="shared" si="59"/>
        <v>0</v>
      </c>
      <c r="CI15" s="102">
        <f t="shared" si="60"/>
        <v>0</v>
      </c>
      <c r="CJ15" s="107">
        <f t="shared" si="61"/>
        <v>0</v>
      </c>
      <c r="CK15" s="106" t="str">
        <f t="shared" si="62"/>
        <v/>
      </c>
      <c r="CL15" s="102" t="str">
        <f t="shared" si="63"/>
        <v/>
      </c>
      <c r="CM15" s="102">
        <f t="shared" si="64"/>
        <v>0</v>
      </c>
      <c r="CN15" s="102">
        <f t="shared" si="65"/>
        <v>0</v>
      </c>
      <c r="CO15" s="107">
        <f t="shared" si="66"/>
        <v>0</v>
      </c>
      <c r="CP15" s="106" t="str">
        <f t="shared" si="67"/>
        <v/>
      </c>
      <c r="CQ15" s="102" t="str">
        <f t="shared" si="68"/>
        <v/>
      </c>
      <c r="CR15" s="102">
        <f t="shared" si="69"/>
        <v>0</v>
      </c>
      <c r="CS15" s="102">
        <f t="shared" si="70"/>
        <v>0</v>
      </c>
      <c r="CT15" s="107">
        <f t="shared" si="71"/>
        <v>0</v>
      </c>
      <c r="CU15" s="106" t="str">
        <f t="shared" si="72"/>
        <v/>
      </c>
      <c r="CV15" s="102" t="str">
        <f t="shared" si="73"/>
        <v/>
      </c>
      <c r="CW15" s="102">
        <f t="shared" si="74"/>
        <v>0</v>
      </c>
      <c r="CX15" s="102">
        <f t="shared" si="75"/>
        <v>0</v>
      </c>
      <c r="CY15" s="107">
        <f t="shared" si="76"/>
        <v>0</v>
      </c>
      <c r="CZ15" s="106" t="str">
        <f t="shared" si="77"/>
        <v/>
      </c>
      <c r="DA15" s="102" t="str">
        <f t="shared" si="78"/>
        <v/>
      </c>
      <c r="DB15" s="102">
        <f t="shared" si="79"/>
        <v>0</v>
      </c>
      <c r="DC15" s="102">
        <f t="shared" si="80"/>
        <v>0</v>
      </c>
      <c r="DD15" s="107">
        <f t="shared" si="81"/>
        <v>0</v>
      </c>
      <c r="DE15" s="106" t="str">
        <f t="shared" si="82"/>
        <v/>
      </c>
      <c r="DF15" s="102" t="str">
        <f t="shared" si="83"/>
        <v/>
      </c>
      <c r="DG15" s="102">
        <f t="shared" si="84"/>
        <v>0</v>
      </c>
      <c r="DH15" s="102">
        <f t="shared" si="85"/>
        <v>0</v>
      </c>
      <c r="DI15" s="107">
        <f t="shared" si="86"/>
        <v>0</v>
      </c>
      <c r="DJ15" s="106" t="str">
        <f t="shared" si="87"/>
        <v/>
      </c>
      <c r="DK15" s="102" t="str">
        <f t="shared" si="88"/>
        <v/>
      </c>
      <c r="DL15" s="102">
        <f t="shared" si="89"/>
        <v>0</v>
      </c>
      <c r="DM15" s="102">
        <f t="shared" si="90"/>
        <v>0</v>
      </c>
      <c r="DN15" s="107">
        <f t="shared" si="91"/>
        <v>0</v>
      </c>
      <c r="DO15" s="106" t="str">
        <f t="shared" si="92"/>
        <v/>
      </c>
      <c r="DP15" s="102" t="str">
        <f t="shared" si="93"/>
        <v/>
      </c>
      <c r="DQ15" s="102">
        <f t="shared" si="94"/>
        <v>0</v>
      </c>
      <c r="DR15" s="102">
        <f t="shared" si="95"/>
        <v>0</v>
      </c>
      <c r="DS15" s="107">
        <f t="shared" si="96"/>
        <v>0</v>
      </c>
      <c r="DT15" s="106" t="str">
        <f t="shared" si="97"/>
        <v/>
      </c>
      <c r="DU15" s="102" t="str">
        <f t="shared" si="98"/>
        <v/>
      </c>
      <c r="DV15" s="102">
        <f t="shared" si="99"/>
        <v>0</v>
      </c>
      <c r="DW15" s="102">
        <f t="shared" si="100"/>
        <v>0</v>
      </c>
      <c r="DX15" s="107">
        <f t="shared" si="101"/>
        <v>0</v>
      </c>
      <c r="DY15" s="106" t="str">
        <f t="shared" si="102"/>
        <v/>
      </c>
      <c r="DZ15" s="102" t="str">
        <f t="shared" si="103"/>
        <v/>
      </c>
      <c r="EA15" s="102">
        <f t="shared" si="104"/>
        <v>0</v>
      </c>
      <c r="EB15" s="102">
        <f t="shared" si="105"/>
        <v>0</v>
      </c>
      <c r="EC15" s="107">
        <f t="shared" si="106"/>
        <v>0</v>
      </c>
      <c r="ED15" s="106" t="str">
        <f t="shared" si="107"/>
        <v/>
      </c>
      <c r="EE15" s="102" t="str">
        <f t="shared" si="108"/>
        <v/>
      </c>
      <c r="EF15" s="102">
        <f t="shared" si="109"/>
        <v>0</v>
      </c>
      <c r="EG15" s="102">
        <f t="shared" si="110"/>
        <v>0</v>
      </c>
      <c r="EH15" s="107">
        <f t="shared" si="111"/>
        <v>0</v>
      </c>
      <c r="EI15" s="106" t="str">
        <f t="shared" si="112"/>
        <v/>
      </c>
      <c r="EJ15" s="102" t="str">
        <f t="shared" si="113"/>
        <v/>
      </c>
      <c r="EK15" s="102">
        <f t="shared" si="114"/>
        <v>0</v>
      </c>
      <c r="EL15" s="102">
        <f t="shared" si="115"/>
        <v>0</v>
      </c>
      <c r="EM15" s="107">
        <f t="shared" si="116"/>
        <v>0</v>
      </c>
      <c r="EN15" s="106" t="str">
        <f t="shared" si="117"/>
        <v/>
      </c>
      <c r="EO15" s="102" t="str">
        <f t="shared" si="118"/>
        <v/>
      </c>
      <c r="EP15" s="102">
        <f t="shared" si="119"/>
        <v>0</v>
      </c>
      <c r="EQ15" s="102">
        <f t="shared" si="120"/>
        <v>0</v>
      </c>
      <c r="ER15" s="107">
        <f t="shared" si="121"/>
        <v>0</v>
      </c>
      <c r="ES15" s="106" t="str">
        <f t="shared" si="122"/>
        <v/>
      </c>
      <c r="ET15" s="102" t="str">
        <f t="shared" si="123"/>
        <v/>
      </c>
      <c r="EU15" s="102">
        <f t="shared" si="124"/>
        <v>0</v>
      </c>
      <c r="EV15" s="102">
        <f t="shared" si="125"/>
        <v>0</v>
      </c>
      <c r="EW15" s="107">
        <f t="shared" si="126"/>
        <v>0</v>
      </c>
      <c r="EX15" s="106" t="str">
        <f t="shared" si="127"/>
        <v/>
      </c>
      <c r="EY15" s="102" t="str">
        <f t="shared" si="128"/>
        <v/>
      </c>
      <c r="EZ15" s="102">
        <f t="shared" si="129"/>
        <v>0</v>
      </c>
      <c r="FA15" s="102">
        <f t="shared" si="130"/>
        <v>0</v>
      </c>
      <c r="FB15" s="107">
        <f t="shared" si="131"/>
        <v>0</v>
      </c>
      <c r="FC15" s="106" t="str">
        <f t="shared" si="132"/>
        <v/>
      </c>
      <c r="FD15" s="102" t="str">
        <f t="shared" si="133"/>
        <v/>
      </c>
      <c r="FE15" s="102">
        <f t="shared" si="134"/>
        <v>0</v>
      </c>
      <c r="FF15" s="102">
        <f t="shared" si="135"/>
        <v>0</v>
      </c>
      <c r="FG15" s="107">
        <f t="shared" si="136"/>
        <v>0</v>
      </c>
      <c r="FH15" s="106" t="str">
        <f t="shared" si="137"/>
        <v/>
      </c>
      <c r="FI15" s="102" t="str">
        <f t="shared" si="138"/>
        <v/>
      </c>
      <c r="FJ15" s="102">
        <f t="shared" si="139"/>
        <v>0</v>
      </c>
      <c r="FK15" s="102">
        <f t="shared" si="140"/>
        <v>0</v>
      </c>
      <c r="FL15" s="107">
        <f t="shared" si="141"/>
        <v>0</v>
      </c>
      <c r="FM15" s="106" t="str">
        <f t="shared" si="142"/>
        <v/>
      </c>
      <c r="FN15" s="102" t="str">
        <f t="shared" si="143"/>
        <v/>
      </c>
      <c r="FO15" s="102">
        <f t="shared" si="144"/>
        <v>0</v>
      </c>
      <c r="FP15" s="102">
        <f t="shared" si="145"/>
        <v>0</v>
      </c>
      <c r="FQ15" s="107">
        <f t="shared" si="146"/>
        <v>0</v>
      </c>
      <c r="FR15" s="106" t="str">
        <f t="shared" si="147"/>
        <v/>
      </c>
      <c r="FS15" s="102" t="str">
        <f t="shared" si="148"/>
        <v/>
      </c>
      <c r="FT15" s="102">
        <f t="shared" si="149"/>
        <v>0</v>
      </c>
      <c r="FU15" s="102">
        <f t="shared" si="150"/>
        <v>0</v>
      </c>
      <c r="FV15" s="107">
        <f t="shared" si="151"/>
        <v>0</v>
      </c>
      <c r="FW15" s="106" t="str">
        <f t="shared" si="152"/>
        <v/>
      </c>
      <c r="FX15" s="102" t="str">
        <f t="shared" si="153"/>
        <v/>
      </c>
      <c r="FY15" s="102">
        <f t="shared" si="154"/>
        <v>0</v>
      </c>
      <c r="FZ15" s="102">
        <f t="shared" si="155"/>
        <v>0</v>
      </c>
      <c r="GA15" s="107">
        <f t="shared" si="156"/>
        <v>0</v>
      </c>
      <c r="GB15" s="106" t="str">
        <f t="shared" si="157"/>
        <v/>
      </c>
      <c r="GC15" s="102" t="str">
        <f t="shared" si="158"/>
        <v/>
      </c>
      <c r="GD15" s="102">
        <f t="shared" si="159"/>
        <v>0</v>
      </c>
      <c r="GE15" s="102">
        <f t="shared" si="160"/>
        <v>0</v>
      </c>
      <c r="GF15" s="107">
        <f t="shared" si="161"/>
        <v>0</v>
      </c>
      <c r="GG15" s="106" t="str">
        <f t="shared" si="162"/>
        <v/>
      </c>
      <c r="GH15" s="102" t="str">
        <f t="shared" si="163"/>
        <v/>
      </c>
      <c r="GI15" s="102">
        <f t="shared" si="164"/>
        <v>0</v>
      </c>
      <c r="GJ15" s="102">
        <f t="shared" si="165"/>
        <v>0</v>
      </c>
      <c r="GK15" s="107">
        <f t="shared" si="166"/>
        <v>0</v>
      </c>
      <c r="GL15" s="106" t="str">
        <f t="shared" si="167"/>
        <v/>
      </c>
      <c r="GM15" s="102" t="str">
        <f t="shared" si="168"/>
        <v/>
      </c>
      <c r="GN15" s="102">
        <f t="shared" si="169"/>
        <v>0</v>
      </c>
      <c r="GO15" s="102">
        <f t="shared" si="170"/>
        <v>0</v>
      </c>
      <c r="GP15" s="107">
        <f t="shared" si="171"/>
        <v>0</v>
      </c>
      <c r="GQ15" s="106" t="str">
        <f t="shared" si="172"/>
        <v/>
      </c>
      <c r="GR15" s="102" t="str">
        <f t="shared" si="173"/>
        <v/>
      </c>
      <c r="GS15" s="102">
        <f t="shared" si="174"/>
        <v>0</v>
      </c>
      <c r="GT15" s="102">
        <f t="shared" si="175"/>
        <v>0</v>
      </c>
      <c r="GU15" s="107">
        <f t="shared" si="176"/>
        <v>0</v>
      </c>
      <c r="GV15" s="106" t="str">
        <f t="shared" si="177"/>
        <v/>
      </c>
      <c r="GW15" s="102" t="str">
        <f t="shared" si="178"/>
        <v/>
      </c>
      <c r="GX15" s="102">
        <f t="shared" si="179"/>
        <v>0</v>
      </c>
      <c r="GY15" s="102">
        <f t="shared" si="180"/>
        <v>0</v>
      </c>
      <c r="GZ15" s="107">
        <f t="shared" si="181"/>
        <v>0</v>
      </c>
      <c r="HA15" s="106" t="str">
        <f t="shared" si="182"/>
        <v/>
      </c>
      <c r="HB15" s="102" t="str">
        <f t="shared" si="183"/>
        <v/>
      </c>
      <c r="HC15" s="107">
        <f t="shared" si="184"/>
        <v>0</v>
      </c>
      <c r="HD15" s="106" t="str">
        <f t="shared" si="185"/>
        <v/>
      </c>
      <c r="HE15" s="102" t="str">
        <f t="shared" si="186"/>
        <v/>
      </c>
      <c r="HF15" s="107">
        <f t="shared" si="187"/>
        <v>0</v>
      </c>
      <c r="HG15" s="106" t="str">
        <f t="shared" si="188"/>
        <v/>
      </c>
      <c r="HH15" s="102" t="str">
        <f t="shared" si="217"/>
        <v/>
      </c>
      <c r="HI15" s="102" t="e">
        <f>VLOOKUP(HH15,初期設定シート!$D$6:$E$33,2,FALSE)</f>
        <v>#N/A</v>
      </c>
      <c r="HJ15" s="102" t="str">
        <f t="shared" si="218"/>
        <v/>
      </c>
      <c r="HK15" s="102" t="str">
        <f t="shared" si="219"/>
        <v/>
      </c>
      <c r="HL15" s="102" t="e">
        <f>VLOOKUP($HH15,初期設定シート!$Y$5:$AL$32,3,FALSE)</f>
        <v>#N/A</v>
      </c>
      <c r="HM15" s="102" t="e">
        <f>VLOOKUP($HH15,初期設定シート!$Y$5:$AL$32,4,FALSE)</f>
        <v>#N/A</v>
      </c>
      <c r="HN15" s="102" t="e">
        <f>VLOOKUP($HH15,初期設定シート!$Y$5:$AL$32,5,FALSE)</f>
        <v>#N/A</v>
      </c>
      <c r="HO15" s="102" t="e">
        <f>VLOOKUP($HH15,初期設定シート!$Y$5:$AL$32,6,FALSE)</f>
        <v>#N/A</v>
      </c>
      <c r="HP15" s="102" t="e">
        <f>VLOOKUP($HH15,初期設定シート!$Y$5:$AL$32,7,FALSE)</f>
        <v>#N/A</v>
      </c>
      <c r="HQ15" s="102" t="e">
        <f>VLOOKUP($HH15,初期設定シート!$Y$5:$AL$32,8,FALSE)</f>
        <v>#N/A</v>
      </c>
      <c r="HR15" s="102" t="e">
        <f>VLOOKUP($HH15,初期設定シート!$Y$5:$AL$32,9,FALSE)</f>
        <v>#N/A</v>
      </c>
      <c r="HS15" s="102" t="e">
        <f>VLOOKUP($HH15,初期設定シート!$Y$5:$AL$32,10,FALSE)</f>
        <v>#N/A</v>
      </c>
      <c r="HT15" s="102" t="e">
        <f>VLOOKUP($HH15,初期設定シート!$Y$5:$AL$32,11,FALSE)</f>
        <v>#N/A</v>
      </c>
      <c r="HU15" s="102" t="e">
        <f>VLOOKUP($HH15,初期設定シート!$Y$5:$AL$32,12,FALSE)</f>
        <v>#N/A</v>
      </c>
      <c r="HV15" s="102" t="e">
        <f>VLOOKUP($HH15,初期設定シート!$Y$5:$AL$32,13,FALSE)</f>
        <v>#N/A</v>
      </c>
      <c r="HW15" s="102" t="e">
        <f>VLOOKUP($HH15,初期設定シート!$Y$5:$AL$32,14,FALSE)</f>
        <v>#N/A</v>
      </c>
      <c r="HX15" s="102" t="e">
        <f t="shared" si="189"/>
        <v>#N/A</v>
      </c>
      <c r="HY15" s="102" t="e">
        <f t="shared" si="190"/>
        <v>#N/A</v>
      </c>
      <c r="HZ15" s="102" t="e">
        <f t="shared" si="191"/>
        <v>#N/A</v>
      </c>
      <c r="IA15" s="102" t="e">
        <f t="shared" si="192"/>
        <v>#N/A</v>
      </c>
      <c r="IB15" s="102" t="e">
        <f t="shared" si="193"/>
        <v>#N/A</v>
      </c>
      <c r="IC15" s="102" t="e">
        <f t="shared" si="194"/>
        <v>#N/A</v>
      </c>
      <c r="ID15" s="102" t="e">
        <f t="shared" si="195"/>
        <v>#N/A</v>
      </c>
      <c r="IE15" s="102" t="e">
        <f t="shared" si="196"/>
        <v>#N/A</v>
      </c>
      <c r="IF15" s="102" t="e">
        <f t="shared" si="197"/>
        <v>#N/A</v>
      </c>
      <c r="IG15" s="102" t="e">
        <f t="shared" si="198"/>
        <v>#N/A</v>
      </c>
      <c r="IH15" s="102" t="e">
        <f t="shared" si="199"/>
        <v>#N/A</v>
      </c>
      <c r="II15" s="102" t="e">
        <f t="shared" si="200"/>
        <v>#N/A</v>
      </c>
      <c r="IJ15" s="102" t="str">
        <f t="shared" si="201"/>
        <v/>
      </c>
      <c r="IK15" s="102" t="str">
        <f t="shared" si="202"/>
        <v/>
      </c>
      <c r="IL15" s="102" t="str">
        <f t="shared" si="203"/>
        <v/>
      </c>
      <c r="IM15" s="102" t="str">
        <f t="shared" si="204"/>
        <v/>
      </c>
      <c r="IN15" s="102" t="str">
        <f t="shared" si="205"/>
        <v/>
      </c>
      <c r="IO15" s="102" t="str">
        <f t="shared" si="206"/>
        <v/>
      </c>
      <c r="IP15" s="102" t="str">
        <f t="shared" si="207"/>
        <v/>
      </c>
      <c r="IQ15" s="102" t="str">
        <f t="shared" si="208"/>
        <v/>
      </c>
      <c r="IR15" s="102" t="str">
        <f t="shared" si="209"/>
        <v/>
      </c>
      <c r="IS15" s="102" t="str">
        <f t="shared" si="210"/>
        <v/>
      </c>
      <c r="IT15" s="102" t="str">
        <f t="shared" si="211"/>
        <v/>
      </c>
      <c r="IU15" s="107" t="str">
        <f t="shared" si="212"/>
        <v/>
      </c>
    </row>
    <row r="16" spans="1:255" ht="30" customHeight="1">
      <c r="A16" s="265"/>
      <c r="B16" s="266"/>
      <c r="C16" s="266"/>
      <c r="D16" s="266"/>
      <c r="E16" s="266"/>
      <c r="F16" s="267"/>
      <c r="G16" s="266"/>
      <c r="H16" s="266"/>
      <c r="I16" s="268"/>
      <c r="J16" s="282"/>
      <c r="K16" s="282"/>
      <c r="L16" s="282"/>
      <c r="M16" s="282"/>
      <c r="N16" s="282"/>
      <c r="O16" s="282"/>
      <c r="P16" s="282"/>
      <c r="Q16" s="282"/>
      <c r="R16" s="282"/>
      <c r="S16" s="282"/>
      <c r="T16" s="282"/>
      <c r="U16" s="282"/>
      <c r="V16" s="283">
        <f t="shared" si="213"/>
        <v>0</v>
      </c>
      <c r="X16" s="106" t="str">
        <f t="shared" si="214"/>
        <v/>
      </c>
      <c r="Y16" s="102" t="str">
        <f t="shared" si="215"/>
        <v/>
      </c>
      <c r="Z16" s="102">
        <f t="shared" si="0"/>
        <v>0</v>
      </c>
      <c r="AA16" s="102">
        <f t="shared" si="1"/>
        <v>0</v>
      </c>
      <c r="AB16" s="107">
        <f t="shared" si="216"/>
        <v>0</v>
      </c>
      <c r="AC16" s="106" t="str">
        <f t="shared" si="2"/>
        <v/>
      </c>
      <c r="AD16" s="102" t="str">
        <f t="shared" si="3"/>
        <v/>
      </c>
      <c r="AE16" s="102">
        <f t="shared" si="4"/>
        <v>0</v>
      </c>
      <c r="AF16" s="102">
        <f t="shared" si="5"/>
        <v>0</v>
      </c>
      <c r="AG16" s="107">
        <f t="shared" si="6"/>
        <v>0</v>
      </c>
      <c r="AH16" s="106" t="str">
        <f t="shared" si="7"/>
        <v/>
      </c>
      <c r="AI16" s="102" t="str">
        <f t="shared" si="8"/>
        <v/>
      </c>
      <c r="AJ16" s="102">
        <f t="shared" si="9"/>
        <v>0</v>
      </c>
      <c r="AK16" s="102">
        <f t="shared" si="10"/>
        <v>0</v>
      </c>
      <c r="AL16" s="107">
        <f t="shared" si="11"/>
        <v>0</v>
      </c>
      <c r="AM16" s="106" t="str">
        <f t="shared" si="12"/>
        <v/>
      </c>
      <c r="AN16" s="102" t="str">
        <f t="shared" si="13"/>
        <v/>
      </c>
      <c r="AO16" s="102">
        <f t="shared" si="14"/>
        <v>0</v>
      </c>
      <c r="AP16" s="102">
        <f t="shared" si="15"/>
        <v>0</v>
      </c>
      <c r="AQ16" s="107">
        <f t="shared" si="16"/>
        <v>0</v>
      </c>
      <c r="AR16" s="106" t="str">
        <f t="shared" si="17"/>
        <v/>
      </c>
      <c r="AS16" s="102" t="str">
        <f t="shared" si="18"/>
        <v/>
      </c>
      <c r="AT16" s="102">
        <f t="shared" si="19"/>
        <v>0</v>
      </c>
      <c r="AU16" s="102">
        <f t="shared" si="20"/>
        <v>0</v>
      </c>
      <c r="AV16" s="107">
        <f t="shared" si="21"/>
        <v>0</v>
      </c>
      <c r="AW16" s="106" t="str">
        <f t="shared" si="22"/>
        <v/>
      </c>
      <c r="AX16" s="102" t="str">
        <f t="shared" si="23"/>
        <v/>
      </c>
      <c r="AY16" s="102">
        <f t="shared" si="24"/>
        <v>0</v>
      </c>
      <c r="AZ16" s="102">
        <f t="shared" si="25"/>
        <v>0</v>
      </c>
      <c r="BA16" s="107">
        <f t="shared" si="26"/>
        <v>0</v>
      </c>
      <c r="BB16" s="106" t="str">
        <f t="shared" si="27"/>
        <v/>
      </c>
      <c r="BC16" s="102" t="str">
        <f t="shared" si="28"/>
        <v/>
      </c>
      <c r="BD16" s="102">
        <f t="shared" si="29"/>
        <v>0</v>
      </c>
      <c r="BE16" s="102">
        <f t="shared" si="30"/>
        <v>0</v>
      </c>
      <c r="BF16" s="107">
        <f t="shared" si="31"/>
        <v>0</v>
      </c>
      <c r="BG16" s="106" t="str">
        <f t="shared" si="32"/>
        <v/>
      </c>
      <c r="BH16" s="102" t="str">
        <f t="shared" si="33"/>
        <v/>
      </c>
      <c r="BI16" s="102">
        <f t="shared" si="34"/>
        <v>0</v>
      </c>
      <c r="BJ16" s="102">
        <f t="shared" si="35"/>
        <v>0</v>
      </c>
      <c r="BK16" s="107">
        <f t="shared" si="36"/>
        <v>0</v>
      </c>
      <c r="BL16" s="106" t="str">
        <f t="shared" si="37"/>
        <v/>
      </c>
      <c r="BM16" s="102" t="str">
        <f t="shared" si="38"/>
        <v/>
      </c>
      <c r="BN16" s="102">
        <f t="shared" si="39"/>
        <v>0</v>
      </c>
      <c r="BO16" s="102">
        <f t="shared" si="40"/>
        <v>0</v>
      </c>
      <c r="BP16" s="107">
        <f t="shared" si="41"/>
        <v>0</v>
      </c>
      <c r="BQ16" s="106" t="str">
        <f t="shared" si="42"/>
        <v/>
      </c>
      <c r="BR16" s="102" t="str">
        <f t="shared" si="43"/>
        <v/>
      </c>
      <c r="BS16" s="102">
        <f t="shared" si="44"/>
        <v>0</v>
      </c>
      <c r="BT16" s="102">
        <f t="shared" si="45"/>
        <v>0</v>
      </c>
      <c r="BU16" s="107">
        <f t="shared" si="46"/>
        <v>0</v>
      </c>
      <c r="BV16" s="106" t="str">
        <f t="shared" si="47"/>
        <v/>
      </c>
      <c r="BW16" s="102" t="str">
        <f t="shared" si="48"/>
        <v/>
      </c>
      <c r="BX16" s="102">
        <f t="shared" si="49"/>
        <v>0</v>
      </c>
      <c r="BY16" s="102">
        <f t="shared" si="50"/>
        <v>0</v>
      </c>
      <c r="BZ16" s="107">
        <f t="shared" si="51"/>
        <v>0</v>
      </c>
      <c r="CA16" s="106" t="str">
        <f t="shared" si="52"/>
        <v/>
      </c>
      <c r="CB16" s="102" t="str">
        <f t="shared" si="53"/>
        <v/>
      </c>
      <c r="CC16" s="102">
        <f t="shared" si="54"/>
        <v>0</v>
      </c>
      <c r="CD16" s="102">
        <f t="shared" si="55"/>
        <v>0</v>
      </c>
      <c r="CE16" s="107">
        <f t="shared" si="56"/>
        <v>0</v>
      </c>
      <c r="CF16" s="106" t="str">
        <f t="shared" si="57"/>
        <v/>
      </c>
      <c r="CG16" s="102" t="str">
        <f t="shared" si="58"/>
        <v/>
      </c>
      <c r="CH16" s="102">
        <f t="shared" si="59"/>
        <v>0</v>
      </c>
      <c r="CI16" s="102">
        <f t="shared" si="60"/>
        <v>0</v>
      </c>
      <c r="CJ16" s="107">
        <f t="shared" si="61"/>
        <v>0</v>
      </c>
      <c r="CK16" s="106" t="str">
        <f t="shared" si="62"/>
        <v/>
      </c>
      <c r="CL16" s="102" t="str">
        <f t="shared" si="63"/>
        <v/>
      </c>
      <c r="CM16" s="102">
        <f t="shared" si="64"/>
        <v>0</v>
      </c>
      <c r="CN16" s="102">
        <f t="shared" si="65"/>
        <v>0</v>
      </c>
      <c r="CO16" s="107">
        <f t="shared" si="66"/>
        <v>0</v>
      </c>
      <c r="CP16" s="106" t="str">
        <f t="shared" si="67"/>
        <v/>
      </c>
      <c r="CQ16" s="102" t="str">
        <f t="shared" si="68"/>
        <v/>
      </c>
      <c r="CR16" s="102">
        <f t="shared" si="69"/>
        <v>0</v>
      </c>
      <c r="CS16" s="102">
        <f t="shared" si="70"/>
        <v>0</v>
      </c>
      <c r="CT16" s="107">
        <f t="shared" si="71"/>
        <v>0</v>
      </c>
      <c r="CU16" s="106" t="str">
        <f t="shared" si="72"/>
        <v/>
      </c>
      <c r="CV16" s="102" t="str">
        <f t="shared" si="73"/>
        <v/>
      </c>
      <c r="CW16" s="102">
        <f t="shared" si="74"/>
        <v>0</v>
      </c>
      <c r="CX16" s="102">
        <f t="shared" si="75"/>
        <v>0</v>
      </c>
      <c r="CY16" s="107">
        <f t="shared" si="76"/>
        <v>0</v>
      </c>
      <c r="CZ16" s="106" t="str">
        <f t="shared" si="77"/>
        <v/>
      </c>
      <c r="DA16" s="102" t="str">
        <f t="shared" si="78"/>
        <v/>
      </c>
      <c r="DB16" s="102">
        <f t="shared" si="79"/>
        <v>0</v>
      </c>
      <c r="DC16" s="102">
        <f t="shared" si="80"/>
        <v>0</v>
      </c>
      <c r="DD16" s="107">
        <f t="shared" si="81"/>
        <v>0</v>
      </c>
      <c r="DE16" s="106" t="str">
        <f t="shared" si="82"/>
        <v/>
      </c>
      <c r="DF16" s="102" t="str">
        <f t="shared" si="83"/>
        <v/>
      </c>
      <c r="DG16" s="102">
        <f t="shared" si="84"/>
        <v>0</v>
      </c>
      <c r="DH16" s="102">
        <f t="shared" si="85"/>
        <v>0</v>
      </c>
      <c r="DI16" s="107">
        <f t="shared" si="86"/>
        <v>0</v>
      </c>
      <c r="DJ16" s="106" t="str">
        <f t="shared" si="87"/>
        <v/>
      </c>
      <c r="DK16" s="102" t="str">
        <f t="shared" si="88"/>
        <v/>
      </c>
      <c r="DL16" s="102">
        <f t="shared" si="89"/>
        <v>0</v>
      </c>
      <c r="DM16" s="102">
        <f t="shared" si="90"/>
        <v>0</v>
      </c>
      <c r="DN16" s="107">
        <f t="shared" si="91"/>
        <v>0</v>
      </c>
      <c r="DO16" s="106" t="str">
        <f t="shared" si="92"/>
        <v/>
      </c>
      <c r="DP16" s="102" t="str">
        <f t="shared" si="93"/>
        <v/>
      </c>
      <c r="DQ16" s="102">
        <f t="shared" si="94"/>
        <v>0</v>
      </c>
      <c r="DR16" s="102">
        <f t="shared" si="95"/>
        <v>0</v>
      </c>
      <c r="DS16" s="107">
        <f t="shared" si="96"/>
        <v>0</v>
      </c>
      <c r="DT16" s="106" t="str">
        <f t="shared" si="97"/>
        <v/>
      </c>
      <c r="DU16" s="102" t="str">
        <f t="shared" si="98"/>
        <v/>
      </c>
      <c r="DV16" s="102">
        <f t="shared" si="99"/>
        <v>0</v>
      </c>
      <c r="DW16" s="102">
        <f t="shared" si="100"/>
        <v>0</v>
      </c>
      <c r="DX16" s="107">
        <f t="shared" si="101"/>
        <v>0</v>
      </c>
      <c r="DY16" s="106" t="str">
        <f t="shared" si="102"/>
        <v/>
      </c>
      <c r="DZ16" s="102" t="str">
        <f t="shared" si="103"/>
        <v/>
      </c>
      <c r="EA16" s="102">
        <f t="shared" si="104"/>
        <v>0</v>
      </c>
      <c r="EB16" s="102">
        <f t="shared" si="105"/>
        <v>0</v>
      </c>
      <c r="EC16" s="107">
        <f t="shared" si="106"/>
        <v>0</v>
      </c>
      <c r="ED16" s="106" t="str">
        <f t="shared" si="107"/>
        <v/>
      </c>
      <c r="EE16" s="102" t="str">
        <f t="shared" si="108"/>
        <v/>
      </c>
      <c r="EF16" s="102">
        <f t="shared" si="109"/>
        <v>0</v>
      </c>
      <c r="EG16" s="102">
        <f t="shared" si="110"/>
        <v>0</v>
      </c>
      <c r="EH16" s="107">
        <f t="shared" si="111"/>
        <v>0</v>
      </c>
      <c r="EI16" s="106" t="str">
        <f t="shared" si="112"/>
        <v/>
      </c>
      <c r="EJ16" s="102" t="str">
        <f t="shared" si="113"/>
        <v/>
      </c>
      <c r="EK16" s="102">
        <f t="shared" si="114"/>
        <v>0</v>
      </c>
      <c r="EL16" s="102">
        <f t="shared" si="115"/>
        <v>0</v>
      </c>
      <c r="EM16" s="107">
        <f t="shared" si="116"/>
        <v>0</v>
      </c>
      <c r="EN16" s="106" t="str">
        <f t="shared" si="117"/>
        <v/>
      </c>
      <c r="EO16" s="102" t="str">
        <f t="shared" si="118"/>
        <v/>
      </c>
      <c r="EP16" s="102">
        <f t="shared" si="119"/>
        <v>0</v>
      </c>
      <c r="EQ16" s="102">
        <f t="shared" si="120"/>
        <v>0</v>
      </c>
      <c r="ER16" s="107">
        <f t="shared" si="121"/>
        <v>0</v>
      </c>
      <c r="ES16" s="106" t="str">
        <f t="shared" si="122"/>
        <v/>
      </c>
      <c r="ET16" s="102" t="str">
        <f t="shared" si="123"/>
        <v/>
      </c>
      <c r="EU16" s="102">
        <f t="shared" si="124"/>
        <v>0</v>
      </c>
      <c r="EV16" s="102">
        <f t="shared" si="125"/>
        <v>0</v>
      </c>
      <c r="EW16" s="107">
        <f t="shared" si="126"/>
        <v>0</v>
      </c>
      <c r="EX16" s="106" t="str">
        <f t="shared" si="127"/>
        <v/>
      </c>
      <c r="EY16" s="102" t="str">
        <f t="shared" si="128"/>
        <v/>
      </c>
      <c r="EZ16" s="102">
        <f t="shared" si="129"/>
        <v>0</v>
      </c>
      <c r="FA16" s="102">
        <f t="shared" si="130"/>
        <v>0</v>
      </c>
      <c r="FB16" s="107">
        <f t="shared" si="131"/>
        <v>0</v>
      </c>
      <c r="FC16" s="106" t="str">
        <f t="shared" si="132"/>
        <v/>
      </c>
      <c r="FD16" s="102" t="str">
        <f t="shared" si="133"/>
        <v/>
      </c>
      <c r="FE16" s="102">
        <f t="shared" si="134"/>
        <v>0</v>
      </c>
      <c r="FF16" s="102">
        <f t="shared" si="135"/>
        <v>0</v>
      </c>
      <c r="FG16" s="107">
        <f t="shared" si="136"/>
        <v>0</v>
      </c>
      <c r="FH16" s="106" t="str">
        <f t="shared" si="137"/>
        <v/>
      </c>
      <c r="FI16" s="102" t="str">
        <f t="shared" si="138"/>
        <v/>
      </c>
      <c r="FJ16" s="102">
        <f t="shared" si="139"/>
        <v>0</v>
      </c>
      <c r="FK16" s="102">
        <f t="shared" si="140"/>
        <v>0</v>
      </c>
      <c r="FL16" s="107">
        <f t="shared" si="141"/>
        <v>0</v>
      </c>
      <c r="FM16" s="106" t="str">
        <f t="shared" si="142"/>
        <v/>
      </c>
      <c r="FN16" s="102" t="str">
        <f t="shared" si="143"/>
        <v/>
      </c>
      <c r="FO16" s="102">
        <f t="shared" si="144"/>
        <v>0</v>
      </c>
      <c r="FP16" s="102">
        <f t="shared" si="145"/>
        <v>0</v>
      </c>
      <c r="FQ16" s="107">
        <f t="shared" si="146"/>
        <v>0</v>
      </c>
      <c r="FR16" s="106" t="str">
        <f t="shared" si="147"/>
        <v/>
      </c>
      <c r="FS16" s="102" t="str">
        <f t="shared" si="148"/>
        <v/>
      </c>
      <c r="FT16" s="102">
        <f t="shared" si="149"/>
        <v>0</v>
      </c>
      <c r="FU16" s="102">
        <f t="shared" si="150"/>
        <v>0</v>
      </c>
      <c r="FV16" s="107">
        <f t="shared" si="151"/>
        <v>0</v>
      </c>
      <c r="FW16" s="106" t="str">
        <f t="shared" si="152"/>
        <v/>
      </c>
      <c r="FX16" s="102" t="str">
        <f t="shared" si="153"/>
        <v/>
      </c>
      <c r="FY16" s="102">
        <f t="shared" si="154"/>
        <v>0</v>
      </c>
      <c r="FZ16" s="102">
        <f t="shared" si="155"/>
        <v>0</v>
      </c>
      <c r="GA16" s="107">
        <f t="shared" si="156"/>
        <v>0</v>
      </c>
      <c r="GB16" s="106" t="str">
        <f t="shared" si="157"/>
        <v/>
      </c>
      <c r="GC16" s="102" t="str">
        <f t="shared" si="158"/>
        <v/>
      </c>
      <c r="GD16" s="102">
        <f t="shared" si="159"/>
        <v>0</v>
      </c>
      <c r="GE16" s="102">
        <f t="shared" si="160"/>
        <v>0</v>
      </c>
      <c r="GF16" s="107">
        <f t="shared" si="161"/>
        <v>0</v>
      </c>
      <c r="GG16" s="106" t="str">
        <f t="shared" si="162"/>
        <v/>
      </c>
      <c r="GH16" s="102" t="str">
        <f t="shared" si="163"/>
        <v/>
      </c>
      <c r="GI16" s="102">
        <f t="shared" si="164"/>
        <v>0</v>
      </c>
      <c r="GJ16" s="102">
        <f t="shared" si="165"/>
        <v>0</v>
      </c>
      <c r="GK16" s="107">
        <f t="shared" si="166"/>
        <v>0</v>
      </c>
      <c r="GL16" s="106" t="str">
        <f t="shared" si="167"/>
        <v/>
      </c>
      <c r="GM16" s="102" t="str">
        <f t="shared" si="168"/>
        <v/>
      </c>
      <c r="GN16" s="102">
        <f t="shared" si="169"/>
        <v>0</v>
      </c>
      <c r="GO16" s="102">
        <f t="shared" si="170"/>
        <v>0</v>
      </c>
      <c r="GP16" s="107">
        <f t="shared" si="171"/>
        <v>0</v>
      </c>
      <c r="GQ16" s="106" t="str">
        <f t="shared" si="172"/>
        <v/>
      </c>
      <c r="GR16" s="102" t="str">
        <f t="shared" si="173"/>
        <v/>
      </c>
      <c r="GS16" s="102">
        <f t="shared" si="174"/>
        <v>0</v>
      </c>
      <c r="GT16" s="102">
        <f t="shared" si="175"/>
        <v>0</v>
      </c>
      <c r="GU16" s="107">
        <f t="shared" si="176"/>
        <v>0</v>
      </c>
      <c r="GV16" s="106" t="str">
        <f t="shared" si="177"/>
        <v/>
      </c>
      <c r="GW16" s="102" t="str">
        <f t="shared" si="178"/>
        <v/>
      </c>
      <c r="GX16" s="102">
        <f t="shared" si="179"/>
        <v>0</v>
      </c>
      <c r="GY16" s="102">
        <f t="shared" si="180"/>
        <v>0</v>
      </c>
      <c r="GZ16" s="107">
        <f t="shared" si="181"/>
        <v>0</v>
      </c>
      <c r="HA16" s="106" t="str">
        <f t="shared" si="182"/>
        <v/>
      </c>
      <c r="HB16" s="102" t="str">
        <f t="shared" si="183"/>
        <v/>
      </c>
      <c r="HC16" s="107">
        <f t="shared" si="184"/>
        <v>0</v>
      </c>
      <c r="HD16" s="106" t="str">
        <f t="shared" si="185"/>
        <v/>
      </c>
      <c r="HE16" s="102" t="str">
        <f t="shared" si="186"/>
        <v/>
      </c>
      <c r="HF16" s="107">
        <f t="shared" si="187"/>
        <v>0</v>
      </c>
      <c r="HG16" s="106" t="str">
        <f t="shared" si="188"/>
        <v/>
      </c>
      <c r="HH16" s="102" t="str">
        <f t="shared" si="217"/>
        <v/>
      </c>
      <c r="HI16" s="102" t="e">
        <f>VLOOKUP(HH16,初期設定シート!$D$6:$E$33,2,FALSE)</f>
        <v>#N/A</v>
      </c>
      <c r="HJ16" s="102" t="str">
        <f t="shared" si="218"/>
        <v/>
      </c>
      <c r="HK16" s="102" t="str">
        <f t="shared" si="219"/>
        <v/>
      </c>
      <c r="HL16" s="102" t="e">
        <f>VLOOKUP($HH16,初期設定シート!$Y$5:$AL$32,3,FALSE)</f>
        <v>#N/A</v>
      </c>
      <c r="HM16" s="102" t="e">
        <f>VLOOKUP($HH16,初期設定シート!$Y$5:$AL$32,4,FALSE)</f>
        <v>#N/A</v>
      </c>
      <c r="HN16" s="102" t="e">
        <f>VLOOKUP($HH16,初期設定シート!$Y$5:$AL$32,5,FALSE)</f>
        <v>#N/A</v>
      </c>
      <c r="HO16" s="102" t="e">
        <f>VLOOKUP($HH16,初期設定シート!$Y$5:$AL$32,6,FALSE)</f>
        <v>#N/A</v>
      </c>
      <c r="HP16" s="102" t="e">
        <f>VLOOKUP($HH16,初期設定シート!$Y$5:$AL$32,7,FALSE)</f>
        <v>#N/A</v>
      </c>
      <c r="HQ16" s="102" t="e">
        <f>VLOOKUP($HH16,初期設定シート!$Y$5:$AL$32,8,FALSE)</f>
        <v>#N/A</v>
      </c>
      <c r="HR16" s="102" t="e">
        <f>VLOOKUP($HH16,初期設定シート!$Y$5:$AL$32,9,FALSE)</f>
        <v>#N/A</v>
      </c>
      <c r="HS16" s="102" t="e">
        <f>VLOOKUP($HH16,初期設定シート!$Y$5:$AL$32,10,FALSE)</f>
        <v>#N/A</v>
      </c>
      <c r="HT16" s="102" t="e">
        <f>VLOOKUP($HH16,初期設定シート!$Y$5:$AL$32,11,FALSE)</f>
        <v>#N/A</v>
      </c>
      <c r="HU16" s="102" t="e">
        <f>VLOOKUP($HH16,初期設定シート!$Y$5:$AL$32,12,FALSE)</f>
        <v>#N/A</v>
      </c>
      <c r="HV16" s="102" t="e">
        <f>VLOOKUP($HH16,初期設定シート!$Y$5:$AL$32,13,FALSE)</f>
        <v>#N/A</v>
      </c>
      <c r="HW16" s="102" t="e">
        <f>VLOOKUP($HH16,初期設定シート!$Y$5:$AL$32,14,FALSE)</f>
        <v>#N/A</v>
      </c>
      <c r="HX16" s="102" t="e">
        <f t="shared" si="189"/>
        <v>#N/A</v>
      </c>
      <c r="HY16" s="102" t="e">
        <f t="shared" si="190"/>
        <v>#N/A</v>
      </c>
      <c r="HZ16" s="102" t="e">
        <f t="shared" si="191"/>
        <v>#N/A</v>
      </c>
      <c r="IA16" s="102" t="e">
        <f t="shared" si="192"/>
        <v>#N/A</v>
      </c>
      <c r="IB16" s="102" t="e">
        <f t="shared" si="193"/>
        <v>#N/A</v>
      </c>
      <c r="IC16" s="102" t="e">
        <f t="shared" si="194"/>
        <v>#N/A</v>
      </c>
      <c r="ID16" s="102" t="e">
        <f t="shared" si="195"/>
        <v>#N/A</v>
      </c>
      <c r="IE16" s="102" t="e">
        <f t="shared" si="196"/>
        <v>#N/A</v>
      </c>
      <c r="IF16" s="102" t="e">
        <f t="shared" si="197"/>
        <v>#N/A</v>
      </c>
      <c r="IG16" s="102" t="e">
        <f t="shared" si="198"/>
        <v>#N/A</v>
      </c>
      <c r="IH16" s="102" t="e">
        <f t="shared" si="199"/>
        <v>#N/A</v>
      </c>
      <c r="II16" s="102" t="e">
        <f t="shared" si="200"/>
        <v>#N/A</v>
      </c>
      <c r="IJ16" s="102" t="str">
        <f t="shared" si="201"/>
        <v/>
      </c>
      <c r="IK16" s="102" t="str">
        <f t="shared" si="202"/>
        <v/>
      </c>
      <c r="IL16" s="102" t="str">
        <f t="shared" si="203"/>
        <v/>
      </c>
      <c r="IM16" s="102" t="str">
        <f t="shared" si="204"/>
        <v/>
      </c>
      <c r="IN16" s="102" t="str">
        <f t="shared" si="205"/>
        <v/>
      </c>
      <c r="IO16" s="102" t="str">
        <f t="shared" si="206"/>
        <v/>
      </c>
      <c r="IP16" s="102" t="str">
        <f t="shared" si="207"/>
        <v/>
      </c>
      <c r="IQ16" s="102" t="str">
        <f t="shared" si="208"/>
        <v/>
      </c>
      <c r="IR16" s="102" t="str">
        <f t="shared" si="209"/>
        <v/>
      </c>
      <c r="IS16" s="102" t="str">
        <f t="shared" si="210"/>
        <v/>
      </c>
      <c r="IT16" s="102" t="str">
        <f t="shared" si="211"/>
        <v/>
      </c>
      <c r="IU16" s="107" t="str">
        <f t="shared" si="212"/>
        <v/>
      </c>
    </row>
    <row r="17" spans="1:255" ht="30" customHeight="1">
      <c r="A17" s="265"/>
      <c r="B17" s="266"/>
      <c r="C17" s="266"/>
      <c r="D17" s="266"/>
      <c r="E17" s="266"/>
      <c r="F17" s="267"/>
      <c r="G17" s="266"/>
      <c r="H17" s="266"/>
      <c r="I17" s="268"/>
      <c r="J17" s="282"/>
      <c r="K17" s="282"/>
      <c r="L17" s="282"/>
      <c r="M17" s="282"/>
      <c r="N17" s="282"/>
      <c r="O17" s="282"/>
      <c r="P17" s="282"/>
      <c r="Q17" s="282"/>
      <c r="R17" s="282"/>
      <c r="S17" s="282"/>
      <c r="T17" s="282"/>
      <c r="U17" s="282"/>
      <c r="V17" s="283">
        <f t="shared" si="213"/>
        <v>0</v>
      </c>
      <c r="X17" s="106" t="str">
        <f t="shared" si="214"/>
        <v/>
      </c>
      <c r="Y17" s="102" t="str">
        <f t="shared" si="215"/>
        <v/>
      </c>
      <c r="Z17" s="102">
        <f t="shared" si="0"/>
        <v>0</v>
      </c>
      <c r="AA17" s="102">
        <f t="shared" si="1"/>
        <v>0</v>
      </c>
      <c r="AB17" s="107">
        <f t="shared" si="216"/>
        <v>0</v>
      </c>
      <c r="AC17" s="106" t="str">
        <f t="shared" si="2"/>
        <v/>
      </c>
      <c r="AD17" s="102" t="str">
        <f t="shared" si="3"/>
        <v/>
      </c>
      <c r="AE17" s="102">
        <f t="shared" si="4"/>
        <v>0</v>
      </c>
      <c r="AF17" s="102">
        <f t="shared" si="5"/>
        <v>0</v>
      </c>
      <c r="AG17" s="107">
        <f t="shared" si="6"/>
        <v>0</v>
      </c>
      <c r="AH17" s="106" t="str">
        <f t="shared" si="7"/>
        <v/>
      </c>
      <c r="AI17" s="102" t="str">
        <f t="shared" si="8"/>
        <v/>
      </c>
      <c r="AJ17" s="102">
        <f t="shared" si="9"/>
        <v>0</v>
      </c>
      <c r="AK17" s="102">
        <f t="shared" si="10"/>
        <v>0</v>
      </c>
      <c r="AL17" s="107">
        <f t="shared" si="11"/>
        <v>0</v>
      </c>
      <c r="AM17" s="106" t="str">
        <f t="shared" si="12"/>
        <v/>
      </c>
      <c r="AN17" s="102" t="str">
        <f t="shared" si="13"/>
        <v/>
      </c>
      <c r="AO17" s="102">
        <f t="shared" si="14"/>
        <v>0</v>
      </c>
      <c r="AP17" s="102">
        <f t="shared" si="15"/>
        <v>0</v>
      </c>
      <c r="AQ17" s="107">
        <f t="shared" si="16"/>
        <v>0</v>
      </c>
      <c r="AR17" s="106" t="str">
        <f t="shared" si="17"/>
        <v/>
      </c>
      <c r="AS17" s="102" t="str">
        <f t="shared" si="18"/>
        <v/>
      </c>
      <c r="AT17" s="102">
        <f t="shared" si="19"/>
        <v>0</v>
      </c>
      <c r="AU17" s="102">
        <f t="shared" si="20"/>
        <v>0</v>
      </c>
      <c r="AV17" s="107">
        <f t="shared" si="21"/>
        <v>0</v>
      </c>
      <c r="AW17" s="106" t="str">
        <f t="shared" si="22"/>
        <v/>
      </c>
      <c r="AX17" s="102" t="str">
        <f t="shared" si="23"/>
        <v/>
      </c>
      <c r="AY17" s="102">
        <f t="shared" si="24"/>
        <v>0</v>
      </c>
      <c r="AZ17" s="102">
        <f t="shared" si="25"/>
        <v>0</v>
      </c>
      <c r="BA17" s="107">
        <f t="shared" si="26"/>
        <v>0</v>
      </c>
      <c r="BB17" s="106" t="str">
        <f t="shared" si="27"/>
        <v/>
      </c>
      <c r="BC17" s="102" t="str">
        <f t="shared" si="28"/>
        <v/>
      </c>
      <c r="BD17" s="102">
        <f t="shared" si="29"/>
        <v>0</v>
      </c>
      <c r="BE17" s="102">
        <f t="shared" si="30"/>
        <v>0</v>
      </c>
      <c r="BF17" s="107">
        <f t="shared" si="31"/>
        <v>0</v>
      </c>
      <c r="BG17" s="106" t="str">
        <f t="shared" si="32"/>
        <v/>
      </c>
      <c r="BH17" s="102" t="str">
        <f t="shared" si="33"/>
        <v/>
      </c>
      <c r="BI17" s="102">
        <f t="shared" si="34"/>
        <v>0</v>
      </c>
      <c r="BJ17" s="102">
        <f t="shared" si="35"/>
        <v>0</v>
      </c>
      <c r="BK17" s="107">
        <f t="shared" si="36"/>
        <v>0</v>
      </c>
      <c r="BL17" s="106" t="str">
        <f t="shared" si="37"/>
        <v/>
      </c>
      <c r="BM17" s="102" t="str">
        <f t="shared" si="38"/>
        <v/>
      </c>
      <c r="BN17" s="102">
        <f t="shared" si="39"/>
        <v>0</v>
      </c>
      <c r="BO17" s="102">
        <f t="shared" si="40"/>
        <v>0</v>
      </c>
      <c r="BP17" s="107">
        <f t="shared" si="41"/>
        <v>0</v>
      </c>
      <c r="BQ17" s="106" t="str">
        <f t="shared" si="42"/>
        <v/>
      </c>
      <c r="BR17" s="102" t="str">
        <f t="shared" si="43"/>
        <v/>
      </c>
      <c r="BS17" s="102">
        <f t="shared" si="44"/>
        <v>0</v>
      </c>
      <c r="BT17" s="102">
        <f t="shared" si="45"/>
        <v>0</v>
      </c>
      <c r="BU17" s="107">
        <f t="shared" si="46"/>
        <v>0</v>
      </c>
      <c r="BV17" s="106" t="str">
        <f t="shared" si="47"/>
        <v/>
      </c>
      <c r="BW17" s="102" t="str">
        <f t="shared" si="48"/>
        <v/>
      </c>
      <c r="BX17" s="102">
        <f t="shared" si="49"/>
        <v>0</v>
      </c>
      <c r="BY17" s="102">
        <f t="shared" si="50"/>
        <v>0</v>
      </c>
      <c r="BZ17" s="107">
        <f t="shared" si="51"/>
        <v>0</v>
      </c>
      <c r="CA17" s="106" t="str">
        <f t="shared" si="52"/>
        <v/>
      </c>
      <c r="CB17" s="102" t="str">
        <f t="shared" si="53"/>
        <v/>
      </c>
      <c r="CC17" s="102">
        <f t="shared" si="54"/>
        <v>0</v>
      </c>
      <c r="CD17" s="102">
        <f t="shared" si="55"/>
        <v>0</v>
      </c>
      <c r="CE17" s="107">
        <f t="shared" si="56"/>
        <v>0</v>
      </c>
      <c r="CF17" s="106" t="str">
        <f t="shared" si="57"/>
        <v/>
      </c>
      <c r="CG17" s="102" t="str">
        <f t="shared" si="58"/>
        <v/>
      </c>
      <c r="CH17" s="102">
        <f t="shared" si="59"/>
        <v>0</v>
      </c>
      <c r="CI17" s="102">
        <f t="shared" si="60"/>
        <v>0</v>
      </c>
      <c r="CJ17" s="107">
        <f t="shared" si="61"/>
        <v>0</v>
      </c>
      <c r="CK17" s="106" t="str">
        <f t="shared" si="62"/>
        <v/>
      </c>
      <c r="CL17" s="102" t="str">
        <f t="shared" si="63"/>
        <v/>
      </c>
      <c r="CM17" s="102">
        <f t="shared" si="64"/>
        <v>0</v>
      </c>
      <c r="CN17" s="102">
        <f t="shared" si="65"/>
        <v>0</v>
      </c>
      <c r="CO17" s="107">
        <f t="shared" si="66"/>
        <v>0</v>
      </c>
      <c r="CP17" s="106" t="str">
        <f t="shared" si="67"/>
        <v/>
      </c>
      <c r="CQ17" s="102" t="str">
        <f t="shared" si="68"/>
        <v/>
      </c>
      <c r="CR17" s="102">
        <f t="shared" si="69"/>
        <v>0</v>
      </c>
      <c r="CS17" s="102">
        <f t="shared" si="70"/>
        <v>0</v>
      </c>
      <c r="CT17" s="107">
        <f t="shared" si="71"/>
        <v>0</v>
      </c>
      <c r="CU17" s="106" t="str">
        <f t="shared" si="72"/>
        <v/>
      </c>
      <c r="CV17" s="102" t="str">
        <f t="shared" si="73"/>
        <v/>
      </c>
      <c r="CW17" s="102">
        <f t="shared" si="74"/>
        <v>0</v>
      </c>
      <c r="CX17" s="102">
        <f t="shared" si="75"/>
        <v>0</v>
      </c>
      <c r="CY17" s="107">
        <f t="shared" si="76"/>
        <v>0</v>
      </c>
      <c r="CZ17" s="106" t="str">
        <f t="shared" si="77"/>
        <v/>
      </c>
      <c r="DA17" s="102" t="str">
        <f t="shared" si="78"/>
        <v/>
      </c>
      <c r="DB17" s="102">
        <f t="shared" si="79"/>
        <v>0</v>
      </c>
      <c r="DC17" s="102">
        <f t="shared" si="80"/>
        <v>0</v>
      </c>
      <c r="DD17" s="107">
        <f t="shared" si="81"/>
        <v>0</v>
      </c>
      <c r="DE17" s="106" t="str">
        <f t="shared" si="82"/>
        <v/>
      </c>
      <c r="DF17" s="102" t="str">
        <f t="shared" si="83"/>
        <v/>
      </c>
      <c r="DG17" s="102">
        <f t="shared" si="84"/>
        <v>0</v>
      </c>
      <c r="DH17" s="102">
        <f t="shared" si="85"/>
        <v>0</v>
      </c>
      <c r="DI17" s="107">
        <f t="shared" si="86"/>
        <v>0</v>
      </c>
      <c r="DJ17" s="106" t="str">
        <f t="shared" si="87"/>
        <v/>
      </c>
      <c r="DK17" s="102" t="str">
        <f t="shared" si="88"/>
        <v/>
      </c>
      <c r="DL17" s="102">
        <f t="shared" si="89"/>
        <v>0</v>
      </c>
      <c r="DM17" s="102">
        <f t="shared" si="90"/>
        <v>0</v>
      </c>
      <c r="DN17" s="107">
        <f t="shared" si="91"/>
        <v>0</v>
      </c>
      <c r="DO17" s="106" t="str">
        <f t="shared" si="92"/>
        <v/>
      </c>
      <c r="DP17" s="102" t="str">
        <f t="shared" si="93"/>
        <v/>
      </c>
      <c r="DQ17" s="102">
        <f t="shared" si="94"/>
        <v>0</v>
      </c>
      <c r="DR17" s="102">
        <f t="shared" si="95"/>
        <v>0</v>
      </c>
      <c r="DS17" s="107">
        <f t="shared" si="96"/>
        <v>0</v>
      </c>
      <c r="DT17" s="106" t="str">
        <f t="shared" si="97"/>
        <v/>
      </c>
      <c r="DU17" s="102" t="str">
        <f t="shared" si="98"/>
        <v/>
      </c>
      <c r="DV17" s="102">
        <f t="shared" si="99"/>
        <v>0</v>
      </c>
      <c r="DW17" s="102">
        <f t="shared" si="100"/>
        <v>0</v>
      </c>
      <c r="DX17" s="107">
        <f t="shared" si="101"/>
        <v>0</v>
      </c>
      <c r="DY17" s="106" t="str">
        <f t="shared" si="102"/>
        <v/>
      </c>
      <c r="DZ17" s="102" t="str">
        <f t="shared" si="103"/>
        <v/>
      </c>
      <c r="EA17" s="102">
        <f t="shared" si="104"/>
        <v>0</v>
      </c>
      <c r="EB17" s="102">
        <f t="shared" si="105"/>
        <v>0</v>
      </c>
      <c r="EC17" s="107">
        <f t="shared" si="106"/>
        <v>0</v>
      </c>
      <c r="ED17" s="106" t="str">
        <f t="shared" si="107"/>
        <v/>
      </c>
      <c r="EE17" s="102" t="str">
        <f t="shared" si="108"/>
        <v/>
      </c>
      <c r="EF17" s="102">
        <f t="shared" si="109"/>
        <v>0</v>
      </c>
      <c r="EG17" s="102">
        <f t="shared" si="110"/>
        <v>0</v>
      </c>
      <c r="EH17" s="107">
        <f t="shared" si="111"/>
        <v>0</v>
      </c>
      <c r="EI17" s="106" t="str">
        <f t="shared" si="112"/>
        <v/>
      </c>
      <c r="EJ17" s="102" t="str">
        <f t="shared" si="113"/>
        <v/>
      </c>
      <c r="EK17" s="102">
        <f t="shared" si="114"/>
        <v>0</v>
      </c>
      <c r="EL17" s="102">
        <f t="shared" si="115"/>
        <v>0</v>
      </c>
      <c r="EM17" s="107">
        <f t="shared" si="116"/>
        <v>0</v>
      </c>
      <c r="EN17" s="106" t="str">
        <f t="shared" si="117"/>
        <v/>
      </c>
      <c r="EO17" s="102" t="str">
        <f t="shared" si="118"/>
        <v/>
      </c>
      <c r="EP17" s="102">
        <f t="shared" si="119"/>
        <v>0</v>
      </c>
      <c r="EQ17" s="102">
        <f t="shared" si="120"/>
        <v>0</v>
      </c>
      <c r="ER17" s="107">
        <f t="shared" si="121"/>
        <v>0</v>
      </c>
      <c r="ES17" s="106" t="str">
        <f t="shared" si="122"/>
        <v/>
      </c>
      <c r="ET17" s="102" t="str">
        <f t="shared" si="123"/>
        <v/>
      </c>
      <c r="EU17" s="102">
        <f t="shared" si="124"/>
        <v>0</v>
      </c>
      <c r="EV17" s="102">
        <f t="shared" si="125"/>
        <v>0</v>
      </c>
      <c r="EW17" s="107">
        <f t="shared" si="126"/>
        <v>0</v>
      </c>
      <c r="EX17" s="106" t="str">
        <f t="shared" si="127"/>
        <v/>
      </c>
      <c r="EY17" s="102" t="str">
        <f t="shared" si="128"/>
        <v/>
      </c>
      <c r="EZ17" s="102">
        <f t="shared" si="129"/>
        <v>0</v>
      </c>
      <c r="FA17" s="102">
        <f t="shared" si="130"/>
        <v>0</v>
      </c>
      <c r="FB17" s="107">
        <f t="shared" si="131"/>
        <v>0</v>
      </c>
      <c r="FC17" s="106" t="str">
        <f t="shared" si="132"/>
        <v/>
      </c>
      <c r="FD17" s="102" t="str">
        <f t="shared" si="133"/>
        <v/>
      </c>
      <c r="FE17" s="102">
        <f t="shared" si="134"/>
        <v>0</v>
      </c>
      <c r="FF17" s="102">
        <f t="shared" si="135"/>
        <v>0</v>
      </c>
      <c r="FG17" s="107">
        <f t="shared" si="136"/>
        <v>0</v>
      </c>
      <c r="FH17" s="106" t="str">
        <f t="shared" si="137"/>
        <v/>
      </c>
      <c r="FI17" s="102" t="str">
        <f t="shared" si="138"/>
        <v/>
      </c>
      <c r="FJ17" s="102">
        <f t="shared" si="139"/>
        <v>0</v>
      </c>
      <c r="FK17" s="102">
        <f t="shared" si="140"/>
        <v>0</v>
      </c>
      <c r="FL17" s="107">
        <f t="shared" si="141"/>
        <v>0</v>
      </c>
      <c r="FM17" s="106" t="str">
        <f t="shared" si="142"/>
        <v/>
      </c>
      <c r="FN17" s="102" t="str">
        <f t="shared" si="143"/>
        <v/>
      </c>
      <c r="FO17" s="102">
        <f t="shared" si="144"/>
        <v>0</v>
      </c>
      <c r="FP17" s="102">
        <f t="shared" si="145"/>
        <v>0</v>
      </c>
      <c r="FQ17" s="107">
        <f t="shared" si="146"/>
        <v>0</v>
      </c>
      <c r="FR17" s="106" t="str">
        <f t="shared" si="147"/>
        <v/>
      </c>
      <c r="FS17" s="102" t="str">
        <f t="shared" si="148"/>
        <v/>
      </c>
      <c r="FT17" s="102">
        <f t="shared" si="149"/>
        <v>0</v>
      </c>
      <c r="FU17" s="102">
        <f t="shared" si="150"/>
        <v>0</v>
      </c>
      <c r="FV17" s="107">
        <f t="shared" si="151"/>
        <v>0</v>
      </c>
      <c r="FW17" s="106" t="str">
        <f t="shared" si="152"/>
        <v/>
      </c>
      <c r="FX17" s="102" t="str">
        <f t="shared" si="153"/>
        <v/>
      </c>
      <c r="FY17" s="102">
        <f t="shared" si="154"/>
        <v>0</v>
      </c>
      <c r="FZ17" s="102">
        <f t="shared" si="155"/>
        <v>0</v>
      </c>
      <c r="GA17" s="107">
        <f t="shared" si="156"/>
        <v>0</v>
      </c>
      <c r="GB17" s="106" t="str">
        <f t="shared" si="157"/>
        <v/>
      </c>
      <c r="GC17" s="102" t="str">
        <f t="shared" si="158"/>
        <v/>
      </c>
      <c r="GD17" s="102">
        <f t="shared" si="159"/>
        <v>0</v>
      </c>
      <c r="GE17" s="102">
        <f t="shared" si="160"/>
        <v>0</v>
      </c>
      <c r="GF17" s="107">
        <f t="shared" si="161"/>
        <v>0</v>
      </c>
      <c r="GG17" s="106" t="str">
        <f t="shared" si="162"/>
        <v/>
      </c>
      <c r="GH17" s="102" t="str">
        <f t="shared" si="163"/>
        <v/>
      </c>
      <c r="GI17" s="102">
        <f t="shared" si="164"/>
        <v>0</v>
      </c>
      <c r="GJ17" s="102">
        <f t="shared" si="165"/>
        <v>0</v>
      </c>
      <c r="GK17" s="107">
        <f t="shared" si="166"/>
        <v>0</v>
      </c>
      <c r="GL17" s="106" t="str">
        <f t="shared" si="167"/>
        <v/>
      </c>
      <c r="GM17" s="102" t="str">
        <f t="shared" si="168"/>
        <v/>
      </c>
      <c r="GN17" s="102">
        <f t="shared" si="169"/>
        <v>0</v>
      </c>
      <c r="GO17" s="102">
        <f t="shared" si="170"/>
        <v>0</v>
      </c>
      <c r="GP17" s="107">
        <f t="shared" si="171"/>
        <v>0</v>
      </c>
      <c r="GQ17" s="106" t="str">
        <f t="shared" si="172"/>
        <v/>
      </c>
      <c r="GR17" s="102" t="str">
        <f t="shared" si="173"/>
        <v/>
      </c>
      <c r="GS17" s="102">
        <f t="shared" si="174"/>
        <v>0</v>
      </c>
      <c r="GT17" s="102">
        <f t="shared" si="175"/>
        <v>0</v>
      </c>
      <c r="GU17" s="107">
        <f t="shared" si="176"/>
        <v>0</v>
      </c>
      <c r="GV17" s="106" t="str">
        <f t="shared" si="177"/>
        <v/>
      </c>
      <c r="GW17" s="102" t="str">
        <f t="shared" si="178"/>
        <v/>
      </c>
      <c r="GX17" s="102">
        <f t="shared" si="179"/>
        <v>0</v>
      </c>
      <c r="GY17" s="102">
        <f t="shared" si="180"/>
        <v>0</v>
      </c>
      <c r="GZ17" s="107">
        <f t="shared" si="181"/>
        <v>0</v>
      </c>
      <c r="HA17" s="106" t="str">
        <f t="shared" si="182"/>
        <v/>
      </c>
      <c r="HB17" s="102" t="str">
        <f t="shared" si="183"/>
        <v/>
      </c>
      <c r="HC17" s="107">
        <f t="shared" si="184"/>
        <v>0</v>
      </c>
      <c r="HD17" s="106" t="str">
        <f t="shared" si="185"/>
        <v/>
      </c>
      <c r="HE17" s="102" t="str">
        <f t="shared" si="186"/>
        <v/>
      </c>
      <c r="HF17" s="107">
        <f t="shared" si="187"/>
        <v>0</v>
      </c>
      <c r="HG17" s="106" t="str">
        <f t="shared" si="188"/>
        <v/>
      </c>
      <c r="HH17" s="102" t="str">
        <f t="shared" si="217"/>
        <v/>
      </c>
      <c r="HI17" s="102" t="e">
        <f>VLOOKUP(HH17,初期設定シート!$D$6:$E$33,2,FALSE)</f>
        <v>#N/A</v>
      </c>
      <c r="HJ17" s="102" t="str">
        <f t="shared" si="218"/>
        <v/>
      </c>
      <c r="HK17" s="102" t="str">
        <f t="shared" si="219"/>
        <v/>
      </c>
      <c r="HL17" s="102" t="e">
        <f>VLOOKUP($HH17,初期設定シート!$Y$5:$AL$32,3,FALSE)</f>
        <v>#N/A</v>
      </c>
      <c r="HM17" s="102" t="e">
        <f>VLOOKUP($HH17,初期設定シート!$Y$5:$AL$32,4,FALSE)</f>
        <v>#N/A</v>
      </c>
      <c r="HN17" s="102" t="e">
        <f>VLOOKUP($HH17,初期設定シート!$Y$5:$AL$32,5,FALSE)</f>
        <v>#N/A</v>
      </c>
      <c r="HO17" s="102" t="e">
        <f>VLOOKUP($HH17,初期設定シート!$Y$5:$AL$32,6,FALSE)</f>
        <v>#N/A</v>
      </c>
      <c r="HP17" s="102" t="e">
        <f>VLOOKUP($HH17,初期設定シート!$Y$5:$AL$32,7,FALSE)</f>
        <v>#N/A</v>
      </c>
      <c r="HQ17" s="102" t="e">
        <f>VLOOKUP($HH17,初期設定シート!$Y$5:$AL$32,8,FALSE)</f>
        <v>#N/A</v>
      </c>
      <c r="HR17" s="102" t="e">
        <f>VLOOKUP($HH17,初期設定シート!$Y$5:$AL$32,9,FALSE)</f>
        <v>#N/A</v>
      </c>
      <c r="HS17" s="102" t="e">
        <f>VLOOKUP($HH17,初期設定シート!$Y$5:$AL$32,10,FALSE)</f>
        <v>#N/A</v>
      </c>
      <c r="HT17" s="102" t="e">
        <f>VLOOKUP($HH17,初期設定シート!$Y$5:$AL$32,11,FALSE)</f>
        <v>#N/A</v>
      </c>
      <c r="HU17" s="102" t="e">
        <f>VLOOKUP($HH17,初期設定シート!$Y$5:$AL$32,12,FALSE)</f>
        <v>#N/A</v>
      </c>
      <c r="HV17" s="102" t="e">
        <f>VLOOKUP($HH17,初期設定シート!$Y$5:$AL$32,13,FALSE)</f>
        <v>#N/A</v>
      </c>
      <c r="HW17" s="102" t="e">
        <f>VLOOKUP($HH17,初期設定シート!$Y$5:$AL$32,14,FALSE)</f>
        <v>#N/A</v>
      </c>
      <c r="HX17" s="102" t="e">
        <f t="shared" si="189"/>
        <v>#N/A</v>
      </c>
      <c r="HY17" s="102" t="e">
        <f t="shared" si="190"/>
        <v>#N/A</v>
      </c>
      <c r="HZ17" s="102" t="e">
        <f t="shared" si="191"/>
        <v>#N/A</v>
      </c>
      <c r="IA17" s="102" t="e">
        <f t="shared" si="192"/>
        <v>#N/A</v>
      </c>
      <c r="IB17" s="102" t="e">
        <f t="shared" si="193"/>
        <v>#N/A</v>
      </c>
      <c r="IC17" s="102" t="e">
        <f t="shared" si="194"/>
        <v>#N/A</v>
      </c>
      <c r="ID17" s="102" t="e">
        <f t="shared" si="195"/>
        <v>#N/A</v>
      </c>
      <c r="IE17" s="102" t="e">
        <f t="shared" si="196"/>
        <v>#N/A</v>
      </c>
      <c r="IF17" s="102" t="e">
        <f t="shared" si="197"/>
        <v>#N/A</v>
      </c>
      <c r="IG17" s="102" t="e">
        <f t="shared" si="198"/>
        <v>#N/A</v>
      </c>
      <c r="IH17" s="102" t="e">
        <f t="shared" si="199"/>
        <v>#N/A</v>
      </c>
      <c r="II17" s="102" t="e">
        <f t="shared" si="200"/>
        <v>#N/A</v>
      </c>
      <c r="IJ17" s="102" t="str">
        <f t="shared" si="201"/>
        <v/>
      </c>
      <c r="IK17" s="102" t="str">
        <f t="shared" si="202"/>
        <v/>
      </c>
      <c r="IL17" s="102" t="str">
        <f t="shared" si="203"/>
        <v/>
      </c>
      <c r="IM17" s="102" t="str">
        <f t="shared" si="204"/>
        <v/>
      </c>
      <c r="IN17" s="102" t="str">
        <f t="shared" si="205"/>
        <v/>
      </c>
      <c r="IO17" s="102" t="str">
        <f t="shared" si="206"/>
        <v/>
      </c>
      <c r="IP17" s="102" t="str">
        <f t="shared" si="207"/>
        <v/>
      </c>
      <c r="IQ17" s="102" t="str">
        <f t="shared" si="208"/>
        <v/>
      </c>
      <c r="IR17" s="102" t="str">
        <f t="shared" si="209"/>
        <v/>
      </c>
      <c r="IS17" s="102" t="str">
        <f t="shared" si="210"/>
        <v/>
      </c>
      <c r="IT17" s="102" t="str">
        <f t="shared" si="211"/>
        <v/>
      </c>
      <c r="IU17" s="107" t="str">
        <f t="shared" si="212"/>
        <v/>
      </c>
    </row>
    <row r="18" spans="1:255" ht="30" customHeight="1">
      <c r="A18" s="265"/>
      <c r="B18" s="266"/>
      <c r="C18" s="266"/>
      <c r="D18" s="266"/>
      <c r="E18" s="266"/>
      <c r="F18" s="267"/>
      <c r="G18" s="266"/>
      <c r="H18" s="266"/>
      <c r="I18" s="268"/>
      <c r="J18" s="282"/>
      <c r="K18" s="282"/>
      <c r="L18" s="282"/>
      <c r="M18" s="282"/>
      <c r="N18" s="282"/>
      <c r="O18" s="282"/>
      <c r="P18" s="282"/>
      <c r="Q18" s="282"/>
      <c r="R18" s="282"/>
      <c r="S18" s="282"/>
      <c r="T18" s="282"/>
      <c r="U18" s="282"/>
      <c r="V18" s="283">
        <f t="shared" si="213"/>
        <v>0</v>
      </c>
      <c r="X18" s="106" t="str">
        <f t="shared" si="214"/>
        <v/>
      </c>
      <c r="Y18" s="102" t="str">
        <f t="shared" si="215"/>
        <v/>
      </c>
      <c r="Z18" s="102">
        <f t="shared" si="0"/>
        <v>0</v>
      </c>
      <c r="AA18" s="102">
        <f t="shared" si="1"/>
        <v>0</v>
      </c>
      <c r="AB18" s="107">
        <f t="shared" si="216"/>
        <v>0</v>
      </c>
      <c r="AC18" s="106" t="str">
        <f t="shared" si="2"/>
        <v/>
      </c>
      <c r="AD18" s="102" t="str">
        <f t="shared" si="3"/>
        <v/>
      </c>
      <c r="AE18" s="102">
        <f t="shared" si="4"/>
        <v>0</v>
      </c>
      <c r="AF18" s="102">
        <f t="shared" si="5"/>
        <v>0</v>
      </c>
      <c r="AG18" s="107">
        <f t="shared" si="6"/>
        <v>0</v>
      </c>
      <c r="AH18" s="106" t="str">
        <f t="shared" si="7"/>
        <v/>
      </c>
      <c r="AI18" s="102" t="str">
        <f t="shared" si="8"/>
        <v/>
      </c>
      <c r="AJ18" s="102">
        <f t="shared" si="9"/>
        <v>0</v>
      </c>
      <c r="AK18" s="102">
        <f t="shared" si="10"/>
        <v>0</v>
      </c>
      <c r="AL18" s="107">
        <f t="shared" si="11"/>
        <v>0</v>
      </c>
      <c r="AM18" s="106" t="str">
        <f t="shared" si="12"/>
        <v/>
      </c>
      <c r="AN18" s="102" t="str">
        <f t="shared" si="13"/>
        <v/>
      </c>
      <c r="AO18" s="102">
        <f t="shared" si="14"/>
        <v>0</v>
      </c>
      <c r="AP18" s="102">
        <f t="shared" si="15"/>
        <v>0</v>
      </c>
      <c r="AQ18" s="107">
        <f t="shared" si="16"/>
        <v>0</v>
      </c>
      <c r="AR18" s="106" t="str">
        <f t="shared" si="17"/>
        <v/>
      </c>
      <c r="AS18" s="102" t="str">
        <f t="shared" si="18"/>
        <v/>
      </c>
      <c r="AT18" s="102">
        <f t="shared" si="19"/>
        <v>0</v>
      </c>
      <c r="AU18" s="102">
        <f t="shared" si="20"/>
        <v>0</v>
      </c>
      <c r="AV18" s="107">
        <f t="shared" si="21"/>
        <v>0</v>
      </c>
      <c r="AW18" s="106" t="str">
        <f t="shared" si="22"/>
        <v/>
      </c>
      <c r="AX18" s="102" t="str">
        <f t="shared" si="23"/>
        <v/>
      </c>
      <c r="AY18" s="102">
        <f t="shared" si="24"/>
        <v>0</v>
      </c>
      <c r="AZ18" s="102">
        <f t="shared" si="25"/>
        <v>0</v>
      </c>
      <c r="BA18" s="107">
        <f t="shared" si="26"/>
        <v>0</v>
      </c>
      <c r="BB18" s="106" t="str">
        <f t="shared" si="27"/>
        <v/>
      </c>
      <c r="BC18" s="102" t="str">
        <f t="shared" si="28"/>
        <v/>
      </c>
      <c r="BD18" s="102">
        <f t="shared" si="29"/>
        <v>0</v>
      </c>
      <c r="BE18" s="102">
        <f t="shared" si="30"/>
        <v>0</v>
      </c>
      <c r="BF18" s="107">
        <f t="shared" si="31"/>
        <v>0</v>
      </c>
      <c r="BG18" s="106" t="str">
        <f t="shared" si="32"/>
        <v/>
      </c>
      <c r="BH18" s="102" t="str">
        <f t="shared" si="33"/>
        <v/>
      </c>
      <c r="BI18" s="102">
        <f t="shared" si="34"/>
        <v>0</v>
      </c>
      <c r="BJ18" s="102">
        <f t="shared" si="35"/>
        <v>0</v>
      </c>
      <c r="BK18" s="107">
        <f t="shared" si="36"/>
        <v>0</v>
      </c>
      <c r="BL18" s="106" t="str">
        <f t="shared" si="37"/>
        <v/>
      </c>
      <c r="BM18" s="102" t="str">
        <f t="shared" si="38"/>
        <v/>
      </c>
      <c r="BN18" s="102">
        <f t="shared" si="39"/>
        <v>0</v>
      </c>
      <c r="BO18" s="102">
        <f t="shared" si="40"/>
        <v>0</v>
      </c>
      <c r="BP18" s="107">
        <f t="shared" si="41"/>
        <v>0</v>
      </c>
      <c r="BQ18" s="106" t="str">
        <f t="shared" si="42"/>
        <v/>
      </c>
      <c r="BR18" s="102" t="str">
        <f t="shared" si="43"/>
        <v/>
      </c>
      <c r="BS18" s="102">
        <f t="shared" si="44"/>
        <v>0</v>
      </c>
      <c r="BT18" s="102">
        <f t="shared" si="45"/>
        <v>0</v>
      </c>
      <c r="BU18" s="107">
        <f t="shared" si="46"/>
        <v>0</v>
      </c>
      <c r="BV18" s="106" t="str">
        <f t="shared" si="47"/>
        <v/>
      </c>
      <c r="BW18" s="102" t="str">
        <f t="shared" si="48"/>
        <v/>
      </c>
      <c r="BX18" s="102">
        <f t="shared" si="49"/>
        <v>0</v>
      </c>
      <c r="BY18" s="102">
        <f t="shared" si="50"/>
        <v>0</v>
      </c>
      <c r="BZ18" s="107">
        <f t="shared" si="51"/>
        <v>0</v>
      </c>
      <c r="CA18" s="106" t="str">
        <f t="shared" si="52"/>
        <v/>
      </c>
      <c r="CB18" s="102" t="str">
        <f t="shared" si="53"/>
        <v/>
      </c>
      <c r="CC18" s="102">
        <f t="shared" si="54"/>
        <v>0</v>
      </c>
      <c r="CD18" s="102">
        <f t="shared" si="55"/>
        <v>0</v>
      </c>
      <c r="CE18" s="107">
        <f t="shared" si="56"/>
        <v>0</v>
      </c>
      <c r="CF18" s="106" t="str">
        <f t="shared" si="57"/>
        <v/>
      </c>
      <c r="CG18" s="102" t="str">
        <f t="shared" si="58"/>
        <v/>
      </c>
      <c r="CH18" s="102">
        <f t="shared" si="59"/>
        <v>0</v>
      </c>
      <c r="CI18" s="102">
        <f t="shared" si="60"/>
        <v>0</v>
      </c>
      <c r="CJ18" s="107">
        <f t="shared" si="61"/>
        <v>0</v>
      </c>
      <c r="CK18" s="106" t="str">
        <f t="shared" si="62"/>
        <v/>
      </c>
      <c r="CL18" s="102" t="str">
        <f t="shared" si="63"/>
        <v/>
      </c>
      <c r="CM18" s="102">
        <f t="shared" si="64"/>
        <v>0</v>
      </c>
      <c r="CN18" s="102">
        <f t="shared" si="65"/>
        <v>0</v>
      </c>
      <c r="CO18" s="107">
        <f t="shared" si="66"/>
        <v>0</v>
      </c>
      <c r="CP18" s="106" t="str">
        <f t="shared" si="67"/>
        <v/>
      </c>
      <c r="CQ18" s="102" t="str">
        <f t="shared" si="68"/>
        <v/>
      </c>
      <c r="CR18" s="102">
        <f t="shared" si="69"/>
        <v>0</v>
      </c>
      <c r="CS18" s="102">
        <f t="shared" si="70"/>
        <v>0</v>
      </c>
      <c r="CT18" s="107">
        <f t="shared" si="71"/>
        <v>0</v>
      </c>
      <c r="CU18" s="106" t="str">
        <f t="shared" si="72"/>
        <v/>
      </c>
      <c r="CV18" s="102" t="str">
        <f t="shared" si="73"/>
        <v/>
      </c>
      <c r="CW18" s="102">
        <f t="shared" si="74"/>
        <v>0</v>
      </c>
      <c r="CX18" s="102">
        <f t="shared" si="75"/>
        <v>0</v>
      </c>
      <c r="CY18" s="107">
        <f t="shared" si="76"/>
        <v>0</v>
      </c>
      <c r="CZ18" s="106" t="str">
        <f t="shared" si="77"/>
        <v/>
      </c>
      <c r="DA18" s="102" t="str">
        <f t="shared" si="78"/>
        <v/>
      </c>
      <c r="DB18" s="102">
        <f t="shared" si="79"/>
        <v>0</v>
      </c>
      <c r="DC18" s="102">
        <f t="shared" si="80"/>
        <v>0</v>
      </c>
      <c r="DD18" s="107">
        <f t="shared" si="81"/>
        <v>0</v>
      </c>
      <c r="DE18" s="106" t="str">
        <f t="shared" si="82"/>
        <v/>
      </c>
      <c r="DF18" s="102" t="str">
        <f t="shared" si="83"/>
        <v/>
      </c>
      <c r="DG18" s="102">
        <f t="shared" si="84"/>
        <v>0</v>
      </c>
      <c r="DH18" s="102">
        <f t="shared" si="85"/>
        <v>0</v>
      </c>
      <c r="DI18" s="107">
        <f t="shared" si="86"/>
        <v>0</v>
      </c>
      <c r="DJ18" s="106" t="str">
        <f t="shared" si="87"/>
        <v/>
      </c>
      <c r="DK18" s="102" t="str">
        <f t="shared" si="88"/>
        <v/>
      </c>
      <c r="DL18" s="102">
        <f t="shared" si="89"/>
        <v>0</v>
      </c>
      <c r="DM18" s="102">
        <f t="shared" si="90"/>
        <v>0</v>
      </c>
      <c r="DN18" s="107">
        <f t="shared" si="91"/>
        <v>0</v>
      </c>
      <c r="DO18" s="106" t="str">
        <f t="shared" si="92"/>
        <v/>
      </c>
      <c r="DP18" s="102" t="str">
        <f t="shared" si="93"/>
        <v/>
      </c>
      <c r="DQ18" s="102">
        <f t="shared" si="94"/>
        <v>0</v>
      </c>
      <c r="DR18" s="102">
        <f t="shared" si="95"/>
        <v>0</v>
      </c>
      <c r="DS18" s="107">
        <f t="shared" si="96"/>
        <v>0</v>
      </c>
      <c r="DT18" s="106" t="str">
        <f t="shared" si="97"/>
        <v/>
      </c>
      <c r="DU18" s="102" t="str">
        <f t="shared" si="98"/>
        <v/>
      </c>
      <c r="DV18" s="102">
        <f t="shared" si="99"/>
        <v>0</v>
      </c>
      <c r="DW18" s="102">
        <f t="shared" si="100"/>
        <v>0</v>
      </c>
      <c r="DX18" s="107">
        <f t="shared" si="101"/>
        <v>0</v>
      </c>
      <c r="DY18" s="106" t="str">
        <f t="shared" si="102"/>
        <v/>
      </c>
      <c r="DZ18" s="102" t="str">
        <f t="shared" si="103"/>
        <v/>
      </c>
      <c r="EA18" s="102">
        <f t="shared" si="104"/>
        <v>0</v>
      </c>
      <c r="EB18" s="102">
        <f t="shared" si="105"/>
        <v>0</v>
      </c>
      <c r="EC18" s="107">
        <f t="shared" si="106"/>
        <v>0</v>
      </c>
      <c r="ED18" s="106" t="str">
        <f t="shared" si="107"/>
        <v/>
      </c>
      <c r="EE18" s="102" t="str">
        <f t="shared" si="108"/>
        <v/>
      </c>
      <c r="EF18" s="102">
        <f t="shared" si="109"/>
        <v>0</v>
      </c>
      <c r="EG18" s="102">
        <f t="shared" si="110"/>
        <v>0</v>
      </c>
      <c r="EH18" s="107">
        <f t="shared" si="111"/>
        <v>0</v>
      </c>
      <c r="EI18" s="106" t="str">
        <f t="shared" si="112"/>
        <v/>
      </c>
      <c r="EJ18" s="102" t="str">
        <f t="shared" si="113"/>
        <v/>
      </c>
      <c r="EK18" s="102">
        <f t="shared" si="114"/>
        <v>0</v>
      </c>
      <c r="EL18" s="102">
        <f t="shared" si="115"/>
        <v>0</v>
      </c>
      <c r="EM18" s="107">
        <f t="shared" si="116"/>
        <v>0</v>
      </c>
      <c r="EN18" s="106" t="str">
        <f t="shared" si="117"/>
        <v/>
      </c>
      <c r="EO18" s="102" t="str">
        <f t="shared" si="118"/>
        <v/>
      </c>
      <c r="EP18" s="102">
        <f t="shared" si="119"/>
        <v>0</v>
      </c>
      <c r="EQ18" s="102">
        <f t="shared" si="120"/>
        <v>0</v>
      </c>
      <c r="ER18" s="107">
        <f t="shared" si="121"/>
        <v>0</v>
      </c>
      <c r="ES18" s="106" t="str">
        <f t="shared" si="122"/>
        <v/>
      </c>
      <c r="ET18" s="102" t="str">
        <f t="shared" si="123"/>
        <v/>
      </c>
      <c r="EU18" s="102">
        <f t="shared" si="124"/>
        <v>0</v>
      </c>
      <c r="EV18" s="102">
        <f t="shared" si="125"/>
        <v>0</v>
      </c>
      <c r="EW18" s="107">
        <f t="shared" si="126"/>
        <v>0</v>
      </c>
      <c r="EX18" s="106" t="str">
        <f t="shared" si="127"/>
        <v/>
      </c>
      <c r="EY18" s="102" t="str">
        <f t="shared" si="128"/>
        <v/>
      </c>
      <c r="EZ18" s="102">
        <f t="shared" si="129"/>
        <v>0</v>
      </c>
      <c r="FA18" s="102">
        <f t="shared" si="130"/>
        <v>0</v>
      </c>
      <c r="FB18" s="107">
        <f t="shared" si="131"/>
        <v>0</v>
      </c>
      <c r="FC18" s="106" t="str">
        <f t="shared" si="132"/>
        <v/>
      </c>
      <c r="FD18" s="102" t="str">
        <f t="shared" si="133"/>
        <v/>
      </c>
      <c r="FE18" s="102">
        <f t="shared" si="134"/>
        <v>0</v>
      </c>
      <c r="FF18" s="102">
        <f t="shared" si="135"/>
        <v>0</v>
      </c>
      <c r="FG18" s="107">
        <f t="shared" si="136"/>
        <v>0</v>
      </c>
      <c r="FH18" s="106" t="str">
        <f t="shared" si="137"/>
        <v/>
      </c>
      <c r="FI18" s="102" t="str">
        <f t="shared" si="138"/>
        <v/>
      </c>
      <c r="FJ18" s="102">
        <f t="shared" si="139"/>
        <v>0</v>
      </c>
      <c r="FK18" s="102">
        <f t="shared" si="140"/>
        <v>0</v>
      </c>
      <c r="FL18" s="107">
        <f t="shared" si="141"/>
        <v>0</v>
      </c>
      <c r="FM18" s="106" t="str">
        <f t="shared" si="142"/>
        <v/>
      </c>
      <c r="FN18" s="102" t="str">
        <f t="shared" si="143"/>
        <v/>
      </c>
      <c r="FO18" s="102">
        <f t="shared" si="144"/>
        <v>0</v>
      </c>
      <c r="FP18" s="102">
        <f t="shared" si="145"/>
        <v>0</v>
      </c>
      <c r="FQ18" s="107">
        <f t="shared" si="146"/>
        <v>0</v>
      </c>
      <c r="FR18" s="106" t="str">
        <f t="shared" si="147"/>
        <v/>
      </c>
      <c r="FS18" s="102" t="str">
        <f t="shared" si="148"/>
        <v/>
      </c>
      <c r="FT18" s="102">
        <f t="shared" si="149"/>
        <v>0</v>
      </c>
      <c r="FU18" s="102">
        <f t="shared" si="150"/>
        <v>0</v>
      </c>
      <c r="FV18" s="107">
        <f t="shared" si="151"/>
        <v>0</v>
      </c>
      <c r="FW18" s="106" t="str">
        <f t="shared" si="152"/>
        <v/>
      </c>
      <c r="FX18" s="102" t="str">
        <f t="shared" si="153"/>
        <v/>
      </c>
      <c r="FY18" s="102">
        <f t="shared" si="154"/>
        <v>0</v>
      </c>
      <c r="FZ18" s="102">
        <f t="shared" si="155"/>
        <v>0</v>
      </c>
      <c r="GA18" s="107">
        <f t="shared" si="156"/>
        <v>0</v>
      </c>
      <c r="GB18" s="106" t="str">
        <f t="shared" si="157"/>
        <v/>
      </c>
      <c r="GC18" s="102" t="str">
        <f t="shared" si="158"/>
        <v/>
      </c>
      <c r="GD18" s="102">
        <f t="shared" si="159"/>
        <v>0</v>
      </c>
      <c r="GE18" s="102">
        <f t="shared" si="160"/>
        <v>0</v>
      </c>
      <c r="GF18" s="107">
        <f t="shared" si="161"/>
        <v>0</v>
      </c>
      <c r="GG18" s="106" t="str">
        <f t="shared" si="162"/>
        <v/>
      </c>
      <c r="GH18" s="102" t="str">
        <f t="shared" si="163"/>
        <v/>
      </c>
      <c r="GI18" s="102">
        <f t="shared" si="164"/>
        <v>0</v>
      </c>
      <c r="GJ18" s="102">
        <f t="shared" si="165"/>
        <v>0</v>
      </c>
      <c r="GK18" s="107">
        <f t="shared" si="166"/>
        <v>0</v>
      </c>
      <c r="GL18" s="106" t="str">
        <f t="shared" si="167"/>
        <v/>
      </c>
      <c r="GM18" s="102" t="str">
        <f t="shared" si="168"/>
        <v/>
      </c>
      <c r="GN18" s="102">
        <f t="shared" si="169"/>
        <v>0</v>
      </c>
      <c r="GO18" s="102">
        <f t="shared" si="170"/>
        <v>0</v>
      </c>
      <c r="GP18" s="107">
        <f t="shared" si="171"/>
        <v>0</v>
      </c>
      <c r="GQ18" s="106" t="str">
        <f t="shared" si="172"/>
        <v/>
      </c>
      <c r="GR18" s="102" t="str">
        <f t="shared" si="173"/>
        <v/>
      </c>
      <c r="GS18" s="102">
        <f t="shared" si="174"/>
        <v>0</v>
      </c>
      <c r="GT18" s="102">
        <f t="shared" si="175"/>
        <v>0</v>
      </c>
      <c r="GU18" s="107">
        <f t="shared" si="176"/>
        <v>0</v>
      </c>
      <c r="GV18" s="106" t="str">
        <f t="shared" si="177"/>
        <v/>
      </c>
      <c r="GW18" s="102" t="str">
        <f t="shared" si="178"/>
        <v/>
      </c>
      <c r="GX18" s="102">
        <f t="shared" si="179"/>
        <v>0</v>
      </c>
      <c r="GY18" s="102">
        <f t="shared" si="180"/>
        <v>0</v>
      </c>
      <c r="GZ18" s="107">
        <f t="shared" si="181"/>
        <v>0</v>
      </c>
      <c r="HA18" s="106" t="str">
        <f t="shared" si="182"/>
        <v/>
      </c>
      <c r="HB18" s="102" t="str">
        <f t="shared" si="183"/>
        <v/>
      </c>
      <c r="HC18" s="107">
        <f t="shared" si="184"/>
        <v>0</v>
      </c>
      <c r="HD18" s="106" t="str">
        <f t="shared" si="185"/>
        <v/>
      </c>
      <c r="HE18" s="102" t="str">
        <f t="shared" si="186"/>
        <v/>
      </c>
      <c r="HF18" s="107">
        <f t="shared" si="187"/>
        <v>0</v>
      </c>
      <c r="HG18" s="106" t="str">
        <f t="shared" si="188"/>
        <v/>
      </c>
      <c r="HH18" s="102" t="str">
        <f t="shared" si="217"/>
        <v/>
      </c>
      <c r="HI18" s="102" t="e">
        <f>VLOOKUP(HH18,初期設定シート!$D$6:$E$33,2,FALSE)</f>
        <v>#N/A</v>
      </c>
      <c r="HJ18" s="102" t="str">
        <f t="shared" si="218"/>
        <v/>
      </c>
      <c r="HK18" s="102" t="str">
        <f t="shared" si="219"/>
        <v/>
      </c>
      <c r="HL18" s="102" t="e">
        <f>VLOOKUP($HH18,初期設定シート!$Y$5:$AL$32,3,FALSE)</f>
        <v>#N/A</v>
      </c>
      <c r="HM18" s="102" t="e">
        <f>VLOOKUP($HH18,初期設定シート!$Y$5:$AL$32,4,FALSE)</f>
        <v>#N/A</v>
      </c>
      <c r="HN18" s="102" t="e">
        <f>VLOOKUP($HH18,初期設定シート!$Y$5:$AL$32,5,FALSE)</f>
        <v>#N/A</v>
      </c>
      <c r="HO18" s="102" t="e">
        <f>VLOOKUP($HH18,初期設定シート!$Y$5:$AL$32,6,FALSE)</f>
        <v>#N/A</v>
      </c>
      <c r="HP18" s="102" t="e">
        <f>VLOOKUP($HH18,初期設定シート!$Y$5:$AL$32,7,FALSE)</f>
        <v>#N/A</v>
      </c>
      <c r="HQ18" s="102" t="e">
        <f>VLOOKUP($HH18,初期設定シート!$Y$5:$AL$32,8,FALSE)</f>
        <v>#N/A</v>
      </c>
      <c r="HR18" s="102" t="e">
        <f>VLOOKUP($HH18,初期設定シート!$Y$5:$AL$32,9,FALSE)</f>
        <v>#N/A</v>
      </c>
      <c r="HS18" s="102" t="e">
        <f>VLOOKUP($HH18,初期設定シート!$Y$5:$AL$32,10,FALSE)</f>
        <v>#N/A</v>
      </c>
      <c r="HT18" s="102" t="e">
        <f>VLOOKUP($HH18,初期設定シート!$Y$5:$AL$32,11,FALSE)</f>
        <v>#N/A</v>
      </c>
      <c r="HU18" s="102" t="e">
        <f>VLOOKUP($HH18,初期設定シート!$Y$5:$AL$32,12,FALSE)</f>
        <v>#N/A</v>
      </c>
      <c r="HV18" s="102" t="e">
        <f>VLOOKUP($HH18,初期設定シート!$Y$5:$AL$32,13,FALSE)</f>
        <v>#N/A</v>
      </c>
      <c r="HW18" s="102" t="e">
        <f>VLOOKUP($HH18,初期設定シート!$Y$5:$AL$32,14,FALSE)</f>
        <v>#N/A</v>
      </c>
      <c r="HX18" s="102" t="e">
        <f t="shared" si="189"/>
        <v>#N/A</v>
      </c>
      <c r="HY18" s="102" t="e">
        <f t="shared" si="190"/>
        <v>#N/A</v>
      </c>
      <c r="HZ18" s="102" t="e">
        <f t="shared" si="191"/>
        <v>#N/A</v>
      </c>
      <c r="IA18" s="102" t="e">
        <f t="shared" si="192"/>
        <v>#N/A</v>
      </c>
      <c r="IB18" s="102" t="e">
        <f t="shared" si="193"/>
        <v>#N/A</v>
      </c>
      <c r="IC18" s="102" t="e">
        <f t="shared" si="194"/>
        <v>#N/A</v>
      </c>
      <c r="ID18" s="102" t="e">
        <f t="shared" si="195"/>
        <v>#N/A</v>
      </c>
      <c r="IE18" s="102" t="e">
        <f t="shared" si="196"/>
        <v>#N/A</v>
      </c>
      <c r="IF18" s="102" t="e">
        <f t="shared" si="197"/>
        <v>#N/A</v>
      </c>
      <c r="IG18" s="102" t="e">
        <f t="shared" si="198"/>
        <v>#N/A</v>
      </c>
      <c r="IH18" s="102" t="e">
        <f t="shared" si="199"/>
        <v>#N/A</v>
      </c>
      <c r="II18" s="102" t="e">
        <f t="shared" si="200"/>
        <v>#N/A</v>
      </c>
      <c r="IJ18" s="102" t="str">
        <f t="shared" si="201"/>
        <v/>
      </c>
      <c r="IK18" s="102" t="str">
        <f t="shared" si="202"/>
        <v/>
      </c>
      <c r="IL18" s="102" t="str">
        <f t="shared" si="203"/>
        <v/>
      </c>
      <c r="IM18" s="102" t="str">
        <f t="shared" si="204"/>
        <v/>
      </c>
      <c r="IN18" s="102" t="str">
        <f t="shared" si="205"/>
        <v/>
      </c>
      <c r="IO18" s="102" t="str">
        <f t="shared" si="206"/>
        <v/>
      </c>
      <c r="IP18" s="102" t="str">
        <f t="shared" si="207"/>
        <v/>
      </c>
      <c r="IQ18" s="102" t="str">
        <f t="shared" si="208"/>
        <v/>
      </c>
      <c r="IR18" s="102" t="str">
        <f t="shared" si="209"/>
        <v/>
      </c>
      <c r="IS18" s="102" t="str">
        <f t="shared" si="210"/>
        <v/>
      </c>
      <c r="IT18" s="102" t="str">
        <f t="shared" si="211"/>
        <v/>
      </c>
      <c r="IU18" s="107" t="str">
        <f t="shared" si="212"/>
        <v/>
      </c>
    </row>
    <row r="19" spans="1:255" ht="30" customHeight="1">
      <c r="A19" s="265"/>
      <c r="B19" s="266"/>
      <c r="C19" s="266"/>
      <c r="D19" s="266"/>
      <c r="E19" s="266"/>
      <c r="F19" s="267"/>
      <c r="G19" s="266"/>
      <c r="H19" s="266"/>
      <c r="I19" s="268"/>
      <c r="J19" s="282"/>
      <c r="K19" s="282"/>
      <c r="L19" s="282"/>
      <c r="M19" s="282"/>
      <c r="N19" s="282"/>
      <c r="O19" s="282"/>
      <c r="P19" s="282"/>
      <c r="Q19" s="282"/>
      <c r="R19" s="282"/>
      <c r="S19" s="282"/>
      <c r="T19" s="282"/>
      <c r="U19" s="282"/>
      <c r="V19" s="283">
        <f t="shared" si="213"/>
        <v>0</v>
      </c>
      <c r="X19" s="106" t="str">
        <f t="shared" si="214"/>
        <v/>
      </c>
      <c r="Y19" s="102" t="str">
        <f t="shared" si="215"/>
        <v/>
      </c>
      <c r="Z19" s="102">
        <f t="shared" si="0"/>
        <v>0</v>
      </c>
      <c r="AA19" s="102">
        <f t="shared" si="1"/>
        <v>0</v>
      </c>
      <c r="AB19" s="107">
        <f t="shared" si="216"/>
        <v>0</v>
      </c>
      <c r="AC19" s="106" t="str">
        <f t="shared" si="2"/>
        <v/>
      </c>
      <c r="AD19" s="102" t="str">
        <f t="shared" si="3"/>
        <v/>
      </c>
      <c r="AE19" s="102">
        <f t="shared" si="4"/>
        <v>0</v>
      </c>
      <c r="AF19" s="102">
        <f t="shared" si="5"/>
        <v>0</v>
      </c>
      <c r="AG19" s="107">
        <f t="shared" si="6"/>
        <v>0</v>
      </c>
      <c r="AH19" s="106" t="str">
        <f t="shared" si="7"/>
        <v/>
      </c>
      <c r="AI19" s="102" t="str">
        <f t="shared" si="8"/>
        <v/>
      </c>
      <c r="AJ19" s="102">
        <f t="shared" si="9"/>
        <v>0</v>
      </c>
      <c r="AK19" s="102">
        <f t="shared" si="10"/>
        <v>0</v>
      </c>
      <c r="AL19" s="107">
        <f t="shared" si="11"/>
        <v>0</v>
      </c>
      <c r="AM19" s="106" t="str">
        <f t="shared" si="12"/>
        <v/>
      </c>
      <c r="AN19" s="102" t="str">
        <f t="shared" si="13"/>
        <v/>
      </c>
      <c r="AO19" s="102">
        <f t="shared" si="14"/>
        <v>0</v>
      </c>
      <c r="AP19" s="102">
        <f t="shared" si="15"/>
        <v>0</v>
      </c>
      <c r="AQ19" s="107">
        <f t="shared" si="16"/>
        <v>0</v>
      </c>
      <c r="AR19" s="106" t="str">
        <f t="shared" si="17"/>
        <v/>
      </c>
      <c r="AS19" s="102" t="str">
        <f t="shared" si="18"/>
        <v/>
      </c>
      <c r="AT19" s="102">
        <f t="shared" si="19"/>
        <v>0</v>
      </c>
      <c r="AU19" s="102">
        <f t="shared" si="20"/>
        <v>0</v>
      </c>
      <c r="AV19" s="107">
        <f t="shared" si="21"/>
        <v>0</v>
      </c>
      <c r="AW19" s="106" t="str">
        <f t="shared" si="22"/>
        <v/>
      </c>
      <c r="AX19" s="102" t="str">
        <f t="shared" si="23"/>
        <v/>
      </c>
      <c r="AY19" s="102">
        <f t="shared" si="24"/>
        <v>0</v>
      </c>
      <c r="AZ19" s="102">
        <f t="shared" si="25"/>
        <v>0</v>
      </c>
      <c r="BA19" s="107">
        <f t="shared" si="26"/>
        <v>0</v>
      </c>
      <c r="BB19" s="106" t="str">
        <f t="shared" si="27"/>
        <v/>
      </c>
      <c r="BC19" s="102" t="str">
        <f t="shared" si="28"/>
        <v/>
      </c>
      <c r="BD19" s="102">
        <f t="shared" si="29"/>
        <v>0</v>
      </c>
      <c r="BE19" s="102">
        <f t="shared" si="30"/>
        <v>0</v>
      </c>
      <c r="BF19" s="107">
        <f t="shared" si="31"/>
        <v>0</v>
      </c>
      <c r="BG19" s="106" t="str">
        <f t="shared" si="32"/>
        <v/>
      </c>
      <c r="BH19" s="102" t="str">
        <f t="shared" si="33"/>
        <v/>
      </c>
      <c r="BI19" s="102">
        <f t="shared" si="34"/>
        <v>0</v>
      </c>
      <c r="BJ19" s="102">
        <f t="shared" si="35"/>
        <v>0</v>
      </c>
      <c r="BK19" s="107">
        <f t="shared" si="36"/>
        <v>0</v>
      </c>
      <c r="BL19" s="106" t="str">
        <f t="shared" si="37"/>
        <v/>
      </c>
      <c r="BM19" s="102" t="str">
        <f t="shared" si="38"/>
        <v/>
      </c>
      <c r="BN19" s="102">
        <f t="shared" si="39"/>
        <v>0</v>
      </c>
      <c r="BO19" s="102">
        <f t="shared" si="40"/>
        <v>0</v>
      </c>
      <c r="BP19" s="107">
        <f t="shared" si="41"/>
        <v>0</v>
      </c>
      <c r="BQ19" s="106" t="str">
        <f t="shared" si="42"/>
        <v/>
      </c>
      <c r="BR19" s="102" t="str">
        <f t="shared" si="43"/>
        <v/>
      </c>
      <c r="BS19" s="102">
        <f t="shared" si="44"/>
        <v>0</v>
      </c>
      <c r="BT19" s="102">
        <f t="shared" si="45"/>
        <v>0</v>
      </c>
      <c r="BU19" s="107">
        <f t="shared" si="46"/>
        <v>0</v>
      </c>
      <c r="BV19" s="106" t="str">
        <f t="shared" si="47"/>
        <v/>
      </c>
      <c r="BW19" s="102" t="str">
        <f t="shared" si="48"/>
        <v/>
      </c>
      <c r="BX19" s="102">
        <f t="shared" si="49"/>
        <v>0</v>
      </c>
      <c r="BY19" s="102">
        <f t="shared" si="50"/>
        <v>0</v>
      </c>
      <c r="BZ19" s="107">
        <f t="shared" si="51"/>
        <v>0</v>
      </c>
      <c r="CA19" s="106" t="str">
        <f t="shared" si="52"/>
        <v/>
      </c>
      <c r="CB19" s="102" t="str">
        <f t="shared" si="53"/>
        <v/>
      </c>
      <c r="CC19" s="102">
        <f t="shared" si="54"/>
        <v>0</v>
      </c>
      <c r="CD19" s="102">
        <f t="shared" si="55"/>
        <v>0</v>
      </c>
      <c r="CE19" s="107">
        <f t="shared" si="56"/>
        <v>0</v>
      </c>
      <c r="CF19" s="106" t="str">
        <f t="shared" si="57"/>
        <v/>
      </c>
      <c r="CG19" s="102" t="str">
        <f t="shared" si="58"/>
        <v/>
      </c>
      <c r="CH19" s="102">
        <f t="shared" si="59"/>
        <v>0</v>
      </c>
      <c r="CI19" s="102">
        <f t="shared" si="60"/>
        <v>0</v>
      </c>
      <c r="CJ19" s="107">
        <f t="shared" si="61"/>
        <v>0</v>
      </c>
      <c r="CK19" s="106" t="str">
        <f t="shared" si="62"/>
        <v/>
      </c>
      <c r="CL19" s="102" t="str">
        <f t="shared" si="63"/>
        <v/>
      </c>
      <c r="CM19" s="102">
        <f t="shared" si="64"/>
        <v>0</v>
      </c>
      <c r="CN19" s="102">
        <f t="shared" si="65"/>
        <v>0</v>
      </c>
      <c r="CO19" s="107">
        <f t="shared" si="66"/>
        <v>0</v>
      </c>
      <c r="CP19" s="106" t="str">
        <f t="shared" si="67"/>
        <v/>
      </c>
      <c r="CQ19" s="102" t="str">
        <f t="shared" si="68"/>
        <v/>
      </c>
      <c r="CR19" s="102">
        <f t="shared" si="69"/>
        <v>0</v>
      </c>
      <c r="CS19" s="102">
        <f t="shared" si="70"/>
        <v>0</v>
      </c>
      <c r="CT19" s="107">
        <f t="shared" si="71"/>
        <v>0</v>
      </c>
      <c r="CU19" s="106" t="str">
        <f t="shared" si="72"/>
        <v/>
      </c>
      <c r="CV19" s="102" t="str">
        <f t="shared" si="73"/>
        <v/>
      </c>
      <c r="CW19" s="102">
        <f t="shared" si="74"/>
        <v>0</v>
      </c>
      <c r="CX19" s="102">
        <f t="shared" si="75"/>
        <v>0</v>
      </c>
      <c r="CY19" s="107">
        <f t="shared" si="76"/>
        <v>0</v>
      </c>
      <c r="CZ19" s="106" t="str">
        <f t="shared" si="77"/>
        <v/>
      </c>
      <c r="DA19" s="102" t="str">
        <f t="shared" si="78"/>
        <v/>
      </c>
      <c r="DB19" s="102">
        <f t="shared" si="79"/>
        <v>0</v>
      </c>
      <c r="DC19" s="102">
        <f t="shared" si="80"/>
        <v>0</v>
      </c>
      <c r="DD19" s="107">
        <f t="shared" si="81"/>
        <v>0</v>
      </c>
      <c r="DE19" s="106" t="str">
        <f t="shared" si="82"/>
        <v/>
      </c>
      <c r="DF19" s="102" t="str">
        <f t="shared" si="83"/>
        <v/>
      </c>
      <c r="DG19" s="102">
        <f t="shared" si="84"/>
        <v>0</v>
      </c>
      <c r="DH19" s="102">
        <f t="shared" si="85"/>
        <v>0</v>
      </c>
      <c r="DI19" s="107">
        <f t="shared" si="86"/>
        <v>0</v>
      </c>
      <c r="DJ19" s="106" t="str">
        <f t="shared" si="87"/>
        <v/>
      </c>
      <c r="DK19" s="102" t="str">
        <f t="shared" si="88"/>
        <v/>
      </c>
      <c r="DL19" s="102">
        <f t="shared" si="89"/>
        <v>0</v>
      </c>
      <c r="DM19" s="102">
        <f t="shared" si="90"/>
        <v>0</v>
      </c>
      <c r="DN19" s="107">
        <f t="shared" si="91"/>
        <v>0</v>
      </c>
      <c r="DO19" s="106" t="str">
        <f t="shared" si="92"/>
        <v/>
      </c>
      <c r="DP19" s="102" t="str">
        <f t="shared" si="93"/>
        <v/>
      </c>
      <c r="DQ19" s="102">
        <f t="shared" si="94"/>
        <v>0</v>
      </c>
      <c r="DR19" s="102">
        <f t="shared" si="95"/>
        <v>0</v>
      </c>
      <c r="DS19" s="107">
        <f t="shared" si="96"/>
        <v>0</v>
      </c>
      <c r="DT19" s="106" t="str">
        <f t="shared" si="97"/>
        <v/>
      </c>
      <c r="DU19" s="102" t="str">
        <f t="shared" si="98"/>
        <v/>
      </c>
      <c r="DV19" s="102">
        <f t="shared" si="99"/>
        <v>0</v>
      </c>
      <c r="DW19" s="102">
        <f t="shared" si="100"/>
        <v>0</v>
      </c>
      <c r="DX19" s="107">
        <f t="shared" si="101"/>
        <v>0</v>
      </c>
      <c r="DY19" s="106" t="str">
        <f t="shared" si="102"/>
        <v/>
      </c>
      <c r="DZ19" s="102" t="str">
        <f t="shared" si="103"/>
        <v/>
      </c>
      <c r="EA19" s="102">
        <f t="shared" si="104"/>
        <v>0</v>
      </c>
      <c r="EB19" s="102">
        <f t="shared" si="105"/>
        <v>0</v>
      </c>
      <c r="EC19" s="107">
        <f t="shared" si="106"/>
        <v>0</v>
      </c>
      <c r="ED19" s="106" t="str">
        <f t="shared" si="107"/>
        <v/>
      </c>
      <c r="EE19" s="102" t="str">
        <f t="shared" si="108"/>
        <v/>
      </c>
      <c r="EF19" s="102">
        <f t="shared" si="109"/>
        <v>0</v>
      </c>
      <c r="EG19" s="102">
        <f t="shared" si="110"/>
        <v>0</v>
      </c>
      <c r="EH19" s="107">
        <f t="shared" si="111"/>
        <v>0</v>
      </c>
      <c r="EI19" s="106" t="str">
        <f t="shared" si="112"/>
        <v/>
      </c>
      <c r="EJ19" s="102" t="str">
        <f t="shared" si="113"/>
        <v/>
      </c>
      <c r="EK19" s="102">
        <f t="shared" si="114"/>
        <v>0</v>
      </c>
      <c r="EL19" s="102">
        <f t="shared" si="115"/>
        <v>0</v>
      </c>
      <c r="EM19" s="107">
        <f t="shared" si="116"/>
        <v>0</v>
      </c>
      <c r="EN19" s="106" t="str">
        <f t="shared" si="117"/>
        <v/>
      </c>
      <c r="EO19" s="102" t="str">
        <f t="shared" si="118"/>
        <v/>
      </c>
      <c r="EP19" s="102">
        <f t="shared" si="119"/>
        <v>0</v>
      </c>
      <c r="EQ19" s="102">
        <f t="shared" si="120"/>
        <v>0</v>
      </c>
      <c r="ER19" s="107">
        <f t="shared" si="121"/>
        <v>0</v>
      </c>
      <c r="ES19" s="106" t="str">
        <f t="shared" si="122"/>
        <v/>
      </c>
      <c r="ET19" s="102" t="str">
        <f t="shared" si="123"/>
        <v/>
      </c>
      <c r="EU19" s="102">
        <f t="shared" si="124"/>
        <v>0</v>
      </c>
      <c r="EV19" s="102">
        <f t="shared" si="125"/>
        <v>0</v>
      </c>
      <c r="EW19" s="107">
        <f t="shared" si="126"/>
        <v>0</v>
      </c>
      <c r="EX19" s="106" t="str">
        <f t="shared" si="127"/>
        <v/>
      </c>
      <c r="EY19" s="102" t="str">
        <f t="shared" si="128"/>
        <v/>
      </c>
      <c r="EZ19" s="102">
        <f t="shared" si="129"/>
        <v>0</v>
      </c>
      <c r="FA19" s="102">
        <f t="shared" si="130"/>
        <v>0</v>
      </c>
      <c r="FB19" s="107">
        <f t="shared" si="131"/>
        <v>0</v>
      </c>
      <c r="FC19" s="106" t="str">
        <f t="shared" si="132"/>
        <v/>
      </c>
      <c r="FD19" s="102" t="str">
        <f t="shared" si="133"/>
        <v/>
      </c>
      <c r="FE19" s="102">
        <f t="shared" si="134"/>
        <v>0</v>
      </c>
      <c r="FF19" s="102">
        <f t="shared" si="135"/>
        <v>0</v>
      </c>
      <c r="FG19" s="107">
        <f t="shared" si="136"/>
        <v>0</v>
      </c>
      <c r="FH19" s="106" t="str">
        <f t="shared" si="137"/>
        <v/>
      </c>
      <c r="FI19" s="102" t="str">
        <f t="shared" si="138"/>
        <v/>
      </c>
      <c r="FJ19" s="102">
        <f t="shared" si="139"/>
        <v>0</v>
      </c>
      <c r="FK19" s="102">
        <f t="shared" si="140"/>
        <v>0</v>
      </c>
      <c r="FL19" s="107">
        <f t="shared" si="141"/>
        <v>0</v>
      </c>
      <c r="FM19" s="106" t="str">
        <f t="shared" si="142"/>
        <v/>
      </c>
      <c r="FN19" s="102" t="str">
        <f t="shared" si="143"/>
        <v/>
      </c>
      <c r="FO19" s="102">
        <f t="shared" si="144"/>
        <v>0</v>
      </c>
      <c r="FP19" s="102">
        <f t="shared" si="145"/>
        <v>0</v>
      </c>
      <c r="FQ19" s="107">
        <f t="shared" si="146"/>
        <v>0</v>
      </c>
      <c r="FR19" s="106" t="str">
        <f t="shared" si="147"/>
        <v/>
      </c>
      <c r="FS19" s="102" t="str">
        <f t="shared" si="148"/>
        <v/>
      </c>
      <c r="FT19" s="102">
        <f t="shared" si="149"/>
        <v>0</v>
      </c>
      <c r="FU19" s="102">
        <f t="shared" si="150"/>
        <v>0</v>
      </c>
      <c r="FV19" s="107">
        <f t="shared" si="151"/>
        <v>0</v>
      </c>
      <c r="FW19" s="106" t="str">
        <f t="shared" si="152"/>
        <v/>
      </c>
      <c r="FX19" s="102" t="str">
        <f t="shared" si="153"/>
        <v/>
      </c>
      <c r="FY19" s="102">
        <f t="shared" si="154"/>
        <v>0</v>
      </c>
      <c r="FZ19" s="102">
        <f t="shared" si="155"/>
        <v>0</v>
      </c>
      <c r="GA19" s="107">
        <f t="shared" si="156"/>
        <v>0</v>
      </c>
      <c r="GB19" s="106" t="str">
        <f t="shared" si="157"/>
        <v/>
      </c>
      <c r="GC19" s="102" t="str">
        <f t="shared" si="158"/>
        <v/>
      </c>
      <c r="GD19" s="102">
        <f t="shared" si="159"/>
        <v>0</v>
      </c>
      <c r="GE19" s="102">
        <f t="shared" si="160"/>
        <v>0</v>
      </c>
      <c r="GF19" s="107">
        <f t="shared" si="161"/>
        <v>0</v>
      </c>
      <c r="GG19" s="106" t="str">
        <f t="shared" si="162"/>
        <v/>
      </c>
      <c r="GH19" s="102" t="str">
        <f t="shared" si="163"/>
        <v/>
      </c>
      <c r="GI19" s="102">
        <f t="shared" si="164"/>
        <v>0</v>
      </c>
      <c r="GJ19" s="102">
        <f t="shared" si="165"/>
        <v>0</v>
      </c>
      <c r="GK19" s="107">
        <f t="shared" si="166"/>
        <v>0</v>
      </c>
      <c r="GL19" s="106" t="str">
        <f t="shared" si="167"/>
        <v/>
      </c>
      <c r="GM19" s="102" t="str">
        <f t="shared" si="168"/>
        <v/>
      </c>
      <c r="GN19" s="102">
        <f t="shared" si="169"/>
        <v>0</v>
      </c>
      <c r="GO19" s="102">
        <f t="shared" si="170"/>
        <v>0</v>
      </c>
      <c r="GP19" s="107">
        <f t="shared" si="171"/>
        <v>0</v>
      </c>
      <c r="GQ19" s="106" t="str">
        <f t="shared" si="172"/>
        <v/>
      </c>
      <c r="GR19" s="102" t="str">
        <f t="shared" si="173"/>
        <v/>
      </c>
      <c r="GS19" s="102">
        <f t="shared" si="174"/>
        <v>0</v>
      </c>
      <c r="GT19" s="102">
        <f t="shared" si="175"/>
        <v>0</v>
      </c>
      <c r="GU19" s="107">
        <f t="shared" si="176"/>
        <v>0</v>
      </c>
      <c r="GV19" s="106" t="str">
        <f t="shared" si="177"/>
        <v/>
      </c>
      <c r="GW19" s="102" t="str">
        <f t="shared" si="178"/>
        <v/>
      </c>
      <c r="GX19" s="102">
        <f t="shared" si="179"/>
        <v>0</v>
      </c>
      <c r="GY19" s="102">
        <f t="shared" si="180"/>
        <v>0</v>
      </c>
      <c r="GZ19" s="107">
        <f t="shared" si="181"/>
        <v>0</v>
      </c>
      <c r="HA19" s="106" t="str">
        <f t="shared" si="182"/>
        <v/>
      </c>
      <c r="HB19" s="102" t="str">
        <f t="shared" si="183"/>
        <v/>
      </c>
      <c r="HC19" s="107">
        <f t="shared" si="184"/>
        <v>0</v>
      </c>
      <c r="HD19" s="106" t="str">
        <f t="shared" si="185"/>
        <v/>
      </c>
      <c r="HE19" s="102" t="str">
        <f t="shared" si="186"/>
        <v/>
      </c>
      <c r="HF19" s="107">
        <f t="shared" si="187"/>
        <v>0</v>
      </c>
      <c r="HG19" s="106" t="str">
        <f t="shared" si="188"/>
        <v/>
      </c>
      <c r="HH19" s="102" t="str">
        <f t="shared" si="217"/>
        <v/>
      </c>
      <c r="HI19" s="102" t="e">
        <f>VLOOKUP(HH19,初期設定シート!$D$6:$E$33,2,FALSE)</f>
        <v>#N/A</v>
      </c>
      <c r="HJ19" s="102" t="str">
        <f t="shared" si="218"/>
        <v/>
      </c>
      <c r="HK19" s="102" t="str">
        <f t="shared" si="219"/>
        <v/>
      </c>
      <c r="HL19" s="102" t="e">
        <f>VLOOKUP($HH19,初期設定シート!$Y$5:$AL$32,3,FALSE)</f>
        <v>#N/A</v>
      </c>
      <c r="HM19" s="102" t="e">
        <f>VLOOKUP($HH19,初期設定シート!$Y$5:$AL$32,4,FALSE)</f>
        <v>#N/A</v>
      </c>
      <c r="HN19" s="102" t="e">
        <f>VLOOKUP($HH19,初期設定シート!$Y$5:$AL$32,5,FALSE)</f>
        <v>#N/A</v>
      </c>
      <c r="HO19" s="102" t="e">
        <f>VLOOKUP($HH19,初期設定シート!$Y$5:$AL$32,6,FALSE)</f>
        <v>#N/A</v>
      </c>
      <c r="HP19" s="102" t="e">
        <f>VLOOKUP($HH19,初期設定シート!$Y$5:$AL$32,7,FALSE)</f>
        <v>#N/A</v>
      </c>
      <c r="HQ19" s="102" t="e">
        <f>VLOOKUP($HH19,初期設定シート!$Y$5:$AL$32,8,FALSE)</f>
        <v>#N/A</v>
      </c>
      <c r="HR19" s="102" t="e">
        <f>VLOOKUP($HH19,初期設定シート!$Y$5:$AL$32,9,FALSE)</f>
        <v>#N/A</v>
      </c>
      <c r="HS19" s="102" t="e">
        <f>VLOOKUP($HH19,初期設定シート!$Y$5:$AL$32,10,FALSE)</f>
        <v>#N/A</v>
      </c>
      <c r="HT19" s="102" t="e">
        <f>VLOOKUP($HH19,初期設定シート!$Y$5:$AL$32,11,FALSE)</f>
        <v>#N/A</v>
      </c>
      <c r="HU19" s="102" t="e">
        <f>VLOOKUP($HH19,初期設定シート!$Y$5:$AL$32,12,FALSE)</f>
        <v>#N/A</v>
      </c>
      <c r="HV19" s="102" t="e">
        <f>VLOOKUP($HH19,初期設定シート!$Y$5:$AL$32,13,FALSE)</f>
        <v>#N/A</v>
      </c>
      <c r="HW19" s="102" t="e">
        <f>VLOOKUP($HH19,初期設定シート!$Y$5:$AL$32,14,FALSE)</f>
        <v>#N/A</v>
      </c>
      <c r="HX19" s="102" t="e">
        <f t="shared" si="189"/>
        <v>#N/A</v>
      </c>
      <c r="HY19" s="102" t="e">
        <f t="shared" si="190"/>
        <v>#N/A</v>
      </c>
      <c r="HZ19" s="102" t="e">
        <f t="shared" si="191"/>
        <v>#N/A</v>
      </c>
      <c r="IA19" s="102" t="e">
        <f t="shared" si="192"/>
        <v>#N/A</v>
      </c>
      <c r="IB19" s="102" t="e">
        <f t="shared" si="193"/>
        <v>#N/A</v>
      </c>
      <c r="IC19" s="102" t="e">
        <f t="shared" si="194"/>
        <v>#N/A</v>
      </c>
      <c r="ID19" s="102" t="e">
        <f t="shared" si="195"/>
        <v>#N/A</v>
      </c>
      <c r="IE19" s="102" t="e">
        <f t="shared" si="196"/>
        <v>#N/A</v>
      </c>
      <c r="IF19" s="102" t="e">
        <f t="shared" si="197"/>
        <v>#N/A</v>
      </c>
      <c r="IG19" s="102" t="e">
        <f t="shared" si="198"/>
        <v>#N/A</v>
      </c>
      <c r="IH19" s="102" t="e">
        <f t="shared" si="199"/>
        <v>#N/A</v>
      </c>
      <c r="II19" s="102" t="e">
        <f t="shared" si="200"/>
        <v>#N/A</v>
      </c>
      <c r="IJ19" s="102" t="str">
        <f t="shared" si="201"/>
        <v/>
      </c>
      <c r="IK19" s="102" t="str">
        <f t="shared" si="202"/>
        <v/>
      </c>
      <c r="IL19" s="102" t="str">
        <f t="shared" si="203"/>
        <v/>
      </c>
      <c r="IM19" s="102" t="str">
        <f t="shared" si="204"/>
        <v/>
      </c>
      <c r="IN19" s="102" t="str">
        <f t="shared" si="205"/>
        <v/>
      </c>
      <c r="IO19" s="102" t="str">
        <f t="shared" si="206"/>
        <v/>
      </c>
      <c r="IP19" s="102" t="str">
        <f t="shared" si="207"/>
        <v/>
      </c>
      <c r="IQ19" s="102" t="str">
        <f t="shared" si="208"/>
        <v/>
      </c>
      <c r="IR19" s="102" t="str">
        <f t="shared" si="209"/>
        <v/>
      </c>
      <c r="IS19" s="102" t="str">
        <f t="shared" si="210"/>
        <v/>
      </c>
      <c r="IT19" s="102" t="str">
        <f t="shared" si="211"/>
        <v/>
      </c>
      <c r="IU19" s="107" t="str">
        <f t="shared" si="212"/>
        <v/>
      </c>
    </row>
    <row r="20" spans="1:255" ht="30" customHeight="1">
      <c r="A20" s="265"/>
      <c r="B20" s="266"/>
      <c r="C20" s="266"/>
      <c r="D20" s="266"/>
      <c r="E20" s="266"/>
      <c r="F20" s="267"/>
      <c r="G20" s="266"/>
      <c r="H20" s="266"/>
      <c r="I20" s="268"/>
      <c r="J20" s="282"/>
      <c r="K20" s="282"/>
      <c r="L20" s="282"/>
      <c r="M20" s="282"/>
      <c r="N20" s="282"/>
      <c r="O20" s="282"/>
      <c r="P20" s="282"/>
      <c r="Q20" s="282"/>
      <c r="R20" s="282"/>
      <c r="S20" s="282"/>
      <c r="T20" s="282"/>
      <c r="U20" s="282"/>
      <c r="V20" s="283">
        <f t="shared" si="213"/>
        <v>0</v>
      </c>
      <c r="X20" s="106" t="str">
        <f t="shared" si="214"/>
        <v/>
      </c>
      <c r="Y20" s="102" t="str">
        <f t="shared" si="215"/>
        <v/>
      </c>
      <c r="Z20" s="102">
        <f t="shared" si="0"/>
        <v>0</v>
      </c>
      <c r="AA20" s="102">
        <f t="shared" si="1"/>
        <v>0</v>
      </c>
      <c r="AB20" s="107">
        <f t="shared" si="216"/>
        <v>0</v>
      </c>
      <c r="AC20" s="106" t="str">
        <f t="shared" si="2"/>
        <v/>
      </c>
      <c r="AD20" s="102" t="str">
        <f t="shared" si="3"/>
        <v/>
      </c>
      <c r="AE20" s="102">
        <f t="shared" si="4"/>
        <v>0</v>
      </c>
      <c r="AF20" s="102">
        <f t="shared" si="5"/>
        <v>0</v>
      </c>
      <c r="AG20" s="107">
        <f t="shared" si="6"/>
        <v>0</v>
      </c>
      <c r="AH20" s="106" t="str">
        <f t="shared" si="7"/>
        <v/>
      </c>
      <c r="AI20" s="102" t="str">
        <f t="shared" si="8"/>
        <v/>
      </c>
      <c r="AJ20" s="102">
        <f t="shared" si="9"/>
        <v>0</v>
      </c>
      <c r="AK20" s="102">
        <f t="shared" si="10"/>
        <v>0</v>
      </c>
      <c r="AL20" s="107">
        <f t="shared" si="11"/>
        <v>0</v>
      </c>
      <c r="AM20" s="106" t="str">
        <f t="shared" si="12"/>
        <v/>
      </c>
      <c r="AN20" s="102" t="str">
        <f t="shared" si="13"/>
        <v/>
      </c>
      <c r="AO20" s="102">
        <f t="shared" si="14"/>
        <v>0</v>
      </c>
      <c r="AP20" s="102">
        <f t="shared" si="15"/>
        <v>0</v>
      </c>
      <c r="AQ20" s="107">
        <f t="shared" si="16"/>
        <v>0</v>
      </c>
      <c r="AR20" s="106" t="str">
        <f t="shared" si="17"/>
        <v/>
      </c>
      <c r="AS20" s="102" t="str">
        <f t="shared" si="18"/>
        <v/>
      </c>
      <c r="AT20" s="102">
        <f t="shared" si="19"/>
        <v>0</v>
      </c>
      <c r="AU20" s="102">
        <f t="shared" si="20"/>
        <v>0</v>
      </c>
      <c r="AV20" s="107">
        <f t="shared" si="21"/>
        <v>0</v>
      </c>
      <c r="AW20" s="106" t="str">
        <f t="shared" si="22"/>
        <v/>
      </c>
      <c r="AX20" s="102" t="str">
        <f t="shared" si="23"/>
        <v/>
      </c>
      <c r="AY20" s="102">
        <f t="shared" si="24"/>
        <v>0</v>
      </c>
      <c r="AZ20" s="102">
        <f t="shared" si="25"/>
        <v>0</v>
      </c>
      <c r="BA20" s="107">
        <f t="shared" si="26"/>
        <v>0</v>
      </c>
      <c r="BB20" s="106" t="str">
        <f t="shared" si="27"/>
        <v/>
      </c>
      <c r="BC20" s="102" t="str">
        <f t="shared" si="28"/>
        <v/>
      </c>
      <c r="BD20" s="102">
        <f t="shared" si="29"/>
        <v>0</v>
      </c>
      <c r="BE20" s="102">
        <f t="shared" si="30"/>
        <v>0</v>
      </c>
      <c r="BF20" s="107">
        <f t="shared" si="31"/>
        <v>0</v>
      </c>
      <c r="BG20" s="106" t="str">
        <f t="shared" si="32"/>
        <v/>
      </c>
      <c r="BH20" s="102" t="str">
        <f t="shared" si="33"/>
        <v/>
      </c>
      <c r="BI20" s="102">
        <f t="shared" si="34"/>
        <v>0</v>
      </c>
      <c r="BJ20" s="102">
        <f t="shared" si="35"/>
        <v>0</v>
      </c>
      <c r="BK20" s="107">
        <f t="shared" si="36"/>
        <v>0</v>
      </c>
      <c r="BL20" s="106" t="str">
        <f t="shared" si="37"/>
        <v/>
      </c>
      <c r="BM20" s="102" t="str">
        <f t="shared" si="38"/>
        <v/>
      </c>
      <c r="BN20" s="102">
        <f t="shared" si="39"/>
        <v>0</v>
      </c>
      <c r="BO20" s="102">
        <f t="shared" si="40"/>
        <v>0</v>
      </c>
      <c r="BP20" s="107">
        <f t="shared" si="41"/>
        <v>0</v>
      </c>
      <c r="BQ20" s="106" t="str">
        <f t="shared" si="42"/>
        <v/>
      </c>
      <c r="BR20" s="102" t="str">
        <f t="shared" si="43"/>
        <v/>
      </c>
      <c r="BS20" s="102">
        <f t="shared" si="44"/>
        <v>0</v>
      </c>
      <c r="BT20" s="102">
        <f t="shared" si="45"/>
        <v>0</v>
      </c>
      <c r="BU20" s="107">
        <f t="shared" si="46"/>
        <v>0</v>
      </c>
      <c r="BV20" s="106" t="str">
        <f t="shared" si="47"/>
        <v/>
      </c>
      <c r="BW20" s="102" t="str">
        <f t="shared" si="48"/>
        <v/>
      </c>
      <c r="BX20" s="102">
        <f t="shared" si="49"/>
        <v>0</v>
      </c>
      <c r="BY20" s="102">
        <f t="shared" si="50"/>
        <v>0</v>
      </c>
      <c r="BZ20" s="107">
        <f t="shared" si="51"/>
        <v>0</v>
      </c>
      <c r="CA20" s="106" t="str">
        <f t="shared" si="52"/>
        <v/>
      </c>
      <c r="CB20" s="102" t="str">
        <f t="shared" si="53"/>
        <v/>
      </c>
      <c r="CC20" s="102">
        <f t="shared" si="54"/>
        <v>0</v>
      </c>
      <c r="CD20" s="102">
        <f t="shared" si="55"/>
        <v>0</v>
      </c>
      <c r="CE20" s="107">
        <f t="shared" si="56"/>
        <v>0</v>
      </c>
      <c r="CF20" s="106" t="str">
        <f t="shared" si="57"/>
        <v/>
      </c>
      <c r="CG20" s="102" t="str">
        <f t="shared" si="58"/>
        <v/>
      </c>
      <c r="CH20" s="102">
        <f t="shared" si="59"/>
        <v>0</v>
      </c>
      <c r="CI20" s="102">
        <f t="shared" si="60"/>
        <v>0</v>
      </c>
      <c r="CJ20" s="107">
        <f t="shared" si="61"/>
        <v>0</v>
      </c>
      <c r="CK20" s="106" t="str">
        <f t="shared" si="62"/>
        <v/>
      </c>
      <c r="CL20" s="102" t="str">
        <f t="shared" si="63"/>
        <v/>
      </c>
      <c r="CM20" s="102">
        <f t="shared" si="64"/>
        <v>0</v>
      </c>
      <c r="CN20" s="102">
        <f t="shared" si="65"/>
        <v>0</v>
      </c>
      <c r="CO20" s="107">
        <f t="shared" si="66"/>
        <v>0</v>
      </c>
      <c r="CP20" s="106" t="str">
        <f t="shared" si="67"/>
        <v/>
      </c>
      <c r="CQ20" s="102" t="str">
        <f t="shared" si="68"/>
        <v/>
      </c>
      <c r="CR20" s="102">
        <f t="shared" si="69"/>
        <v>0</v>
      </c>
      <c r="CS20" s="102">
        <f t="shared" si="70"/>
        <v>0</v>
      </c>
      <c r="CT20" s="107">
        <f t="shared" si="71"/>
        <v>0</v>
      </c>
      <c r="CU20" s="106" t="str">
        <f t="shared" si="72"/>
        <v/>
      </c>
      <c r="CV20" s="102" t="str">
        <f t="shared" si="73"/>
        <v/>
      </c>
      <c r="CW20" s="102">
        <f t="shared" si="74"/>
        <v>0</v>
      </c>
      <c r="CX20" s="102">
        <f t="shared" si="75"/>
        <v>0</v>
      </c>
      <c r="CY20" s="107">
        <f t="shared" si="76"/>
        <v>0</v>
      </c>
      <c r="CZ20" s="106" t="str">
        <f t="shared" si="77"/>
        <v/>
      </c>
      <c r="DA20" s="102" t="str">
        <f t="shared" si="78"/>
        <v/>
      </c>
      <c r="DB20" s="102">
        <f t="shared" si="79"/>
        <v>0</v>
      </c>
      <c r="DC20" s="102">
        <f t="shared" si="80"/>
        <v>0</v>
      </c>
      <c r="DD20" s="107">
        <f t="shared" si="81"/>
        <v>0</v>
      </c>
      <c r="DE20" s="106" t="str">
        <f t="shared" si="82"/>
        <v/>
      </c>
      <c r="DF20" s="102" t="str">
        <f t="shared" si="83"/>
        <v/>
      </c>
      <c r="DG20" s="102">
        <f t="shared" si="84"/>
        <v>0</v>
      </c>
      <c r="DH20" s="102">
        <f t="shared" si="85"/>
        <v>0</v>
      </c>
      <c r="DI20" s="107">
        <f t="shared" si="86"/>
        <v>0</v>
      </c>
      <c r="DJ20" s="106" t="str">
        <f t="shared" si="87"/>
        <v/>
      </c>
      <c r="DK20" s="102" t="str">
        <f t="shared" si="88"/>
        <v/>
      </c>
      <c r="DL20" s="102">
        <f t="shared" si="89"/>
        <v>0</v>
      </c>
      <c r="DM20" s="102">
        <f t="shared" si="90"/>
        <v>0</v>
      </c>
      <c r="DN20" s="107">
        <f t="shared" si="91"/>
        <v>0</v>
      </c>
      <c r="DO20" s="106" t="str">
        <f t="shared" si="92"/>
        <v/>
      </c>
      <c r="DP20" s="102" t="str">
        <f t="shared" si="93"/>
        <v/>
      </c>
      <c r="DQ20" s="102">
        <f t="shared" si="94"/>
        <v>0</v>
      </c>
      <c r="DR20" s="102">
        <f t="shared" si="95"/>
        <v>0</v>
      </c>
      <c r="DS20" s="107">
        <f t="shared" si="96"/>
        <v>0</v>
      </c>
      <c r="DT20" s="106" t="str">
        <f t="shared" si="97"/>
        <v/>
      </c>
      <c r="DU20" s="102" t="str">
        <f t="shared" si="98"/>
        <v/>
      </c>
      <c r="DV20" s="102">
        <f t="shared" si="99"/>
        <v>0</v>
      </c>
      <c r="DW20" s="102">
        <f t="shared" si="100"/>
        <v>0</v>
      </c>
      <c r="DX20" s="107">
        <f t="shared" si="101"/>
        <v>0</v>
      </c>
      <c r="DY20" s="106" t="str">
        <f t="shared" si="102"/>
        <v/>
      </c>
      <c r="DZ20" s="102" t="str">
        <f t="shared" si="103"/>
        <v/>
      </c>
      <c r="EA20" s="102">
        <f t="shared" si="104"/>
        <v>0</v>
      </c>
      <c r="EB20" s="102">
        <f t="shared" si="105"/>
        <v>0</v>
      </c>
      <c r="EC20" s="107">
        <f t="shared" si="106"/>
        <v>0</v>
      </c>
      <c r="ED20" s="106" t="str">
        <f t="shared" si="107"/>
        <v/>
      </c>
      <c r="EE20" s="102" t="str">
        <f t="shared" si="108"/>
        <v/>
      </c>
      <c r="EF20" s="102">
        <f t="shared" si="109"/>
        <v>0</v>
      </c>
      <c r="EG20" s="102">
        <f t="shared" si="110"/>
        <v>0</v>
      </c>
      <c r="EH20" s="107">
        <f t="shared" si="111"/>
        <v>0</v>
      </c>
      <c r="EI20" s="106" t="str">
        <f t="shared" si="112"/>
        <v/>
      </c>
      <c r="EJ20" s="102" t="str">
        <f t="shared" si="113"/>
        <v/>
      </c>
      <c r="EK20" s="102">
        <f t="shared" si="114"/>
        <v>0</v>
      </c>
      <c r="EL20" s="102">
        <f t="shared" si="115"/>
        <v>0</v>
      </c>
      <c r="EM20" s="107">
        <f t="shared" si="116"/>
        <v>0</v>
      </c>
      <c r="EN20" s="106" t="str">
        <f t="shared" si="117"/>
        <v/>
      </c>
      <c r="EO20" s="102" t="str">
        <f t="shared" si="118"/>
        <v/>
      </c>
      <c r="EP20" s="102">
        <f t="shared" si="119"/>
        <v>0</v>
      </c>
      <c r="EQ20" s="102">
        <f t="shared" si="120"/>
        <v>0</v>
      </c>
      <c r="ER20" s="107">
        <f t="shared" si="121"/>
        <v>0</v>
      </c>
      <c r="ES20" s="106" t="str">
        <f t="shared" si="122"/>
        <v/>
      </c>
      <c r="ET20" s="102" t="str">
        <f t="shared" si="123"/>
        <v/>
      </c>
      <c r="EU20" s="102">
        <f t="shared" si="124"/>
        <v>0</v>
      </c>
      <c r="EV20" s="102">
        <f t="shared" si="125"/>
        <v>0</v>
      </c>
      <c r="EW20" s="107">
        <f t="shared" si="126"/>
        <v>0</v>
      </c>
      <c r="EX20" s="106" t="str">
        <f t="shared" si="127"/>
        <v/>
      </c>
      <c r="EY20" s="102" t="str">
        <f t="shared" si="128"/>
        <v/>
      </c>
      <c r="EZ20" s="102">
        <f t="shared" si="129"/>
        <v>0</v>
      </c>
      <c r="FA20" s="102">
        <f t="shared" si="130"/>
        <v>0</v>
      </c>
      <c r="FB20" s="107">
        <f t="shared" si="131"/>
        <v>0</v>
      </c>
      <c r="FC20" s="106" t="str">
        <f t="shared" si="132"/>
        <v/>
      </c>
      <c r="FD20" s="102" t="str">
        <f t="shared" si="133"/>
        <v/>
      </c>
      <c r="FE20" s="102">
        <f t="shared" si="134"/>
        <v>0</v>
      </c>
      <c r="FF20" s="102">
        <f t="shared" si="135"/>
        <v>0</v>
      </c>
      <c r="FG20" s="107">
        <f t="shared" si="136"/>
        <v>0</v>
      </c>
      <c r="FH20" s="106" t="str">
        <f t="shared" si="137"/>
        <v/>
      </c>
      <c r="FI20" s="102" t="str">
        <f t="shared" si="138"/>
        <v/>
      </c>
      <c r="FJ20" s="102">
        <f t="shared" si="139"/>
        <v>0</v>
      </c>
      <c r="FK20" s="102">
        <f t="shared" si="140"/>
        <v>0</v>
      </c>
      <c r="FL20" s="107">
        <f t="shared" si="141"/>
        <v>0</v>
      </c>
      <c r="FM20" s="106" t="str">
        <f t="shared" si="142"/>
        <v/>
      </c>
      <c r="FN20" s="102" t="str">
        <f t="shared" si="143"/>
        <v/>
      </c>
      <c r="FO20" s="102">
        <f t="shared" si="144"/>
        <v>0</v>
      </c>
      <c r="FP20" s="102">
        <f t="shared" si="145"/>
        <v>0</v>
      </c>
      <c r="FQ20" s="107">
        <f t="shared" si="146"/>
        <v>0</v>
      </c>
      <c r="FR20" s="106" t="str">
        <f t="shared" si="147"/>
        <v/>
      </c>
      <c r="FS20" s="102" t="str">
        <f t="shared" si="148"/>
        <v/>
      </c>
      <c r="FT20" s="102">
        <f t="shared" si="149"/>
        <v>0</v>
      </c>
      <c r="FU20" s="102">
        <f t="shared" si="150"/>
        <v>0</v>
      </c>
      <c r="FV20" s="107">
        <f t="shared" si="151"/>
        <v>0</v>
      </c>
      <c r="FW20" s="106" t="str">
        <f t="shared" si="152"/>
        <v/>
      </c>
      <c r="FX20" s="102" t="str">
        <f t="shared" si="153"/>
        <v/>
      </c>
      <c r="FY20" s="102">
        <f t="shared" si="154"/>
        <v>0</v>
      </c>
      <c r="FZ20" s="102">
        <f t="shared" si="155"/>
        <v>0</v>
      </c>
      <c r="GA20" s="107">
        <f t="shared" si="156"/>
        <v>0</v>
      </c>
      <c r="GB20" s="106" t="str">
        <f t="shared" si="157"/>
        <v/>
      </c>
      <c r="GC20" s="102" t="str">
        <f t="shared" si="158"/>
        <v/>
      </c>
      <c r="GD20" s="102">
        <f t="shared" si="159"/>
        <v>0</v>
      </c>
      <c r="GE20" s="102">
        <f t="shared" si="160"/>
        <v>0</v>
      </c>
      <c r="GF20" s="107">
        <f t="shared" si="161"/>
        <v>0</v>
      </c>
      <c r="GG20" s="106" t="str">
        <f t="shared" si="162"/>
        <v/>
      </c>
      <c r="GH20" s="102" t="str">
        <f t="shared" si="163"/>
        <v/>
      </c>
      <c r="GI20" s="102">
        <f t="shared" si="164"/>
        <v>0</v>
      </c>
      <c r="GJ20" s="102">
        <f t="shared" si="165"/>
        <v>0</v>
      </c>
      <c r="GK20" s="107">
        <f t="shared" si="166"/>
        <v>0</v>
      </c>
      <c r="GL20" s="106" t="str">
        <f t="shared" si="167"/>
        <v/>
      </c>
      <c r="GM20" s="102" t="str">
        <f t="shared" si="168"/>
        <v/>
      </c>
      <c r="GN20" s="102">
        <f t="shared" si="169"/>
        <v>0</v>
      </c>
      <c r="GO20" s="102">
        <f t="shared" si="170"/>
        <v>0</v>
      </c>
      <c r="GP20" s="107">
        <f t="shared" si="171"/>
        <v>0</v>
      </c>
      <c r="GQ20" s="106" t="str">
        <f t="shared" si="172"/>
        <v/>
      </c>
      <c r="GR20" s="102" t="str">
        <f t="shared" si="173"/>
        <v/>
      </c>
      <c r="GS20" s="102">
        <f t="shared" si="174"/>
        <v>0</v>
      </c>
      <c r="GT20" s="102">
        <f t="shared" si="175"/>
        <v>0</v>
      </c>
      <c r="GU20" s="107">
        <f t="shared" si="176"/>
        <v>0</v>
      </c>
      <c r="GV20" s="106" t="str">
        <f t="shared" si="177"/>
        <v/>
      </c>
      <c r="GW20" s="102" t="str">
        <f t="shared" si="178"/>
        <v/>
      </c>
      <c r="GX20" s="102">
        <f t="shared" si="179"/>
        <v>0</v>
      </c>
      <c r="GY20" s="102">
        <f t="shared" si="180"/>
        <v>0</v>
      </c>
      <c r="GZ20" s="107">
        <f t="shared" si="181"/>
        <v>0</v>
      </c>
      <c r="HA20" s="106" t="str">
        <f t="shared" si="182"/>
        <v/>
      </c>
      <c r="HB20" s="102" t="str">
        <f t="shared" si="183"/>
        <v/>
      </c>
      <c r="HC20" s="107">
        <f t="shared" si="184"/>
        <v>0</v>
      </c>
      <c r="HD20" s="106" t="str">
        <f t="shared" si="185"/>
        <v/>
      </c>
      <c r="HE20" s="102" t="str">
        <f t="shared" si="186"/>
        <v/>
      </c>
      <c r="HF20" s="107">
        <f t="shared" si="187"/>
        <v>0</v>
      </c>
      <c r="HG20" s="106" t="str">
        <f t="shared" si="188"/>
        <v/>
      </c>
      <c r="HH20" s="102" t="str">
        <f t="shared" si="217"/>
        <v/>
      </c>
      <c r="HI20" s="102" t="e">
        <f>VLOOKUP(HH20,初期設定シート!$D$6:$E$33,2,FALSE)</f>
        <v>#N/A</v>
      </c>
      <c r="HJ20" s="102" t="str">
        <f t="shared" si="218"/>
        <v/>
      </c>
      <c r="HK20" s="102" t="str">
        <f t="shared" si="219"/>
        <v/>
      </c>
      <c r="HL20" s="102" t="e">
        <f>VLOOKUP($HH20,初期設定シート!$Y$5:$AL$32,3,FALSE)</f>
        <v>#N/A</v>
      </c>
      <c r="HM20" s="102" t="e">
        <f>VLOOKUP($HH20,初期設定シート!$Y$5:$AL$32,4,FALSE)</f>
        <v>#N/A</v>
      </c>
      <c r="HN20" s="102" t="e">
        <f>VLOOKUP($HH20,初期設定シート!$Y$5:$AL$32,5,FALSE)</f>
        <v>#N/A</v>
      </c>
      <c r="HO20" s="102" t="e">
        <f>VLOOKUP($HH20,初期設定シート!$Y$5:$AL$32,6,FALSE)</f>
        <v>#N/A</v>
      </c>
      <c r="HP20" s="102" t="e">
        <f>VLOOKUP($HH20,初期設定シート!$Y$5:$AL$32,7,FALSE)</f>
        <v>#N/A</v>
      </c>
      <c r="HQ20" s="102" t="e">
        <f>VLOOKUP($HH20,初期設定シート!$Y$5:$AL$32,8,FALSE)</f>
        <v>#N/A</v>
      </c>
      <c r="HR20" s="102" t="e">
        <f>VLOOKUP($HH20,初期設定シート!$Y$5:$AL$32,9,FALSE)</f>
        <v>#N/A</v>
      </c>
      <c r="HS20" s="102" t="e">
        <f>VLOOKUP($HH20,初期設定シート!$Y$5:$AL$32,10,FALSE)</f>
        <v>#N/A</v>
      </c>
      <c r="HT20" s="102" t="e">
        <f>VLOOKUP($HH20,初期設定シート!$Y$5:$AL$32,11,FALSE)</f>
        <v>#N/A</v>
      </c>
      <c r="HU20" s="102" t="e">
        <f>VLOOKUP($HH20,初期設定シート!$Y$5:$AL$32,12,FALSE)</f>
        <v>#N/A</v>
      </c>
      <c r="HV20" s="102" t="e">
        <f>VLOOKUP($HH20,初期設定シート!$Y$5:$AL$32,13,FALSE)</f>
        <v>#N/A</v>
      </c>
      <c r="HW20" s="102" t="e">
        <f>VLOOKUP($HH20,初期設定シート!$Y$5:$AL$32,14,FALSE)</f>
        <v>#N/A</v>
      </c>
      <c r="HX20" s="102" t="e">
        <f t="shared" si="189"/>
        <v>#N/A</v>
      </c>
      <c r="HY20" s="102" t="e">
        <f t="shared" si="190"/>
        <v>#N/A</v>
      </c>
      <c r="HZ20" s="102" t="e">
        <f t="shared" si="191"/>
        <v>#N/A</v>
      </c>
      <c r="IA20" s="102" t="e">
        <f t="shared" si="192"/>
        <v>#N/A</v>
      </c>
      <c r="IB20" s="102" t="e">
        <f t="shared" si="193"/>
        <v>#N/A</v>
      </c>
      <c r="IC20" s="102" t="e">
        <f t="shared" si="194"/>
        <v>#N/A</v>
      </c>
      <c r="ID20" s="102" t="e">
        <f t="shared" si="195"/>
        <v>#N/A</v>
      </c>
      <c r="IE20" s="102" t="e">
        <f t="shared" si="196"/>
        <v>#N/A</v>
      </c>
      <c r="IF20" s="102" t="e">
        <f t="shared" si="197"/>
        <v>#N/A</v>
      </c>
      <c r="IG20" s="102" t="e">
        <f t="shared" si="198"/>
        <v>#N/A</v>
      </c>
      <c r="IH20" s="102" t="e">
        <f t="shared" si="199"/>
        <v>#N/A</v>
      </c>
      <c r="II20" s="102" t="e">
        <f t="shared" si="200"/>
        <v>#N/A</v>
      </c>
      <c r="IJ20" s="102" t="str">
        <f t="shared" si="201"/>
        <v/>
      </c>
      <c r="IK20" s="102" t="str">
        <f t="shared" si="202"/>
        <v/>
      </c>
      <c r="IL20" s="102" t="str">
        <f t="shared" si="203"/>
        <v/>
      </c>
      <c r="IM20" s="102" t="str">
        <f t="shared" si="204"/>
        <v/>
      </c>
      <c r="IN20" s="102" t="str">
        <f t="shared" si="205"/>
        <v/>
      </c>
      <c r="IO20" s="102" t="str">
        <f t="shared" si="206"/>
        <v/>
      </c>
      <c r="IP20" s="102" t="str">
        <f t="shared" si="207"/>
        <v/>
      </c>
      <c r="IQ20" s="102" t="str">
        <f t="shared" si="208"/>
        <v/>
      </c>
      <c r="IR20" s="102" t="str">
        <f t="shared" si="209"/>
        <v/>
      </c>
      <c r="IS20" s="102" t="str">
        <f t="shared" si="210"/>
        <v/>
      </c>
      <c r="IT20" s="102" t="str">
        <f t="shared" si="211"/>
        <v/>
      </c>
      <c r="IU20" s="107" t="str">
        <f t="shared" si="212"/>
        <v/>
      </c>
    </row>
    <row r="21" spans="1:255" ht="30" customHeight="1">
      <c r="A21" s="265"/>
      <c r="B21" s="266"/>
      <c r="C21" s="266"/>
      <c r="D21" s="266"/>
      <c r="E21" s="266"/>
      <c r="F21" s="267"/>
      <c r="G21" s="266"/>
      <c r="H21" s="266"/>
      <c r="I21" s="268"/>
      <c r="J21" s="282"/>
      <c r="K21" s="282"/>
      <c r="L21" s="282"/>
      <c r="M21" s="282"/>
      <c r="N21" s="282"/>
      <c r="O21" s="282"/>
      <c r="P21" s="282"/>
      <c r="Q21" s="282"/>
      <c r="R21" s="282"/>
      <c r="S21" s="282"/>
      <c r="T21" s="282"/>
      <c r="U21" s="282"/>
      <c r="V21" s="283">
        <f t="shared" si="213"/>
        <v>0</v>
      </c>
      <c r="X21" s="106" t="str">
        <f t="shared" si="214"/>
        <v/>
      </c>
      <c r="Y21" s="102" t="str">
        <f t="shared" si="215"/>
        <v/>
      </c>
      <c r="Z21" s="102">
        <f t="shared" si="0"/>
        <v>0</v>
      </c>
      <c r="AA21" s="102">
        <f t="shared" si="1"/>
        <v>0</v>
      </c>
      <c r="AB21" s="107">
        <f t="shared" si="216"/>
        <v>0</v>
      </c>
      <c r="AC21" s="106" t="str">
        <f t="shared" si="2"/>
        <v/>
      </c>
      <c r="AD21" s="102" t="str">
        <f t="shared" si="3"/>
        <v/>
      </c>
      <c r="AE21" s="102">
        <f t="shared" si="4"/>
        <v>0</v>
      </c>
      <c r="AF21" s="102">
        <f t="shared" si="5"/>
        <v>0</v>
      </c>
      <c r="AG21" s="107">
        <f t="shared" si="6"/>
        <v>0</v>
      </c>
      <c r="AH21" s="106" t="str">
        <f t="shared" si="7"/>
        <v/>
      </c>
      <c r="AI21" s="102" t="str">
        <f t="shared" si="8"/>
        <v/>
      </c>
      <c r="AJ21" s="102">
        <f t="shared" si="9"/>
        <v>0</v>
      </c>
      <c r="AK21" s="102">
        <f t="shared" si="10"/>
        <v>0</v>
      </c>
      <c r="AL21" s="107">
        <f t="shared" si="11"/>
        <v>0</v>
      </c>
      <c r="AM21" s="106" t="str">
        <f t="shared" si="12"/>
        <v/>
      </c>
      <c r="AN21" s="102" t="str">
        <f t="shared" si="13"/>
        <v/>
      </c>
      <c r="AO21" s="102">
        <f t="shared" si="14"/>
        <v>0</v>
      </c>
      <c r="AP21" s="102">
        <f t="shared" si="15"/>
        <v>0</v>
      </c>
      <c r="AQ21" s="107">
        <f t="shared" si="16"/>
        <v>0</v>
      </c>
      <c r="AR21" s="106" t="str">
        <f t="shared" si="17"/>
        <v/>
      </c>
      <c r="AS21" s="102" t="str">
        <f t="shared" si="18"/>
        <v/>
      </c>
      <c r="AT21" s="102">
        <f t="shared" si="19"/>
        <v>0</v>
      </c>
      <c r="AU21" s="102">
        <f t="shared" si="20"/>
        <v>0</v>
      </c>
      <c r="AV21" s="107">
        <f t="shared" si="21"/>
        <v>0</v>
      </c>
      <c r="AW21" s="106" t="str">
        <f t="shared" si="22"/>
        <v/>
      </c>
      <c r="AX21" s="102" t="str">
        <f t="shared" si="23"/>
        <v/>
      </c>
      <c r="AY21" s="102">
        <f t="shared" si="24"/>
        <v>0</v>
      </c>
      <c r="AZ21" s="102">
        <f t="shared" si="25"/>
        <v>0</v>
      </c>
      <c r="BA21" s="107">
        <f t="shared" si="26"/>
        <v>0</v>
      </c>
      <c r="BB21" s="106" t="str">
        <f t="shared" si="27"/>
        <v/>
      </c>
      <c r="BC21" s="102" t="str">
        <f t="shared" si="28"/>
        <v/>
      </c>
      <c r="BD21" s="102">
        <f t="shared" si="29"/>
        <v>0</v>
      </c>
      <c r="BE21" s="102">
        <f t="shared" si="30"/>
        <v>0</v>
      </c>
      <c r="BF21" s="107">
        <f t="shared" si="31"/>
        <v>0</v>
      </c>
      <c r="BG21" s="106" t="str">
        <f t="shared" si="32"/>
        <v/>
      </c>
      <c r="BH21" s="102" t="str">
        <f t="shared" si="33"/>
        <v/>
      </c>
      <c r="BI21" s="102">
        <f t="shared" si="34"/>
        <v>0</v>
      </c>
      <c r="BJ21" s="102">
        <f t="shared" si="35"/>
        <v>0</v>
      </c>
      <c r="BK21" s="107">
        <f t="shared" si="36"/>
        <v>0</v>
      </c>
      <c r="BL21" s="106" t="str">
        <f t="shared" si="37"/>
        <v/>
      </c>
      <c r="BM21" s="102" t="str">
        <f t="shared" si="38"/>
        <v/>
      </c>
      <c r="BN21" s="102">
        <f t="shared" si="39"/>
        <v>0</v>
      </c>
      <c r="BO21" s="102">
        <f t="shared" si="40"/>
        <v>0</v>
      </c>
      <c r="BP21" s="107">
        <f t="shared" si="41"/>
        <v>0</v>
      </c>
      <c r="BQ21" s="106" t="str">
        <f t="shared" si="42"/>
        <v/>
      </c>
      <c r="BR21" s="102" t="str">
        <f t="shared" si="43"/>
        <v/>
      </c>
      <c r="BS21" s="102">
        <f t="shared" si="44"/>
        <v>0</v>
      </c>
      <c r="BT21" s="102">
        <f t="shared" si="45"/>
        <v>0</v>
      </c>
      <c r="BU21" s="107">
        <f t="shared" si="46"/>
        <v>0</v>
      </c>
      <c r="BV21" s="106" t="str">
        <f t="shared" si="47"/>
        <v/>
      </c>
      <c r="BW21" s="102" t="str">
        <f t="shared" si="48"/>
        <v/>
      </c>
      <c r="BX21" s="102">
        <f t="shared" si="49"/>
        <v>0</v>
      </c>
      <c r="BY21" s="102">
        <f t="shared" si="50"/>
        <v>0</v>
      </c>
      <c r="BZ21" s="107">
        <f t="shared" si="51"/>
        <v>0</v>
      </c>
      <c r="CA21" s="106" t="str">
        <f t="shared" si="52"/>
        <v/>
      </c>
      <c r="CB21" s="102" t="str">
        <f t="shared" si="53"/>
        <v/>
      </c>
      <c r="CC21" s="102">
        <f t="shared" si="54"/>
        <v>0</v>
      </c>
      <c r="CD21" s="102">
        <f t="shared" si="55"/>
        <v>0</v>
      </c>
      <c r="CE21" s="107">
        <f t="shared" si="56"/>
        <v>0</v>
      </c>
      <c r="CF21" s="106" t="str">
        <f t="shared" si="57"/>
        <v/>
      </c>
      <c r="CG21" s="102" t="str">
        <f t="shared" si="58"/>
        <v/>
      </c>
      <c r="CH21" s="102">
        <f t="shared" si="59"/>
        <v>0</v>
      </c>
      <c r="CI21" s="102">
        <f t="shared" si="60"/>
        <v>0</v>
      </c>
      <c r="CJ21" s="107">
        <f t="shared" si="61"/>
        <v>0</v>
      </c>
      <c r="CK21" s="106" t="str">
        <f t="shared" si="62"/>
        <v/>
      </c>
      <c r="CL21" s="102" t="str">
        <f t="shared" si="63"/>
        <v/>
      </c>
      <c r="CM21" s="102">
        <f t="shared" si="64"/>
        <v>0</v>
      </c>
      <c r="CN21" s="102">
        <f t="shared" si="65"/>
        <v>0</v>
      </c>
      <c r="CO21" s="107">
        <f t="shared" si="66"/>
        <v>0</v>
      </c>
      <c r="CP21" s="106" t="str">
        <f t="shared" si="67"/>
        <v/>
      </c>
      <c r="CQ21" s="102" t="str">
        <f t="shared" si="68"/>
        <v/>
      </c>
      <c r="CR21" s="102">
        <f t="shared" si="69"/>
        <v>0</v>
      </c>
      <c r="CS21" s="102">
        <f t="shared" si="70"/>
        <v>0</v>
      </c>
      <c r="CT21" s="107">
        <f t="shared" si="71"/>
        <v>0</v>
      </c>
      <c r="CU21" s="106" t="str">
        <f t="shared" si="72"/>
        <v/>
      </c>
      <c r="CV21" s="102" t="str">
        <f t="shared" si="73"/>
        <v/>
      </c>
      <c r="CW21" s="102">
        <f t="shared" si="74"/>
        <v>0</v>
      </c>
      <c r="CX21" s="102">
        <f t="shared" si="75"/>
        <v>0</v>
      </c>
      <c r="CY21" s="107">
        <f t="shared" si="76"/>
        <v>0</v>
      </c>
      <c r="CZ21" s="106" t="str">
        <f t="shared" si="77"/>
        <v/>
      </c>
      <c r="DA21" s="102" t="str">
        <f t="shared" si="78"/>
        <v/>
      </c>
      <c r="DB21" s="102">
        <f t="shared" si="79"/>
        <v>0</v>
      </c>
      <c r="DC21" s="102">
        <f t="shared" si="80"/>
        <v>0</v>
      </c>
      <c r="DD21" s="107">
        <f t="shared" si="81"/>
        <v>0</v>
      </c>
      <c r="DE21" s="106" t="str">
        <f t="shared" si="82"/>
        <v/>
      </c>
      <c r="DF21" s="102" t="str">
        <f t="shared" si="83"/>
        <v/>
      </c>
      <c r="DG21" s="102">
        <f t="shared" si="84"/>
        <v>0</v>
      </c>
      <c r="DH21" s="102">
        <f t="shared" si="85"/>
        <v>0</v>
      </c>
      <c r="DI21" s="107">
        <f t="shared" si="86"/>
        <v>0</v>
      </c>
      <c r="DJ21" s="106" t="str">
        <f t="shared" si="87"/>
        <v/>
      </c>
      <c r="DK21" s="102" t="str">
        <f t="shared" si="88"/>
        <v/>
      </c>
      <c r="DL21" s="102">
        <f t="shared" si="89"/>
        <v>0</v>
      </c>
      <c r="DM21" s="102">
        <f t="shared" si="90"/>
        <v>0</v>
      </c>
      <c r="DN21" s="107">
        <f t="shared" si="91"/>
        <v>0</v>
      </c>
      <c r="DO21" s="106" t="str">
        <f t="shared" si="92"/>
        <v/>
      </c>
      <c r="DP21" s="102" t="str">
        <f t="shared" si="93"/>
        <v/>
      </c>
      <c r="DQ21" s="102">
        <f t="shared" si="94"/>
        <v>0</v>
      </c>
      <c r="DR21" s="102">
        <f t="shared" si="95"/>
        <v>0</v>
      </c>
      <c r="DS21" s="107">
        <f t="shared" si="96"/>
        <v>0</v>
      </c>
      <c r="DT21" s="106" t="str">
        <f t="shared" si="97"/>
        <v/>
      </c>
      <c r="DU21" s="102" t="str">
        <f t="shared" si="98"/>
        <v/>
      </c>
      <c r="DV21" s="102">
        <f t="shared" si="99"/>
        <v>0</v>
      </c>
      <c r="DW21" s="102">
        <f t="shared" si="100"/>
        <v>0</v>
      </c>
      <c r="DX21" s="107">
        <f t="shared" si="101"/>
        <v>0</v>
      </c>
      <c r="DY21" s="106" t="str">
        <f t="shared" si="102"/>
        <v/>
      </c>
      <c r="DZ21" s="102" t="str">
        <f t="shared" si="103"/>
        <v/>
      </c>
      <c r="EA21" s="102">
        <f t="shared" si="104"/>
        <v>0</v>
      </c>
      <c r="EB21" s="102">
        <f t="shared" si="105"/>
        <v>0</v>
      </c>
      <c r="EC21" s="107">
        <f t="shared" si="106"/>
        <v>0</v>
      </c>
      <c r="ED21" s="106" t="str">
        <f t="shared" si="107"/>
        <v/>
      </c>
      <c r="EE21" s="102" t="str">
        <f t="shared" si="108"/>
        <v/>
      </c>
      <c r="EF21" s="102">
        <f t="shared" si="109"/>
        <v>0</v>
      </c>
      <c r="EG21" s="102">
        <f t="shared" si="110"/>
        <v>0</v>
      </c>
      <c r="EH21" s="107">
        <f t="shared" si="111"/>
        <v>0</v>
      </c>
      <c r="EI21" s="106" t="str">
        <f t="shared" si="112"/>
        <v/>
      </c>
      <c r="EJ21" s="102" t="str">
        <f t="shared" si="113"/>
        <v/>
      </c>
      <c r="EK21" s="102">
        <f t="shared" si="114"/>
        <v>0</v>
      </c>
      <c r="EL21" s="102">
        <f t="shared" si="115"/>
        <v>0</v>
      </c>
      <c r="EM21" s="107">
        <f t="shared" si="116"/>
        <v>0</v>
      </c>
      <c r="EN21" s="106" t="str">
        <f t="shared" si="117"/>
        <v/>
      </c>
      <c r="EO21" s="102" t="str">
        <f t="shared" si="118"/>
        <v/>
      </c>
      <c r="EP21" s="102">
        <f t="shared" si="119"/>
        <v>0</v>
      </c>
      <c r="EQ21" s="102">
        <f t="shared" si="120"/>
        <v>0</v>
      </c>
      <c r="ER21" s="107">
        <f t="shared" si="121"/>
        <v>0</v>
      </c>
      <c r="ES21" s="106" t="str">
        <f t="shared" si="122"/>
        <v/>
      </c>
      <c r="ET21" s="102" t="str">
        <f t="shared" si="123"/>
        <v/>
      </c>
      <c r="EU21" s="102">
        <f t="shared" si="124"/>
        <v>0</v>
      </c>
      <c r="EV21" s="102">
        <f t="shared" si="125"/>
        <v>0</v>
      </c>
      <c r="EW21" s="107">
        <f t="shared" si="126"/>
        <v>0</v>
      </c>
      <c r="EX21" s="106" t="str">
        <f t="shared" si="127"/>
        <v/>
      </c>
      <c r="EY21" s="102" t="str">
        <f t="shared" si="128"/>
        <v/>
      </c>
      <c r="EZ21" s="102">
        <f t="shared" si="129"/>
        <v>0</v>
      </c>
      <c r="FA21" s="102">
        <f t="shared" si="130"/>
        <v>0</v>
      </c>
      <c r="FB21" s="107">
        <f t="shared" si="131"/>
        <v>0</v>
      </c>
      <c r="FC21" s="106" t="str">
        <f t="shared" si="132"/>
        <v/>
      </c>
      <c r="FD21" s="102" t="str">
        <f t="shared" si="133"/>
        <v/>
      </c>
      <c r="FE21" s="102">
        <f t="shared" si="134"/>
        <v>0</v>
      </c>
      <c r="FF21" s="102">
        <f t="shared" si="135"/>
        <v>0</v>
      </c>
      <c r="FG21" s="107">
        <f t="shared" si="136"/>
        <v>0</v>
      </c>
      <c r="FH21" s="106" t="str">
        <f t="shared" si="137"/>
        <v/>
      </c>
      <c r="FI21" s="102" t="str">
        <f t="shared" si="138"/>
        <v/>
      </c>
      <c r="FJ21" s="102">
        <f t="shared" si="139"/>
        <v>0</v>
      </c>
      <c r="FK21" s="102">
        <f t="shared" si="140"/>
        <v>0</v>
      </c>
      <c r="FL21" s="107">
        <f t="shared" si="141"/>
        <v>0</v>
      </c>
      <c r="FM21" s="106" t="str">
        <f t="shared" si="142"/>
        <v/>
      </c>
      <c r="FN21" s="102" t="str">
        <f t="shared" si="143"/>
        <v/>
      </c>
      <c r="FO21" s="102">
        <f t="shared" si="144"/>
        <v>0</v>
      </c>
      <c r="FP21" s="102">
        <f t="shared" si="145"/>
        <v>0</v>
      </c>
      <c r="FQ21" s="107">
        <f t="shared" si="146"/>
        <v>0</v>
      </c>
      <c r="FR21" s="106" t="str">
        <f t="shared" si="147"/>
        <v/>
      </c>
      <c r="FS21" s="102" t="str">
        <f t="shared" si="148"/>
        <v/>
      </c>
      <c r="FT21" s="102">
        <f t="shared" si="149"/>
        <v>0</v>
      </c>
      <c r="FU21" s="102">
        <f t="shared" si="150"/>
        <v>0</v>
      </c>
      <c r="FV21" s="107">
        <f t="shared" si="151"/>
        <v>0</v>
      </c>
      <c r="FW21" s="106" t="str">
        <f t="shared" si="152"/>
        <v/>
      </c>
      <c r="FX21" s="102" t="str">
        <f t="shared" si="153"/>
        <v/>
      </c>
      <c r="FY21" s="102">
        <f t="shared" si="154"/>
        <v>0</v>
      </c>
      <c r="FZ21" s="102">
        <f t="shared" si="155"/>
        <v>0</v>
      </c>
      <c r="GA21" s="107">
        <f t="shared" si="156"/>
        <v>0</v>
      </c>
      <c r="GB21" s="106" t="str">
        <f t="shared" si="157"/>
        <v/>
      </c>
      <c r="GC21" s="102" t="str">
        <f t="shared" si="158"/>
        <v/>
      </c>
      <c r="GD21" s="102">
        <f t="shared" si="159"/>
        <v>0</v>
      </c>
      <c r="GE21" s="102">
        <f t="shared" si="160"/>
        <v>0</v>
      </c>
      <c r="GF21" s="107">
        <f t="shared" si="161"/>
        <v>0</v>
      </c>
      <c r="GG21" s="106" t="str">
        <f t="shared" si="162"/>
        <v/>
      </c>
      <c r="GH21" s="102" t="str">
        <f t="shared" si="163"/>
        <v/>
      </c>
      <c r="GI21" s="102">
        <f t="shared" si="164"/>
        <v>0</v>
      </c>
      <c r="GJ21" s="102">
        <f t="shared" si="165"/>
        <v>0</v>
      </c>
      <c r="GK21" s="107">
        <f t="shared" si="166"/>
        <v>0</v>
      </c>
      <c r="GL21" s="106" t="str">
        <f t="shared" si="167"/>
        <v/>
      </c>
      <c r="GM21" s="102" t="str">
        <f t="shared" si="168"/>
        <v/>
      </c>
      <c r="GN21" s="102">
        <f t="shared" si="169"/>
        <v>0</v>
      </c>
      <c r="GO21" s="102">
        <f t="shared" si="170"/>
        <v>0</v>
      </c>
      <c r="GP21" s="107">
        <f t="shared" si="171"/>
        <v>0</v>
      </c>
      <c r="GQ21" s="106" t="str">
        <f t="shared" si="172"/>
        <v/>
      </c>
      <c r="GR21" s="102" t="str">
        <f t="shared" si="173"/>
        <v/>
      </c>
      <c r="GS21" s="102">
        <f t="shared" si="174"/>
        <v>0</v>
      </c>
      <c r="GT21" s="102">
        <f t="shared" si="175"/>
        <v>0</v>
      </c>
      <c r="GU21" s="107">
        <f t="shared" si="176"/>
        <v>0</v>
      </c>
      <c r="GV21" s="106" t="str">
        <f t="shared" si="177"/>
        <v/>
      </c>
      <c r="GW21" s="102" t="str">
        <f t="shared" si="178"/>
        <v/>
      </c>
      <c r="GX21" s="102">
        <f t="shared" si="179"/>
        <v>0</v>
      </c>
      <c r="GY21" s="102">
        <f t="shared" si="180"/>
        <v>0</v>
      </c>
      <c r="GZ21" s="107">
        <f t="shared" si="181"/>
        <v>0</v>
      </c>
      <c r="HA21" s="106" t="str">
        <f t="shared" si="182"/>
        <v/>
      </c>
      <c r="HB21" s="102" t="str">
        <f t="shared" si="183"/>
        <v/>
      </c>
      <c r="HC21" s="107">
        <f t="shared" si="184"/>
        <v>0</v>
      </c>
      <c r="HD21" s="106" t="str">
        <f t="shared" si="185"/>
        <v/>
      </c>
      <c r="HE21" s="102" t="str">
        <f t="shared" si="186"/>
        <v/>
      </c>
      <c r="HF21" s="107">
        <f t="shared" si="187"/>
        <v>0</v>
      </c>
      <c r="HG21" s="106" t="str">
        <f t="shared" si="188"/>
        <v/>
      </c>
      <c r="HH21" s="102" t="str">
        <f t="shared" si="217"/>
        <v/>
      </c>
      <c r="HI21" s="102" t="e">
        <f>VLOOKUP(HH21,初期設定シート!$D$6:$E$33,2,FALSE)</f>
        <v>#N/A</v>
      </c>
      <c r="HJ21" s="102" t="str">
        <f t="shared" si="218"/>
        <v/>
      </c>
      <c r="HK21" s="102" t="str">
        <f t="shared" si="219"/>
        <v/>
      </c>
      <c r="HL21" s="102" t="e">
        <f>VLOOKUP($HH21,初期設定シート!$Y$5:$AL$32,3,FALSE)</f>
        <v>#N/A</v>
      </c>
      <c r="HM21" s="102" t="e">
        <f>VLOOKUP($HH21,初期設定シート!$Y$5:$AL$32,4,FALSE)</f>
        <v>#N/A</v>
      </c>
      <c r="HN21" s="102" t="e">
        <f>VLOOKUP($HH21,初期設定シート!$Y$5:$AL$32,5,FALSE)</f>
        <v>#N/A</v>
      </c>
      <c r="HO21" s="102" t="e">
        <f>VLOOKUP($HH21,初期設定シート!$Y$5:$AL$32,6,FALSE)</f>
        <v>#N/A</v>
      </c>
      <c r="HP21" s="102" t="e">
        <f>VLOOKUP($HH21,初期設定シート!$Y$5:$AL$32,7,FALSE)</f>
        <v>#N/A</v>
      </c>
      <c r="HQ21" s="102" t="e">
        <f>VLOOKUP($HH21,初期設定シート!$Y$5:$AL$32,8,FALSE)</f>
        <v>#N/A</v>
      </c>
      <c r="HR21" s="102" t="e">
        <f>VLOOKUP($HH21,初期設定シート!$Y$5:$AL$32,9,FALSE)</f>
        <v>#N/A</v>
      </c>
      <c r="HS21" s="102" t="e">
        <f>VLOOKUP($HH21,初期設定シート!$Y$5:$AL$32,10,FALSE)</f>
        <v>#N/A</v>
      </c>
      <c r="HT21" s="102" t="e">
        <f>VLOOKUP($HH21,初期設定シート!$Y$5:$AL$32,11,FALSE)</f>
        <v>#N/A</v>
      </c>
      <c r="HU21" s="102" t="e">
        <f>VLOOKUP($HH21,初期設定シート!$Y$5:$AL$32,12,FALSE)</f>
        <v>#N/A</v>
      </c>
      <c r="HV21" s="102" t="e">
        <f>VLOOKUP($HH21,初期設定シート!$Y$5:$AL$32,13,FALSE)</f>
        <v>#N/A</v>
      </c>
      <c r="HW21" s="102" t="e">
        <f>VLOOKUP($HH21,初期設定シート!$Y$5:$AL$32,14,FALSE)</f>
        <v>#N/A</v>
      </c>
      <c r="HX21" s="102" t="e">
        <f t="shared" si="189"/>
        <v>#N/A</v>
      </c>
      <c r="HY21" s="102" t="e">
        <f t="shared" si="190"/>
        <v>#N/A</v>
      </c>
      <c r="HZ21" s="102" t="e">
        <f t="shared" si="191"/>
        <v>#N/A</v>
      </c>
      <c r="IA21" s="102" t="e">
        <f t="shared" si="192"/>
        <v>#N/A</v>
      </c>
      <c r="IB21" s="102" t="e">
        <f t="shared" si="193"/>
        <v>#N/A</v>
      </c>
      <c r="IC21" s="102" t="e">
        <f t="shared" si="194"/>
        <v>#N/A</v>
      </c>
      <c r="ID21" s="102" t="e">
        <f t="shared" si="195"/>
        <v>#N/A</v>
      </c>
      <c r="IE21" s="102" t="e">
        <f t="shared" si="196"/>
        <v>#N/A</v>
      </c>
      <c r="IF21" s="102" t="e">
        <f t="shared" si="197"/>
        <v>#N/A</v>
      </c>
      <c r="IG21" s="102" t="e">
        <f t="shared" si="198"/>
        <v>#N/A</v>
      </c>
      <c r="IH21" s="102" t="e">
        <f t="shared" si="199"/>
        <v>#N/A</v>
      </c>
      <c r="II21" s="102" t="e">
        <f t="shared" si="200"/>
        <v>#N/A</v>
      </c>
      <c r="IJ21" s="102" t="str">
        <f t="shared" si="201"/>
        <v/>
      </c>
      <c r="IK21" s="102" t="str">
        <f t="shared" si="202"/>
        <v/>
      </c>
      <c r="IL21" s="102" t="str">
        <f t="shared" si="203"/>
        <v/>
      </c>
      <c r="IM21" s="102" t="str">
        <f t="shared" si="204"/>
        <v/>
      </c>
      <c r="IN21" s="102" t="str">
        <f t="shared" si="205"/>
        <v/>
      </c>
      <c r="IO21" s="102" t="str">
        <f t="shared" si="206"/>
        <v/>
      </c>
      <c r="IP21" s="102" t="str">
        <f t="shared" si="207"/>
        <v/>
      </c>
      <c r="IQ21" s="102" t="str">
        <f t="shared" si="208"/>
        <v/>
      </c>
      <c r="IR21" s="102" t="str">
        <f t="shared" si="209"/>
        <v/>
      </c>
      <c r="IS21" s="102" t="str">
        <f t="shared" si="210"/>
        <v/>
      </c>
      <c r="IT21" s="102" t="str">
        <f t="shared" si="211"/>
        <v/>
      </c>
      <c r="IU21" s="107" t="str">
        <f t="shared" si="212"/>
        <v/>
      </c>
    </row>
    <row r="22" spans="1:255" ht="30" customHeight="1">
      <c r="A22" s="265"/>
      <c r="B22" s="266"/>
      <c r="C22" s="266"/>
      <c r="D22" s="266"/>
      <c r="E22" s="266"/>
      <c r="F22" s="267"/>
      <c r="G22" s="266"/>
      <c r="H22" s="266"/>
      <c r="I22" s="268"/>
      <c r="J22" s="282"/>
      <c r="K22" s="282"/>
      <c r="L22" s="282"/>
      <c r="M22" s="282"/>
      <c r="N22" s="282"/>
      <c r="O22" s="282"/>
      <c r="P22" s="282"/>
      <c r="Q22" s="282"/>
      <c r="R22" s="282"/>
      <c r="S22" s="282"/>
      <c r="T22" s="282"/>
      <c r="U22" s="282"/>
      <c r="V22" s="283">
        <f t="shared" si="213"/>
        <v>0</v>
      </c>
      <c r="X22" s="106" t="str">
        <f t="shared" si="214"/>
        <v/>
      </c>
      <c r="Y22" s="102" t="str">
        <f t="shared" si="215"/>
        <v/>
      </c>
      <c r="Z22" s="102">
        <f t="shared" si="0"/>
        <v>0</v>
      </c>
      <c r="AA22" s="102">
        <f t="shared" si="1"/>
        <v>0</v>
      </c>
      <c r="AB22" s="107">
        <f t="shared" si="216"/>
        <v>0</v>
      </c>
      <c r="AC22" s="106" t="str">
        <f t="shared" si="2"/>
        <v/>
      </c>
      <c r="AD22" s="102" t="str">
        <f t="shared" si="3"/>
        <v/>
      </c>
      <c r="AE22" s="102">
        <f t="shared" si="4"/>
        <v>0</v>
      </c>
      <c r="AF22" s="102">
        <f t="shared" si="5"/>
        <v>0</v>
      </c>
      <c r="AG22" s="107">
        <f t="shared" si="6"/>
        <v>0</v>
      </c>
      <c r="AH22" s="106" t="str">
        <f t="shared" si="7"/>
        <v/>
      </c>
      <c r="AI22" s="102" t="str">
        <f t="shared" si="8"/>
        <v/>
      </c>
      <c r="AJ22" s="102">
        <f t="shared" si="9"/>
        <v>0</v>
      </c>
      <c r="AK22" s="102">
        <f t="shared" si="10"/>
        <v>0</v>
      </c>
      <c r="AL22" s="107">
        <f t="shared" si="11"/>
        <v>0</v>
      </c>
      <c r="AM22" s="106" t="str">
        <f t="shared" si="12"/>
        <v/>
      </c>
      <c r="AN22" s="102" t="str">
        <f t="shared" si="13"/>
        <v/>
      </c>
      <c r="AO22" s="102">
        <f t="shared" si="14"/>
        <v>0</v>
      </c>
      <c r="AP22" s="102">
        <f t="shared" si="15"/>
        <v>0</v>
      </c>
      <c r="AQ22" s="107">
        <f t="shared" si="16"/>
        <v>0</v>
      </c>
      <c r="AR22" s="106" t="str">
        <f t="shared" si="17"/>
        <v/>
      </c>
      <c r="AS22" s="102" t="str">
        <f t="shared" si="18"/>
        <v/>
      </c>
      <c r="AT22" s="102">
        <f t="shared" si="19"/>
        <v>0</v>
      </c>
      <c r="AU22" s="102">
        <f t="shared" si="20"/>
        <v>0</v>
      </c>
      <c r="AV22" s="107">
        <f t="shared" si="21"/>
        <v>0</v>
      </c>
      <c r="AW22" s="106" t="str">
        <f t="shared" si="22"/>
        <v/>
      </c>
      <c r="AX22" s="102" t="str">
        <f t="shared" si="23"/>
        <v/>
      </c>
      <c r="AY22" s="102">
        <f t="shared" si="24"/>
        <v>0</v>
      </c>
      <c r="AZ22" s="102">
        <f t="shared" si="25"/>
        <v>0</v>
      </c>
      <c r="BA22" s="107">
        <f t="shared" si="26"/>
        <v>0</v>
      </c>
      <c r="BB22" s="106" t="str">
        <f t="shared" si="27"/>
        <v/>
      </c>
      <c r="BC22" s="102" t="str">
        <f t="shared" si="28"/>
        <v/>
      </c>
      <c r="BD22" s="102">
        <f t="shared" si="29"/>
        <v>0</v>
      </c>
      <c r="BE22" s="102">
        <f t="shared" si="30"/>
        <v>0</v>
      </c>
      <c r="BF22" s="107">
        <f t="shared" si="31"/>
        <v>0</v>
      </c>
      <c r="BG22" s="106" t="str">
        <f t="shared" si="32"/>
        <v/>
      </c>
      <c r="BH22" s="102" t="str">
        <f t="shared" si="33"/>
        <v/>
      </c>
      <c r="BI22" s="102">
        <f t="shared" si="34"/>
        <v>0</v>
      </c>
      <c r="BJ22" s="102">
        <f t="shared" si="35"/>
        <v>0</v>
      </c>
      <c r="BK22" s="107">
        <f t="shared" si="36"/>
        <v>0</v>
      </c>
      <c r="BL22" s="106" t="str">
        <f t="shared" si="37"/>
        <v/>
      </c>
      <c r="BM22" s="102" t="str">
        <f t="shared" si="38"/>
        <v/>
      </c>
      <c r="BN22" s="102">
        <f t="shared" si="39"/>
        <v>0</v>
      </c>
      <c r="BO22" s="102">
        <f t="shared" si="40"/>
        <v>0</v>
      </c>
      <c r="BP22" s="107">
        <f t="shared" si="41"/>
        <v>0</v>
      </c>
      <c r="BQ22" s="106" t="str">
        <f t="shared" si="42"/>
        <v/>
      </c>
      <c r="BR22" s="102" t="str">
        <f t="shared" si="43"/>
        <v/>
      </c>
      <c r="BS22" s="102">
        <f t="shared" si="44"/>
        <v>0</v>
      </c>
      <c r="BT22" s="102">
        <f t="shared" si="45"/>
        <v>0</v>
      </c>
      <c r="BU22" s="107">
        <f t="shared" si="46"/>
        <v>0</v>
      </c>
      <c r="BV22" s="106" t="str">
        <f t="shared" si="47"/>
        <v/>
      </c>
      <c r="BW22" s="102" t="str">
        <f t="shared" si="48"/>
        <v/>
      </c>
      <c r="BX22" s="102">
        <f t="shared" si="49"/>
        <v>0</v>
      </c>
      <c r="BY22" s="102">
        <f t="shared" si="50"/>
        <v>0</v>
      </c>
      <c r="BZ22" s="107">
        <f t="shared" si="51"/>
        <v>0</v>
      </c>
      <c r="CA22" s="106" t="str">
        <f t="shared" si="52"/>
        <v/>
      </c>
      <c r="CB22" s="102" t="str">
        <f t="shared" si="53"/>
        <v/>
      </c>
      <c r="CC22" s="102">
        <f t="shared" si="54"/>
        <v>0</v>
      </c>
      <c r="CD22" s="102">
        <f t="shared" si="55"/>
        <v>0</v>
      </c>
      <c r="CE22" s="107">
        <f t="shared" si="56"/>
        <v>0</v>
      </c>
      <c r="CF22" s="106" t="str">
        <f t="shared" si="57"/>
        <v/>
      </c>
      <c r="CG22" s="102" t="str">
        <f t="shared" si="58"/>
        <v/>
      </c>
      <c r="CH22" s="102">
        <f t="shared" si="59"/>
        <v>0</v>
      </c>
      <c r="CI22" s="102">
        <f t="shared" si="60"/>
        <v>0</v>
      </c>
      <c r="CJ22" s="107">
        <f t="shared" si="61"/>
        <v>0</v>
      </c>
      <c r="CK22" s="106" t="str">
        <f t="shared" si="62"/>
        <v/>
      </c>
      <c r="CL22" s="102" t="str">
        <f t="shared" si="63"/>
        <v/>
      </c>
      <c r="CM22" s="102">
        <f t="shared" si="64"/>
        <v>0</v>
      </c>
      <c r="CN22" s="102">
        <f t="shared" si="65"/>
        <v>0</v>
      </c>
      <c r="CO22" s="107">
        <f t="shared" si="66"/>
        <v>0</v>
      </c>
      <c r="CP22" s="106" t="str">
        <f t="shared" si="67"/>
        <v/>
      </c>
      <c r="CQ22" s="102" t="str">
        <f t="shared" si="68"/>
        <v/>
      </c>
      <c r="CR22" s="102">
        <f t="shared" si="69"/>
        <v>0</v>
      </c>
      <c r="CS22" s="102">
        <f t="shared" si="70"/>
        <v>0</v>
      </c>
      <c r="CT22" s="107">
        <f t="shared" si="71"/>
        <v>0</v>
      </c>
      <c r="CU22" s="106" t="str">
        <f t="shared" si="72"/>
        <v/>
      </c>
      <c r="CV22" s="102" t="str">
        <f t="shared" si="73"/>
        <v/>
      </c>
      <c r="CW22" s="102">
        <f t="shared" si="74"/>
        <v>0</v>
      </c>
      <c r="CX22" s="102">
        <f t="shared" si="75"/>
        <v>0</v>
      </c>
      <c r="CY22" s="107">
        <f t="shared" si="76"/>
        <v>0</v>
      </c>
      <c r="CZ22" s="106" t="str">
        <f t="shared" si="77"/>
        <v/>
      </c>
      <c r="DA22" s="102" t="str">
        <f t="shared" si="78"/>
        <v/>
      </c>
      <c r="DB22" s="102">
        <f t="shared" si="79"/>
        <v>0</v>
      </c>
      <c r="DC22" s="102">
        <f t="shared" si="80"/>
        <v>0</v>
      </c>
      <c r="DD22" s="107">
        <f t="shared" si="81"/>
        <v>0</v>
      </c>
      <c r="DE22" s="106" t="str">
        <f t="shared" si="82"/>
        <v/>
      </c>
      <c r="DF22" s="102" t="str">
        <f t="shared" si="83"/>
        <v/>
      </c>
      <c r="DG22" s="102">
        <f t="shared" si="84"/>
        <v>0</v>
      </c>
      <c r="DH22" s="102">
        <f t="shared" si="85"/>
        <v>0</v>
      </c>
      <c r="DI22" s="107">
        <f t="shared" si="86"/>
        <v>0</v>
      </c>
      <c r="DJ22" s="106" t="str">
        <f t="shared" si="87"/>
        <v/>
      </c>
      <c r="DK22" s="102" t="str">
        <f t="shared" si="88"/>
        <v/>
      </c>
      <c r="DL22" s="102">
        <f t="shared" si="89"/>
        <v>0</v>
      </c>
      <c r="DM22" s="102">
        <f t="shared" si="90"/>
        <v>0</v>
      </c>
      <c r="DN22" s="107">
        <f t="shared" si="91"/>
        <v>0</v>
      </c>
      <c r="DO22" s="106" t="str">
        <f t="shared" si="92"/>
        <v/>
      </c>
      <c r="DP22" s="102" t="str">
        <f t="shared" si="93"/>
        <v/>
      </c>
      <c r="DQ22" s="102">
        <f t="shared" si="94"/>
        <v>0</v>
      </c>
      <c r="DR22" s="102">
        <f t="shared" si="95"/>
        <v>0</v>
      </c>
      <c r="DS22" s="107">
        <f t="shared" si="96"/>
        <v>0</v>
      </c>
      <c r="DT22" s="106" t="str">
        <f t="shared" si="97"/>
        <v/>
      </c>
      <c r="DU22" s="102" t="str">
        <f t="shared" si="98"/>
        <v/>
      </c>
      <c r="DV22" s="102">
        <f t="shared" si="99"/>
        <v>0</v>
      </c>
      <c r="DW22" s="102">
        <f t="shared" si="100"/>
        <v>0</v>
      </c>
      <c r="DX22" s="107">
        <f t="shared" si="101"/>
        <v>0</v>
      </c>
      <c r="DY22" s="106" t="str">
        <f t="shared" si="102"/>
        <v/>
      </c>
      <c r="DZ22" s="102" t="str">
        <f t="shared" si="103"/>
        <v/>
      </c>
      <c r="EA22" s="102">
        <f t="shared" si="104"/>
        <v>0</v>
      </c>
      <c r="EB22" s="102">
        <f t="shared" si="105"/>
        <v>0</v>
      </c>
      <c r="EC22" s="107">
        <f t="shared" si="106"/>
        <v>0</v>
      </c>
      <c r="ED22" s="106" t="str">
        <f t="shared" si="107"/>
        <v/>
      </c>
      <c r="EE22" s="102" t="str">
        <f t="shared" si="108"/>
        <v/>
      </c>
      <c r="EF22" s="102">
        <f t="shared" si="109"/>
        <v>0</v>
      </c>
      <c r="EG22" s="102">
        <f t="shared" si="110"/>
        <v>0</v>
      </c>
      <c r="EH22" s="107">
        <f t="shared" si="111"/>
        <v>0</v>
      </c>
      <c r="EI22" s="106" t="str">
        <f t="shared" si="112"/>
        <v/>
      </c>
      <c r="EJ22" s="102" t="str">
        <f t="shared" si="113"/>
        <v/>
      </c>
      <c r="EK22" s="102">
        <f t="shared" si="114"/>
        <v>0</v>
      </c>
      <c r="EL22" s="102">
        <f t="shared" si="115"/>
        <v>0</v>
      </c>
      <c r="EM22" s="107">
        <f t="shared" si="116"/>
        <v>0</v>
      </c>
      <c r="EN22" s="106" t="str">
        <f t="shared" si="117"/>
        <v/>
      </c>
      <c r="EO22" s="102" t="str">
        <f t="shared" si="118"/>
        <v/>
      </c>
      <c r="EP22" s="102">
        <f t="shared" si="119"/>
        <v>0</v>
      </c>
      <c r="EQ22" s="102">
        <f t="shared" si="120"/>
        <v>0</v>
      </c>
      <c r="ER22" s="107">
        <f t="shared" si="121"/>
        <v>0</v>
      </c>
      <c r="ES22" s="106" t="str">
        <f t="shared" si="122"/>
        <v/>
      </c>
      <c r="ET22" s="102" t="str">
        <f t="shared" si="123"/>
        <v/>
      </c>
      <c r="EU22" s="102">
        <f t="shared" si="124"/>
        <v>0</v>
      </c>
      <c r="EV22" s="102">
        <f t="shared" si="125"/>
        <v>0</v>
      </c>
      <c r="EW22" s="107">
        <f t="shared" si="126"/>
        <v>0</v>
      </c>
      <c r="EX22" s="106" t="str">
        <f t="shared" si="127"/>
        <v/>
      </c>
      <c r="EY22" s="102" t="str">
        <f t="shared" si="128"/>
        <v/>
      </c>
      <c r="EZ22" s="102">
        <f t="shared" si="129"/>
        <v>0</v>
      </c>
      <c r="FA22" s="102">
        <f t="shared" si="130"/>
        <v>0</v>
      </c>
      <c r="FB22" s="107">
        <f t="shared" si="131"/>
        <v>0</v>
      </c>
      <c r="FC22" s="106" t="str">
        <f t="shared" si="132"/>
        <v/>
      </c>
      <c r="FD22" s="102" t="str">
        <f t="shared" si="133"/>
        <v/>
      </c>
      <c r="FE22" s="102">
        <f t="shared" si="134"/>
        <v>0</v>
      </c>
      <c r="FF22" s="102">
        <f t="shared" si="135"/>
        <v>0</v>
      </c>
      <c r="FG22" s="107">
        <f t="shared" si="136"/>
        <v>0</v>
      </c>
      <c r="FH22" s="106" t="str">
        <f t="shared" si="137"/>
        <v/>
      </c>
      <c r="FI22" s="102" t="str">
        <f t="shared" si="138"/>
        <v/>
      </c>
      <c r="FJ22" s="102">
        <f t="shared" si="139"/>
        <v>0</v>
      </c>
      <c r="FK22" s="102">
        <f t="shared" si="140"/>
        <v>0</v>
      </c>
      <c r="FL22" s="107">
        <f t="shared" si="141"/>
        <v>0</v>
      </c>
      <c r="FM22" s="106" t="str">
        <f t="shared" si="142"/>
        <v/>
      </c>
      <c r="FN22" s="102" t="str">
        <f t="shared" si="143"/>
        <v/>
      </c>
      <c r="FO22" s="102">
        <f t="shared" si="144"/>
        <v>0</v>
      </c>
      <c r="FP22" s="102">
        <f t="shared" si="145"/>
        <v>0</v>
      </c>
      <c r="FQ22" s="107">
        <f t="shared" si="146"/>
        <v>0</v>
      </c>
      <c r="FR22" s="106" t="str">
        <f t="shared" si="147"/>
        <v/>
      </c>
      <c r="FS22" s="102" t="str">
        <f t="shared" si="148"/>
        <v/>
      </c>
      <c r="FT22" s="102">
        <f t="shared" si="149"/>
        <v>0</v>
      </c>
      <c r="FU22" s="102">
        <f t="shared" si="150"/>
        <v>0</v>
      </c>
      <c r="FV22" s="107">
        <f t="shared" si="151"/>
        <v>0</v>
      </c>
      <c r="FW22" s="106" t="str">
        <f t="shared" si="152"/>
        <v/>
      </c>
      <c r="FX22" s="102" t="str">
        <f t="shared" si="153"/>
        <v/>
      </c>
      <c r="FY22" s="102">
        <f t="shared" si="154"/>
        <v>0</v>
      </c>
      <c r="FZ22" s="102">
        <f t="shared" si="155"/>
        <v>0</v>
      </c>
      <c r="GA22" s="107">
        <f t="shared" si="156"/>
        <v>0</v>
      </c>
      <c r="GB22" s="106" t="str">
        <f t="shared" si="157"/>
        <v/>
      </c>
      <c r="GC22" s="102" t="str">
        <f t="shared" si="158"/>
        <v/>
      </c>
      <c r="GD22" s="102">
        <f t="shared" si="159"/>
        <v>0</v>
      </c>
      <c r="GE22" s="102">
        <f t="shared" si="160"/>
        <v>0</v>
      </c>
      <c r="GF22" s="107">
        <f t="shared" si="161"/>
        <v>0</v>
      </c>
      <c r="GG22" s="106" t="str">
        <f t="shared" si="162"/>
        <v/>
      </c>
      <c r="GH22" s="102" t="str">
        <f t="shared" si="163"/>
        <v/>
      </c>
      <c r="GI22" s="102">
        <f t="shared" si="164"/>
        <v>0</v>
      </c>
      <c r="GJ22" s="102">
        <f t="shared" si="165"/>
        <v>0</v>
      </c>
      <c r="GK22" s="107">
        <f t="shared" si="166"/>
        <v>0</v>
      </c>
      <c r="GL22" s="106" t="str">
        <f t="shared" si="167"/>
        <v/>
      </c>
      <c r="GM22" s="102" t="str">
        <f t="shared" si="168"/>
        <v/>
      </c>
      <c r="GN22" s="102">
        <f t="shared" si="169"/>
        <v>0</v>
      </c>
      <c r="GO22" s="102">
        <f t="shared" si="170"/>
        <v>0</v>
      </c>
      <c r="GP22" s="107">
        <f t="shared" si="171"/>
        <v>0</v>
      </c>
      <c r="GQ22" s="106" t="str">
        <f t="shared" si="172"/>
        <v/>
      </c>
      <c r="GR22" s="102" t="str">
        <f t="shared" si="173"/>
        <v/>
      </c>
      <c r="GS22" s="102">
        <f t="shared" si="174"/>
        <v>0</v>
      </c>
      <c r="GT22" s="102">
        <f t="shared" si="175"/>
        <v>0</v>
      </c>
      <c r="GU22" s="107">
        <f t="shared" si="176"/>
        <v>0</v>
      </c>
      <c r="GV22" s="106" t="str">
        <f t="shared" si="177"/>
        <v/>
      </c>
      <c r="GW22" s="102" t="str">
        <f t="shared" si="178"/>
        <v/>
      </c>
      <c r="GX22" s="102">
        <f t="shared" si="179"/>
        <v>0</v>
      </c>
      <c r="GY22" s="102">
        <f t="shared" si="180"/>
        <v>0</v>
      </c>
      <c r="GZ22" s="107">
        <f t="shared" si="181"/>
        <v>0</v>
      </c>
      <c r="HA22" s="106" t="str">
        <f t="shared" si="182"/>
        <v/>
      </c>
      <c r="HB22" s="102" t="str">
        <f t="shared" si="183"/>
        <v/>
      </c>
      <c r="HC22" s="107">
        <f t="shared" si="184"/>
        <v>0</v>
      </c>
      <c r="HD22" s="106" t="str">
        <f t="shared" si="185"/>
        <v/>
      </c>
      <c r="HE22" s="102" t="str">
        <f t="shared" si="186"/>
        <v/>
      </c>
      <c r="HF22" s="107">
        <f t="shared" si="187"/>
        <v>0</v>
      </c>
      <c r="HG22" s="106" t="str">
        <f t="shared" si="188"/>
        <v/>
      </c>
      <c r="HH22" s="102" t="str">
        <f t="shared" si="217"/>
        <v/>
      </c>
      <c r="HI22" s="102" t="e">
        <f>VLOOKUP(HH22,初期設定シート!$D$6:$E$33,2,FALSE)</f>
        <v>#N/A</v>
      </c>
      <c r="HJ22" s="102" t="str">
        <f t="shared" si="218"/>
        <v/>
      </c>
      <c r="HK22" s="102" t="str">
        <f t="shared" si="219"/>
        <v/>
      </c>
      <c r="HL22" s="102" t="e">
        <f>VLOOKUP($HH22,初期設定シート!$Y$5:$AL$32,3,FALSE)</f>
        <v>#N/A</v>
      </c>
      <c r="HM22" s="102" t="e">
        <f>VLOOKUP($HH22,初期設定シート!$Y$5:$AL$32,4,FALSE)</f>
        <v>#N/A</v>
      </c>
      <c r="HN22" s="102" t="e">
        <f>VLOOKUP($HH22,初期設定シート!$Y$5:$AL$32,5,FALSE)</f>
        <v>#N/A</v>
      </c>
      <c r="HO22" s="102" t="e">
        <f>VLOOKUP($HH22,初期設定シート!$Y$5:$AL$32,6,FALSE)</f>
        <v>#N/A</v>
      </c>
      <c r="HP22" s="102" t="e">
        <f>VLOOKUP($HH22,初期設定シート!$Y$5:$AL$32,7,FALSE)</f>
        <v>#N/A</v>
      </c>
      <c r="HQ22" s="102" t="e">
        <f>VLOOKUP($HH22,初期設定シート!$Y$5:$AL$32,8,FALSE)</f>
        <v>#N/A</v>
      </c>
      <c r="HR22" s="102" t="e">
        <f>VLOOKUP($HH22,初期設定シート!$Y$5:$AL$32,9,FALSE)</f>
        <v>#N/A</v>
      </c>
      <c r="HS22" s="102" t="e">
        <f>VLOOKUP($HH22,初期設定シート!$Y$5:$AL$32,10,FALSE)</f>
        <v>#N/A</v>
      </c>
      <c r="HT22" s="102" t="e">
        <f>VLOOKUP($HH22,初期設定シート!$Y$5:$AL$32,11,FALSE)</f>
        <v>#N/A</v>
      </c>
      <c r="HU22" s="102" t="e">
        <f>VLOOKUP($HH22,初期設定シート!$Y$5:$AL$32,12,FALSE)</f>
        <v>#N/A</v>
      </c>
      <c r="HV22" s="102" t="e">
        <f>VLOOKUP($HH22,初期設定シート!$Y$5:$AL$32,13,FALSE)</f>
        <v>#N/A</v>
      </c>
      <c r="HW22" s="102" t="e">
        <f>VLOOKUP($HH22,初期設定シート!$Y$5:$AL$32,14,FALSE)</f>
        <v>#N/A</v>
      </c>
      <c r="HX22" s="102" t="e">
        <f t="shared" si="189"/>
        <v>#N/A</v>
      </c>
      <c r="HY22" s="102" t="e">
        <f t="shared" si="190"/>
        <v>#N/A</v>
      </c>
      <c r="HZ22" s="102" t="e">
        <f t="shared" si="191"/>
        <v>#N/A</v>
      </c>
      <c r="IA22" s="102" t="e">
        <f t="shared" si="192"/>
        <v>#N/A</v>
      </c>
      <c r="IB22" s="102" t="e">
        <f t="shared" si="193"/>
        <v>#N/A</v>
      </c>
      <c r="IC22" s="102" t="e">
        <f t="shared" si="194"/>
        <v>#N/A</v>
      </c>
      <c r="ID22" s="102" t="e">
        <f t="shared" si="195"/>
        <v>#N/A</v>
      </c>
      <c r="IE22" s="102" t="e">
        <f t="shared" si="196"/>
        <v>#N/A</v>
      </c>
      <c r="IF22" s="102" t="e">
        <f t="shared" si="197"/>
        <v>#N/A</v>
      </c>
      <c r="IG22" s="102" t="e">
        <f t="shared" si="198"/>
        <v>#N/A</v>
      </c>
      <c r="IH22" s="102" t="e">
        <f t="shared" si="199"/>
        <v>#N/A</v>
      </c>
      <c r="II22" s="102" t="e">
        <f t="shared" si="200"/>
        <v>#N/A</v>
      </c>
      <c r="IJ22" s="102" t="str">
        <f t="shared" si="201"/>
        <v/>
      </c>
      <c r="IK22" s="102" t="str">
        <f t="shared" si="202"/>
        <v/>
      </c>
      <c r="IL22" s="102" t="str">
        <f t="shared" si="203"/>
        <v/>
      </c>
      <c r="IM22" s="102" t="str">
        <f t="shared" si="204"/>
        <v/>
      </c>
      <c r="IN22" s="102" t="str">
        <f t="shared" si="205"/>
        <v/>
      </c>
      <c r="IO22" s="102" t="str">
        <f t="shared" si="206"/>
        <v/>
      </c>
      <c r="IP22" s="102" t="str">
        <f t="shared" si="207"/>
        <v/>
      </c>
      <c r="IQ22" s="102" t="str">
        <f t="shared" si="208"/>
        <v/>
      </c>
      <c r="IR22" s="102" t="str">
        <f t="shared" si="209"/>
        <v/>
      </c>
      <c r="IS22" s="102" t="str">
        <f t="shared" si="210"/>
        <v/>
      </c>
      <c r="IT22" s="102" t="str">
        <f t="shared" si="211"/>
        <v/>
      </c>
      <c r="IU22" s="107" t="str">
        <f t="shared" si="212"/>
        <v/>
      </c>
    </row>
    <row r="23" spans="1:255" ht="30" customHeight="1">
      <c r="A23" s="265"/>
      <c r="B23" s="266"/>
      <c r="C23" s="266"/>
      <c r="D23" s="266"/>
      <c r="E23" s="266"/>
      <c r="F23" s="267"/>
      <c r="G23" s="266"/>
      <c r="H23" s="266"/>
      <c r="I23" s="268"/>
      <c r="J23" s="282"/>
      <c r="K23" s="282"/>
      <c r="L23" s="282"/>
      <c r="M23" s="282"/>
      <c r="N23" s="282"/>
      <c r="O23" s="282"/>
      <c r="P23" s="282"/>
      <c r="Q23" s="282"/>
      <c r="R23" s="282"/>
      <c r="S23" s="282"/>
      <c r="T23" s="282"/>
      <c r="U23" s="282"/>
      <c r="V23" s="283">
        <f t="shared" si="213"/>
        <v>0</v>
      </c>
      <c r="X23" s="106" t="str">
        <f t="shared" si="214"/>
        <v/>
      </c>
      <c r="Y23" s="102" t="str">
        <f t="shared" si="215"/>
        <v/>
      </c>
      <c r="Z23" s="102">
        <f t="shared" si="0"/>
        <v>0</v>
      </c>
      <c r="AA23" s="102">
        <f t="shared" si="1"/>
        <v>0</v>
      </c>
      <c r="AB23" s="107">
        <f t="shared" si="216"/>
        <v>0</v>
      </c>
      <c r="AC23" s="106" t="str">
        <f t="shared" si="2"/>
        <v/>
      </c>
      <c r="AD23" s="102" t="str">
        <f t="shared" si="3"/>
        <v/>
      </c>
      <c r="AE23" s="102">
        <f t="shared" si="4"/>
        <v>0</v>
      </c>
      <c r="AF23" s="102">
        <f t="shared" si="5"/>
        <v>0</v>
      </c>
      <c r="AG23" s="107">
        <f t="shared" si="6"/>
        <v>0</v>
      </c>
      <c r="AH23" s="106" t="str">
        <f t="shared" si="7"/>
        <v/>
      </c>
      <c r="AI23" s="102" t="str">
        <f t="shared" si="8"/>
        <v/>
      </c>
      <c r="AJ23" s="102">
        <f t="shared" si="9"/>
        <v>0</v>
      </c>
      <c r="AK23" s="102">
        <f t="shared" si="10"/>
        <v>0</v>
      </c>
      <c r="AL23" s="107">
        <f t="shared" si="11"/>
        <v>0</v>
      </c>
      <c r="AM23" s="106" t="str">
        <f t="shared" si="12"/>
        <v/>
      </c>
      <c r="AN23" s="102" t="str">
        <f t="shared" si="13"/>
        <v/>
      </c>
      <c r="AO23" s="102">
        <f t="shared" si="14"/>
        <v>0</v>
      </c>
      <c r="AP23" s="102">
        <f t="shared" si="15"/>
        <v>0</v>
      </c>
      <c r="AQ23" s="107">
        <f t="shared" si="16"/>
        <v>0</v>
      </c>
      <c r="AR23" s="106" t="str">
        <f t="shared" si="17"/>
        <v/>
      </c>
      <c r="AS23" s="102" t="str">
        <f t="shared" si="18"/>
        <v/>
      </c>
      <c r="AT23" s="102">
        <f t="shared" si="19"/>
        <v>0</v>
      </c>
      <c r="AU23" s="102">
        <f t="shared" si="20"/>
        <v>0</v>
      </c>
      <c r="AV23" s="107">
        <f t="shared" si="21"/>
        <v>0</v>
      </c>
      <c r="AW23" s="106" t="str">
        <f t="shared" si="22"/>
        <v/>
      </c>
      <c r="AX23" s="102" t="str">
        <f t="shared" si="23"/>
        <v/>
      </c>
      <c r="AY23" s="102">
        <f t="shared" si="24"/>
        <v>0</v>
      </c>
      <c r="AZ23" s="102">
        <f t="shared" si="25"/>
        <v>0</v>
      </c>
      <c r="BA23" s="107">
        <f t="shared" si="26"/>
        <v>0</v>
      </c>
      <c r="BB23" s="106" t="str">
        <f t="shared" si="27"/>
        <v/>
      </c>
      <c r="BC23" s="102" t="str">
        <f t="shared" si="28"/>
        <v/>
      </c>
      <c r="BD23" s="102">
        <f t="shared" si="29"/>
        <v>0</v>
      </c>
      <c r="BE23" s="102">
        <f t="shared" si="30"/>
        <v>0</v>
      </c>
      <c r="BF23" s="107">
        <f t="shared" si="31"/>
        <v>0</v>
      </c>
      <c r="BG23" s="106" t="str">
        <f t="shared" si="32"/>
        <v/>
      </c>
      <c r="BH23" s="102" t="str">
        <f t="shared" si="33"/>
        <v/>
      </c>
      <c r="BI23" s="102">
        <f t="shared" si="34"/>
        <v>0</v>
      </c>
      <c r="BJ23" s="102">
        <f t="shared" si="35"/>
        <v>0</v>
      </c>
      <c r="BK23" s="107">
        <f t="shared" si="36"/>
        <v>0</v>
      </c>
      <c r="BL23" s="106" t="str">
        <f t="shared" si="37"/>
        <v/>
      </c>
      <c r="BM23" s="102" t="str">
        <f t="shared" si="38"/>
        <v/>
      </c>
      <c r="BN23" s="102">
        <f t="shared" si="39"/>
        <v>0</v>
      </c>
      <c r="BO23" s="102">
        <f t="shared" si="40"/>
        <v>0</v>
      </c>
      <c r="BP23" s="107">
        <f t="shared" si="41"/>
        <v>0</v>
      </c>
      <c r="BQ23" s="106" t="str">
        <f t="shared" si="42"/>
        <v/>
      </c>
      <c r="BR23" s="102" t="str">
        <f t="shared" si="43"/>
        <v/>
      </c>
      <c r="BS23" s="102">
        <f t="shared" si="44"/>
        <v>0</v>
      </c>
      <c r="BT23" s="102">
        <f t="shared" si="45"/>
        <v>0</v>
      </c>
      <c r="BU23" s="107">
        <f t="shared" si="46"/>
        <v>0</v>
      </c>
      <c r="BV23" s="106" t="str">
        <f t="shared" si="47"/>
        <v/>
      </c>
      <c r="BW23" s="102" t="str">
        <f t="shared" si="48"/>
        <v/>
      </c>
      <c r="BX23" s="102">
        <f t="shared" si="49"/>
        <v>0</v>
      </c>
      <c r="BY23" s="102">
        <f t="shared" si="50"/>
        <v>0</v>
      </c>
      <c r="BZ23" s="107">
        <f t="shared" si="51"/>
        <v>0</v>
      </c>
      <c r="CA23" s="106" t="str">
        <f t="shared" si="52"/>
        <v/>
      </c>
      <c r="CB23" s="102" t="str">
        <f t="shared" si="53"/>
        <v/>
      </c>
      <c r="CC23" s="102">
        <f t="shared" si="54"/>
        <v>0</v>
      </c>
      <c r="CD23" s="102">
        <f t="shared" si="55"/>
        <v>0</v>
      </c>
      <c r="CE23" s="107">
        <f t="shared" si="56"/>
        <v>0</v>
      </c>
      <c r="CF23" s="106" t="str">
        <f t="shared" si="57"/>
        <v/>
      </c>
      <c r="CG23" s="102" t="str">
        <f t="shared" si="58"/>
        <v/>
      </c>
      <c r="CH23" s="102">
        <f t="shared" si="59"/>
        <v>0</v>
      </c>
      <c r="CI23" s="102">
        <f t="shared" si="60"/>
        <v>0</v>
      </c>
      <c r="CJ23" s="107">
        <f t="shared" si="61"/>
        <v>0</v>
      </c>
      <c r="CK23" s="106" t="str">
        <f t="shared" si="62"/>
        <v/>
      </c>
      <c r="CL23" s="102" t="str">
        <f t="shared" si="63"/>
        <v/>
      </c>
      <c r="CM23" s="102">
        <f t="shared" si="64"/>
        <v>0</v>
      </c>
      <c r="CN23" s="102">
        <f t="shared" si="65"/>
        <v>0</v>
      </c>
      <c r="CO23" s="107">
        <f t="shared" si="66"/>
        <v>0</v>
      </c>
      <c r="CP23" s="106" t="str">
        <f t="shared" si="67"/>
        <v/>
      </c>
      <c r="CQ23" s="102" t="str">
        <f t="shared" si="68"/>
        <v/>
      </c>
      <c r="CR23" s="102">
        <f t="shared" si="69"/>
        <v>0</v>
      </c>
      <c r="CS23" s="102">
        <f t="shared" si="70"/>
        <v>0</v>
      </c>
      <c r="CT23" s="107">
        <f t="shared" si="71"/>
        <v>0</v>
      </c>
      <c r="CU23" s="106" t="str">
        <f t="shared" si="72"/>
        <v/>
      </c>
      <c r="CV23" s="102" t="str">
        <f t="shared" si="73"/>
        <v/>
      </c>
      <c r="CW23" s="102">
        <f t="shared" si="74"/>
        <v>0</v>
      </c>
      <c r="CX23" s="102">
        <f t="shared" si="75"/>
        <v>0</v>
      </c>
      <c r="CY23" s="107">
        <f t="shared" si="76"/>
        <v>0</v>
      </c>
      <c r="CZ23" s="106" t="str">
        <f t="shared" si="77"/>
        <v/>
      </c>
      <c r="DA23" s="102" t="str">
        <f t="shared" si="78"/>
        <v/>
      </c>
      <c r="DB23" s="102">
        <f t="shared" si="79"/>
        <v>0</v>
      </c>
      <c r="DC23" s="102">
        <f t="shared" si="80"/>
        <v>0</v>
      </c>
      <c r="DD23" s="107">
        <f t="shared" si="81"/>
        <v>0</v>
      </c>
      <c r="DE23" s="106" t="str">
        <f t="shared" si="82"/>
        <v/>
      </c>
      <c r="DF23" s="102" t="str">
        <f t="shared" si="83"/>
        <v/>
      </c>
      <c r="DG23" s="102">
        <f t="shared" si="84"/>
        <v>0</v>
      </c>
      <c r="DH23" s="102">
        <f t="shared" si="85"/>
        <v>0</v>
      </c>
      <c r="DI23" s="107">
        <f t="shared" si="86"/>
        <v>0</v>
      </c>
      <c r="DJ23" s="106" t="str">
        <f t="shared" si="87"/>
        <v/>
      </c>
      <c r="DK23" s="102" t="str">
        <f t="shared" si="88"/>
        <v/>
      </c>
      <c r="DL23" s="102">
        <f t="shared" si="89"/>
        <v>0</v>
      </c>
      <c r="DM23" s="102">
        <f t="shared" si="90"/>
        <v>0</v>
      </c>
      <c r="DN23" s="107">
        <f t="shared" si="91"/>
        <v>0</v>
      </c>
      <c r="DO23" s="106" t="str">
        <f t="shared" ref="DO23:DO35" si="220">IF($C23=DO$6,$B23,"")</f>
        <v/>
      </c>
      <c r="DP23" s="102" t="str">
        <f t="shared" si="93"/>
        <v/>
      </c>
      <c r="DQ23" s="102">
        <f t="shared" si="94"/>
        <v>0</v>
      </c>
      <c r="DR23" s="102">
        <f t="shared" si="95"/>
        <v>0</v>
      </c>
      <c r="DS23" s="107">
        <f t="shared" si="96"/>
        <v>0</v>
      </c>
      <c r="DT23" s="106" t="str">
        <f t="shared" ref="DT23:DT35" si="221">IF($C23=DT$6,$B23,"")</f>
        <v/>
      </c>
      <c r="DU23" s="102" t="str">
        <f t="shared" si="98"/>
        <v/>
      </c>
      <c r="DV23" s="102">
        <f t="shared" si="99"/>
        <v>0</v>
      </c>
      <c r="DW23" s="102">
        <f t="shared" si="100"/>
        <v>0</v>
      </c>
      <c r="DX23" s="107">
        <f t="shared" si="101"/>
        <v>0</v>
      </c>
      <c r="DY23" s="106" t="str">
        <f t="shared" si="102"/>
        <v/>
      </c>
      <c r="DZ23" s="102" t="str">
        <f t="shared" si="103"/>
        <v/>
      </c>
      <c r="EA23" s="102">
        <f t="shared" si="104"/>
        <v>0</v>
      </c>
      <c r="EB23" s="102">
        <f t="shared" si="105"/>
        <v>0</v>
      </c>
      <c r="EC23" s="107">
        <f t="shared" si="106"/>
        <v>0</v>
      </c>
      <c r="ED23" s="106" t="str">
        <f t="shared" si="107"/>
        <v/>
      </c>
      <c r="EE23" s="102" t="str">
        <f t="shared" si="108"/>
        <v/>
      </c>
      <c r="EF23" s="102">
        <f t="shared" si="109"/>
        <v>0</v>
      </c>
      <c r="EG23" s="102">
        <f t="shared" si="110"/>
        <v>0</v>
      </c>
      <c r="EH23" s="107">
        <f t="shared" si="111"/>
        <v>0</v>
      </c>
      <c r="EI23" s="106" t="str">
        <f t="shared" si="112"/>
        <v/>
      </c>
      <c r="EJ23" s="102" t="str">
        <f t="shared" si="113"/>
        <v/>
      </c>
      <c r="EK23" s="102">
        <f t="shared" si="114"/>
        <v>0</v>
      </c>
      <c r="EL23" s="102">
        <f t="shared" si="115"/>
        <v>0</v>
      </c>
      <c r="EM23" s="107">
        <f t="shared" si="116"/>
        <v>0</v>
      </c>
      <c r="EN23" s="106" t="str">
        <f t="shared" si="117"/>
        <v/>
      </c>
      <c r="EO23" s="102" t="str">
        <f t="shared" si="118"/>
        <v/>
      </c>
      <c r="EP23" s="102">
        <f t="shared" si="119"/>
        <v>0</v>
      </c>
      <c r="EQ23" s="102">
        <f t="shared" si="120"/>
        <v>0</v>
      </c>
      <c r="ER23" s="107">
        <f t="shared" si="121"/>
        <v>0</v>
      </c>
      <c r="ES23" s="106" t="str">
        <f t="shared" si="122"/>
        <v/>
      </c>
      <c r="ET23" s="102" t="str">
        <f t="shared" si="123"/>
        <v/>
      </c>
      <c r="EU23" s="102">
        <f t="shared" si="124"/>
        <v>0</v>
      </c>
      <c r="EV23" s="102">
        <f t="shared" si="125"/>
        <v>0</v>
      </c>
      <c r="EW23" s="107">
        <f t="shared" si="126"/>
        <v>0</v>
      </c>
      <c r="EX23" s="106" t="str">
        <f t="shared" si="127"/>
        <v/>
      </c>
      <c r="EY23" s="102" t="str">
        <f t="shared" si="128"/>
        <v/>
      </c>
      <c r="EZ23" s="102">
        <f t="shared" si="129"/>
        <v>0</v>
      </c>
      <c r="FA23" s="102">
        <f t="shared" si="130"/>
        <v>0</v>
      </c>
      <c r="FB23" s="107">
        <f t="shared" si="131"/>
        <v>0</v>
      </c>
      <c r="FC23" s="106" t="str">
        <f t="shared" si="132"/>
        <v/>
      </c>
      <c r="FD23" s="102" t="str">
        <f t="shared" si="133"/>
        <v/>
      </c>
      <c r="FE23" s="102">
        <f t="shared" si="134"/>
        <v>0</v>
      </c>
      <c r="FF23" s="102">
        <f t="shared" si="135"/>
        <v>0</v>
      </c>
      <c r="FG23" s="107">
        <f t="shared" si="136"/>
        <v>0</v>
      </c>
      <c r="FH23" s="106" t="str">
        <f t="shared" si="137"/>
        <v/>
      </c>
      <c r="FI23" s="102" t="str">
        <f t="shared" si="138"/>
        <v/>
      </c>
      <c r="FJ23" s="102">
        <f t="shared" si="139"/>
        <v>0</v>
      </c>
      <c r="FK23" s="102">
        <f t="shared" si="140"/>
        <v>0</v>
      </c>
      <c r="FL23" s="107">
        <f t="shared" si="141"/>
        <v>0</v>
      </c>
      <c r="FM23" s="106" t="str">
        <f t="shared" si="142"/>
        <v/>
      </c>
      <c r="FN23" s="102" t="str">
        <f t="shared" si="143"/>
        <v/>
      </c>
      <c r="FO23" s="102">
        <f t="shared" si="144"/>
        <v>0</v>
      </c>
      <c r="FP23" s="102">
        <f t="shared" si="145"/>
        <v>0</v>
      </c>
      <c r="FQ23" s="107">
        <f t="shared" si="146"/>
        <v>0</v>
      </c>
      <c r="FR23" s="106" t="str">
        <f t="shared" si="147"/>
        <v/>
      </c>
      <c r="FS23" s="102" t="str">
        <f t="shared" si="148"/>
        <v/>
      </c>
      <c r="FT23" s="102">
        <f t="shared" si="149"/>
        <v>0</v>
      </c>
      <c r="FU23" s="102">
        <f t="shared" si="150"/>
        <v>0</v>
      </c>
      <c r="FV23" s="107">
        <f t="shared" si="151"/>
        <v>0</v>
      </c>
      <c r="FW23" s="106" t="str">
        <f t="shared" si="152"/>
        <v/>
      </c>
      <c r="FX23" s="102" t="str">
        <f t="shared" si="153"/>
        <v/>
      </c>
      <c r="FY23" s="102">
        <f t="shared" si="154"/>
        <v>0</v>
      </c>
      <c r="FZ23" s="102">
        <f t="shared" si="155"/>
        <v>0</v>
      </c>
      <c r="GA23" s="107">
        <f t="shared" si="156"/>
        <v>0</v>
      </c>
      <c r="GB23" s="106" t="str">
        <f t="shared" si="157"/>
        <v/>
      </c>
      <c r="GC23" s="102" t="str">
        <f t="shared" si="158"/>
        <v/>
      </c>
      <c r="GD23" s="102">
        <f t="shared" si="159"/>
        <v>0</v>
      </c>
      <c r="GE23" s="102">
        <f t="shared" si="160"/>
        <v>0</v>
      </c>
      <c r="GF23" s="107">
        <f t="shared" si="161"/>
        <v>0</v>
      </c>
      <c r="GG23" s="106" t="str">
        <f t="shared" si="162"/>
        <v/>
      </c>
      <c r="GH23" s="102" t="str">
        <f t="shared" si="163"/>
        <v/>
      </c>
      <c r="GI23" s="102">
        <f t="shared" si="164"/>
        <v>0</v>
      </c>
      <c r="GJ23" s="102">
        <f t="shared" si="165"/>
        <v>0</v>
      </c>
      <c r="GK23" s="107">
        <f t="shared" si="166"/>
        <v>0</v>
      </c>
      <c r="GL23" s="106" t="str">
        <f t="shared" si="167"/>
        <v/>
      </c>
      <c r="GM23" s="102" t="str">
        <f t="shared" si="168"/>
        <v/>
      </c>
      <c r="GN23" s="102">
        <f t="shared" si="169"/>
        <v>0</v>
      </c>
      <c r="GO23" s="102">
        <f t="shared" si="170"/>
        <v>0</v>
      </c>
      <c r="GP23" s="107">
        <f t="shared" si="171"/>
        <v>0</v>
      </c>
      <c r="GQ23" s="106" t="str">
        <f t="shared" si="172"/>
        <v/>
      </c>
      <c r="GR23" s="102" t="str">
        <f t="shared" si="173"/>
        <v/>
      </c>
      <c r="GS23" s="102">
        <f t="shared" si="174"/>
        <v>0</v>
      </c>
      <c r="GT23" s="102">
        <f t="shared" si="175"/>
        <v>0</v>
      </c>
      <c r="GU23" s="107">
        <f t="shared" si="176"/>
        <v>0</v>
      </c>
      <c r="GV23" s="106" t="str">
        <f t="shared" si="177"/>
        <v/>
      </c>
      <c r="GW23" s="102" t="str">
        <f t="shared" si="178"/>
        <v/>
      </c>
      <c r="GX23" s="102">
        <f t="shared" si="179"/>
        <v>0</v>
      </c>
      <c r="GY23" s="102">
        <f t="shared" si="180"/>
        <v>0</v>
      </c>
      <c r="GZ23" s="107">
        <f t="shared" si="181"/>
        <v>0</v>
      </c>
      <c r="HA23" s="106" t="str">
        <f t="shared" si="182"/>
        <v/>
      </c>
      <c r="HB23" s="102" t="str">
        <f t="shared" si="183"/>
        <v/>
      </c>
      <c r="HC23" s="107">
        <f t="shared" si="184"/>
        <v>0</v>
      </c>
      <c r="HD23" s="106" t="str">
        <f t="shared" si="185"/>
        <v/>
      </c>
      <c r="HE23" s="102" t="str">
        <f t="shared" si="186"/>
        <v/>
      </c>
      <c r="HF23" s="107">
        <f t="shared" si="187"/>
        <v>0</v>
      </c>
      <c r="HG23" s="106" t="str">
        <f t="shared" si="188"/>
        <v/>
      </c>
      <c r="HH23" s="102" t="str">
        <f t="shared" si="217"/>
        <v/>
      </c>
      <c r="HI23" s="102" t="e">
        <f>VLOOKUP(HH23,初期設定シート!$D$6:$E$33,2,FALSE)</f>
        <v>#N/A</v>
      </c>
      <c r="HJ23" s="102" t="str">
        <f t="shared" si="218"/>
        <v/>
      </c>
      <c r="HK23" s="102" t="str">
        <f t="shared" si="219"/>
        <v/>
      </c>
      <c r="HL23" s="102" t="e">
        <f>VLOOKUP($HH23,初期設定シート!$Y$5:$AL$32,3,FALSE)</f>
        <v>#N/A</v>
      </c>
      <c r="HM23" s="102" t="e">
        <f>VLOOKUP($HH23,初期設定シート!$Y$5:$AL$32,4,FALSE)</f>
        <v>#N/A</v>
      </c>
      <c r="HN23" s="102" t="e">
        <f>VLOOKUP($HH23,初期設定シート!$Y$5:$AL$32,5,FALSE)</f>
        <v>#N/A</v>
      </c>
      <c r="HO23" s="102" t="e">
        <f>VLOOKUP($HH23,初期設定シート!$Y$5:$AL$32,6,FALSE)</f>
        <v>#N/A</v>
      </c>
      <c r="HP23" s="102" t="e">
        <f>VLOOKUP($HH23,初期設定シート!$Y$5:$AL$32,7,FALSE)</f>
        <v>#N/A</v>
      </c>
      <c r="HQ23" s="102" t="e">
        <f>VLOOKUP($HH23,初期設定シート!$Y$5:$AL$32,8,FALSE)</f>
        <v>#N/A</v>
      </c>
      <c r="HR23" s="102" t="e">
        <f>VLOOKUP($HH23,初期設定シート!$Y$5:$AL$32,9,FALSE)</f>
        <v>#N/A</v>
      </c>
      <c r="HS23" s="102" t="e">
        <f>VLOOKUP($HH23,初期設定シート!$Y$5:$AL$32,10,FALSE)</f>
        <v>#N/A</v>
      </c>
      <c r="HT23" s="102" t="e">
        <f>VLOOKUP($HH23,初期設定シート!$Y$5:$AL$32,11,FALSE)</f>
        <v>#N/A</v>
      </c>
      <c r="HU23" s="102" t="e">
        <f>VLOOKUP($HH23,初期設定シート!$Y$5:$AL$32,12,FALSE)</f>
        <v>#N/A</v>
      </c>
      <c r="HV23" s="102" t="e">
        <f>VLOOKUP($HH23,初期設定シート!$Y$5:$AL$32,13,FALSE)</f>
        <v>#N/A</v>
      </c>
      <c r="HW23" s="102" t="e">
        <f>VLOOKUP($HH23,初期設定シート!$Y$5:$AL$32,14,FALSE)</f>
        <v>#N/A</v>
      </c>
      <c r="HX23" s="102" t="e">
        <f t="shared" si="189"/>
        <v>#N/A</v>
      </c>
      <c r="HY23" s="102" t="e">
        <f t="shared" si="190"/>
        <v>#N/A</v>
      </c>
      <c r="HZ23" s="102" t="e">
        <f t="shared" si="191"/>
        <v>#N/A</v>
      </c>
      <c r="IA23" s="102" t="e">
        <f t="shared" si="192"/>
        <v>#N/A</v>
      </c>
      <c r="IB23" s="102" t="e">
        <f t="shared" si="193"/>
        <v>#N/A</v>
      </c>
      <c r="IC23" s="102" t="e">
        <f t="shared" si="194"/>
        <v>#N/A</v>
      </c>
      <c r="ID23" s="102" t="e">
        <f t="shared" si="195"/>
        <v>#N/A</v>
      </c>
      <c r="IE23" s="102" t="e">
        <f t="shared" si="196"/>
        <v>#N/A</v>
      </c>
      <c r="IF23" s="102" t="e">
        <f t="shared" si="197"/>
        <v>#N/A</v>
      </c>
      <c r="IG23" s="102" t="e">
        <f t="shared" si="198"/>
        <v>#N/A</v>
      </c>
      <c r="IH23" s="102" t="e">
        <f t="shared" si="199"/>
        <v>#N/A</v>
      </c>
      <c r="II23" s="102" t="e">
        <f t="shared" si="200"/>
        <v>#N/A</v>
      </c>
      <c r="IJ23" s="102" t="str">
        <f t="shared" si="201"/>
        <v/>
      </c>
      <c r="IK23" s="102" t="str">
        <f t="shared" si="202"/>
        <v/>
      </c>
      <c r="IL23" s="102" t="str">
        <f t="shared" si="203"/>
        <v/>
      </c>
      <c r="IM23" s="102" t="str">
        <f t="shared" si="204"/>
        <v/>
      </c>
      <c r="IN23" s="102" t="str">
        <f t="shared" si="205"/>
        <v/>
      </c>
      <c r="IO23" s="102" t="str">
        <f t="shared" si="206"/>
        <v/>
      </c>
      <c r="IP23" s="102" t="str">
        <f t="shared" si="207"/>
        <v/>
      </c>
      <c r="IQ23" s="102" t="str">
        <f t="shared" si="208"/>
        <v/>
      </c>
      <c r="IR23" s="102" t="str">
        <f t="shared" si="209"/>
        <v/>
      </c>
      <c r="IS23" s="102" t="str">
        <f t="shared" si="210"/>
        <v/>
      </c>
      <c r="IT23" s="102" t="str">
        <f t="shared" si="211"/>
        <v/>
      </c>
      <c r="IU23" s="107" t="str">
        <f t="shared" si="212"/>
        <v/>
      </c>
    </row>
    <row r="24" spans="1:255" ht="30" customHeight="1">
      <c r="A24" s="265"/>
      <c r="B24" s="266"/>
      <c r="C24" s="266"/>
      <c r="D24" s="266"/>
      <c r="E24" s="266"/>
      <c r="F24" s="267"/>
      <c r="G24" s="266"/>
      <c r="H24" s="266"/>
      <c r="I24" s="268"/>
      <c r="J24" s="282"/>
      <c r="K24" s="282"/>
      <c r="L24" s="282"/>
      <c r="M24" s="282"/>
      <c r="N24" s="282"/>
      <c r="O24" s="282"/>
      <c r="P24" s="282"/>
      <c r="Q24" s="282"/>
      <c r="R24" s="282"/>
      <c r="S24" s="282"/>
      <c r="T24" s="282"/>
      <c r="U24" s="282"/>
      <c r="V24" s="283">
        <f t="shared" si="213"/>
        <v>0</v>
      </c>
      <c r="X24" s="106" t="str">
        <f t="shared" si="214"/>
        <v/>
      </c>
      <c r="Y24" s="102" t="str">
        <f t="shared" si="215"/>
        <v/>
      </c>
      <c r="Z24" s="102">
        <f t="shared" si="0"/>
        <v>0</v>
      </c>
      <c r="AA24" s="102">
        <f t="shared" si="1"/>
        <v>0</v>
      </c>
      <c r="AB24" s="107">
        <f t="shared" si="216"/>
        <v>0</v>
      </c>
      <c r="AC24" s="106" t="str">
        <f t="shared" si="2"/>
        <v/>
      </c>
      <c r="AD24" s="102" t="str">
        <f t="shared" si="3"/>
        <v/>
      </c>
      <c r="AE24" s="102">
        <f t="shared" si="4"/>
        <v>0</v>
      </c>
      <c r="AF24" s="102">
        <f t="shared" si="5"/>
        <v>0</v>
      </c>
      <c r="AG24" s="107">
        <f t="shared" si="6"/>
        <v>0</v>
      </c>
      <c r="AH24" s="106" t="str">
        <f t="shared" si="7"/>
        <v/>
      </c>
      <c r="AI24" s="102" t="str">
        <f t="shared" si="8"/>
        <v/>
      </c>
      <c r="AJ24" s="102">
        <f t="shared" si="9"/>
        <v>0</v>
      </c>
      <c r="AK24" s="102">
        <f t="shared" si="10"/>
        <v>0</v>
      </c>
      <c r="AL24" s="107">
        <f t="shared" si="11"/>
        <v>0</v>
      </c>
      <c r="AM24" s="106" t="str">
        <f t="shared" si="12"/>
        <v/>
      </c>
      <c r="AN24" s="102" t="str">
        <f t="shared" si="13"/>
        <v/>
      </c>
      <c r="AO24" s="102">
        <f t="shared" si="14"/>
        <v>0</v>
      </c>
      <c r="AP24" s="102">
        <f t="shared" si="15"/>
        <v>0</v>
      </c>
      <c r="AQ24" s="107">
        <f t="shared" si="16"/>
        <v>0</v>
      </c>
      <c r="AR24" s="106" t="str">
        <f t="shared" si="17"/>
        <v/>
      </c>
      <c r="AS24" s="102" t="str">
        <f t="shared" si="18"/>
        <v/>
      </c>
      <c r="AT24" s="102">
        <f t="shared" si="19"/>
        <v>0</v>
      </c>
      <c r="AU24" s="102">
        <f t="shared" si="20"/>
        <v>0</v>
      </c>
      <c r="AV24" s="107">
        <f t="shared" si="21"/>
        <v>0</v>
      </c>
      <c r="AW24" s="106" t="str">
        <f t="shared" si="22"/>
        <v/>
      </c>
      <c r="AX24" s="102" t="str">
        <f t="shared" si="23"/>
        <v/>
      </c>
      <c r="AY24" s="102">
        <f t="shared" si="24"/>
        <v>0</v>
      </c>
      <c r="AZ24" s="102">
        <f t="shared" si="25"/>
        <v>0</v>
      </c>
      <c r="BA24" s="107">
        <f t="shared" si="26"/>
        <v>0</v>
      </c>
      <c r="BB24" s="106" t="str">
        <f t="shared" si="27"/>
        <v/>
      </c>
      <c r="BC24" s="102" t="str">
        <f t="shared" si="28"/>
        <v/>
      </c>
      <c r="BD24" s="102">
        <f t="shared" si="29"/>
        <v>0</v>
      </c>
      <c r="BE24" s="102">
        <f t="shared" si="30"/>
        <v>0</v>
      </c>
      <c r="BF24" s="107">
        <f t="shared" si="31"/>
        <v>0</v>
      </c>
      <c r="BG24" s="106" t="str">
        <f t="shared" si="32"/>
        <v/>
      </c>
      <c r="BH24" s="102" t="str">
        <f t="shared" si="33"/>
        <v/>
      </c>
      <c r="BI24" s="102">
        <f t="shared" si="34"/>
        <v>0</v>
      </c>
      <c r="BJ24" s="102">
        <f t="shared" si="35"/>
        <v>0</v>
      </c>
      <c r="BK24" s="107">
        <f t="shared" si="36"/>
        <v>0</v>
      </c>
      <c r="BL24" s="106" t="str">
        <f t="shared" si="37"/>
        <v/>
      </c>
      <c r="BM24" s="102" t="str">
        <f t="shared" si="38"/>
        <v/>
      </c>
      <c r="BN24" s="102">
        <f t="shared" si="39"/>
        <v>0</v>
      </c>
      <c r="BO24" s="102">
        <f t="shared" si="40"/>
        <v>0</v>
      </c>
      <c r="BP24" s="107">
        <f t="shared" si="41"/>
        <v>0</v>
      </c>
      <c r="BQ24" s="106" t="str">
        <f t="shared" si="42"/>
        <v/>
      </c>
      <c r="BR24" s="102" t="str">
        <f t="shared" si="43"/>
        <v/>
      </c>
      <c r="BS24" s="102">
        <f t="shared" si="44"/>
        <v>0</v>
      </c>
      <c r="BT24" s="102">
        <f t="shared" si="45"/>
        <v>0</v>
      </c>
      <c r="BU24" s="107">
        <f t="shared" si="46"/>
        <v>0</v>
      </c>
      <c r="BV24" s="106" t="str">
        <f t="shared" si="47"/>
        <v/>
      </c>
      <c r="BW24" s="102" t="str">
        <f t="shared" si="48"/>
        <v/>
      </c>
      <c r="BX24" s="102">
        <f t="shared" si="49"/>
        <v>0</v>
      </c>
      <c r="BY24" s="102">
        <f t="shared" si="50"/>
        <v>0</v>
      </c>
      <c r="BZ24" s="107">
        <f t="shared" si="51"/>
        <v>0</v>
      </c>
      <c r="CA24" s="106" t="str">
        <f t="shared" si="52"/>
        <v/>
      </c>
      <c r="CB24" s="102" t="str">
        <f t="shared" si="53"/>
        <v/>
      </c>
      <c r="CC24" s="102">
        <f t="shared" si="54"/>
        <v>0</v>
      </c>
      <c r="CD24" s="102">
        <f t="shared" si="55"/>
        <v>0</v>
      </c>
      <c r="CE24" s="107">
        <f t="shared" si="56"/>
        <v>0</v>
      </c>
      <c r="CF24" s="106" t="str">
        <f t="shared" si="57"/>
        <v/>
      </c>
      <c r="CG24" s="102" t="str">
        <f t="shared" si="58"/>
        <v/>
      </c>
      <c r="CH24" s="102">
        <f t="shared" si="59"/>
        <v>0</v>
      </c>
      <c r="CI24" s="102">
        <f t="shared" si="60"/>
        <v>0</v>
      </c>
      <c r="CJ24" s="107">
        <f t="shared" si="61"/>
        <v>0</v>
      </c>
      <c r="CK24" s="106" t="str">
        <f t="shared" si="62"/>
        <v/>
      </c>
      <c r="CL24" s="102" t="str">
        <f t="shared" si="63"/>
        <v/>
      </c>
      <c r="CM24" s="102">
        <f t="shared" si="64"/>
        <v>0</v>
      </c>
      <c r="CN24" s="102">
        <f t="shared" si="65"/>
        <v>0</v>
      </c>
      <c r="CO24" s="107">
        <f t="shared" si="66"/>
        <v>0</v>
      </c>
      <c r="CP24" s="106" t="str">
        <f t="shared" si="67"/>
        <v/>
      </c>
      <c r="CQ24" s="102" t="str">
        <f t="shared" si="68"/>
        <v/>
      </c>
      <c r="CR24" s="102">
        <f t="shared" si="69"/>
        <v>0</v>
      </c>
      <c r="CS24" s="102">
        <f t="shared" si="70"/>
        <v>0</v>
      </c>
      <c r="CT24" s="107">
        <f t="shared" si="71"/>
        <v>0</v>
      </c>
      <c r="CU24" s="106" t="str">
        <f t="shared" si="72"/>
        <v/>
      </c>
      <c r="CV24" s="102" t="str">
        <f t="shared" si="73"/>
        <v/>
      </c>
      <c r="CW24" s="102">
        <f t="shared" si="74"/>
        <v>0</v>
      </c>
      <c r="CX24" s="102">
        <f t="shared" si="75"/>
        <v>0</v>
      </c>
      <c r="CY24" s="107">
        <f t="shared" si="76"/>
        <v>0</v>
      </c>
      <c r="CZ24" s="106" t="str">
        <f t="shared" si="77"/>
        <v/>
      </c>
      <c r="DA24" s="102" t="str">
        <f t="shared" si="78"/>
        <v/>
      </c>
      <c r="DB24" s="102">
        <f t="shared" si="79"/>
        <v>0</v>
      </c>
      <c r="DC24" s="102">
        <f t="shared" si="80"/>
        <v>0</v>
      </c>
      <c r="DD24" s="107">
        <f t="shared" si="81"/>
        <v>0</v>
      </c>
      <c r="DE24" s="106" t="str">
        <f t="shared" si="82"/>
        <v/>
      </c>
      <c r="DF24" s="102" t="str">
        <f t="shared" si="83"/>
        <v/>
      </c>
      <c r="DG24" s="102">
        <f t="shared" si="84"/>
        <v>0</v>
      </c>
      <c r="DH24" s="102">
        <f t="shared" si="85"/>
        <v>0</v>
      </c>
      <c r="DI24" s="107">
        <f t="shared" si="86"/>
        <v>0</v>
      </c>
      <c r="DJ24" s="106" t="str">
        <f t="shared" si="87"/>
        <v/>
      </c>
      <c r="DK24" s="102" t="str">
        <f t="shared" si="88"/>
        <v/>
      </c>
      <c r="DL24" s="102">
        <f t="shared" si="89"/>
        <v>0</v>
      </c>
      <c r="DM24" s="102">
        <f t="shared" si="90"/>
        <v>0</v>
      </c>
      <c r="DN24" s="107">
        <f t="shared" si="91"/>
        <v>0</v>
      </c>
      <c r="DO24" s="106" t="str">
        <f t="shared" si="220"/>
        <v/>
      </c>
      <c r="DP24" s="102" t="str">
        <f t="shared" si="93"/>
        <v/>
      </c>
      <c r="DQ24" s="102">
        <f t="shared" si="94"/>
        <v>0</v>
      </c>
      <c r="DR24" s="102">
        <f t="shared" si="95"/>
        <v>0</v>
      </c>
      <c r="DS24" s="107">
        <f t="shared" si="96"/>
        <v>0</v>
      </c>
      <c r="DT24" s="106" t="str">
        <f t="shared" si="221"/>
        <v/>
      </c>
      <c r="DU24" s="102" t="str">
        <f t="shared" si="98"/>
        <v/>
      </c>
      <c r="DV24" s="102">
        <f t="shared" si="99"/>
        <v>0</v>
      </c>
      <c r="DW24" s="102">
        <f t="shared" si="100"/>
        <v>0</v>
      </c>
      <c r="DX24" s="107">
        <f t="shared" si="101"/>
        <v>0</v>
      </c>
      <c r="DY24" s="106" t="str">
        <f t="shared" si="102"/>
        <v/>
      </c>
      <c r="DZ24" s="102" t="str">
        <f t="shared" si="103"/>
        <v/>
      </c>
      <c r="EA24" s="102">
        <f t="shared" si="104"/>
        <v>0</v>
      </c>
      <c r="EB24" s="102">
        <f t="shared" si="105"/>
        <v>0</v>
      </c>
      <c r="EC24" s="107">
        <f t="shared" si="106"/>
        <v>0</v>
      </c>
      <c r="ED24" s="106" t="str">
        <f t="shared" si="107"/>
        <v/>
      </c>
      <c r="EE24" s="102" t="str">
        <f t="shared" si="108"/>
        <v/>
      </c>
      <c r="EF24" s="102">
        <f t="shared" si="109"/>
        <v>0</v>
      </c>
      <c r="EG24" s="102">
        <f t="shared" si="110"/>
        <v>0</v>
      </c>
      <c r="EH24" s="107">
        <f t="shared" si="111"/>
        <v>0</v>
      </c>
      <c r="EI24" s="106" t="str">
        <f t="shared" si="112"/>
        <v/>
      </c>
      <c r="EJ24" s="102" t="str">
        <f t="shared" si="113"/>
        <v/>
      </c>
      <c r="EK24" s="102">
        <f t="shared" si="114"/>
        <v>0</v>
      </c>
      <c r="EL24" s="102">
        <f t="shared" si="115"/>
        <v>0</v>
      </c>
      <c r="EM24" s="107">
        <f t="shared" si="116"/>
        <v>0</v>
      </c>
      <c r="EN24" s="106" t="str">
        <f t="shared" si="117"/>
        <v/>
      </c>
      <c r="EO24" s="102" t="str">
        <f t="shared" si="118"/>
        <v/>
      </c>
      <c r="EP24" s="102">
        <f t="shared" si="119"/>
        <v>0</v>
      </c>
      <c r="EQ24" s="102">
        <f t="shared" si="120"/>
        <v>0</v>
      </c>
      <c r="ER24" s="107">
        <f t="shared" si="121"/>
        <v>0</v>
      </c>
      <c r="ES24" s="106" t="str">
        <f t="shared" si="122"/>
        <v/>
      </c>
      <c r="ET24" s="102" t="str">
        <f t="shared" si="123"/>
        <v/>
      </c>
      <c r="EU24" s="102">
        <f t="shared" si="124"/>
        <v>0</v>
      </c>
      <c r="EV24" s="102">
        <f t="shared" si="125"/>
        <v>0</v>
      </c>
      <c r="EW24" s="107">
        <f t="shared" si="126"/>
        <v>0</v>
      </c>
      <c r="EX24" s="106" t="str">
        <f t="shared" si="127"/>
        <v/>
      </c>
      <c r="EY24" s="102" t="str">
        <f t="shared" si="128"/>
        <v/>
      </c>
      <c r="EZ24" s="102">
        <f t="shared" si="129"/>
        <v>0</v>
      </c>
      <c r="FA24" s="102">
        <f t="shared" si="130"/>
        <v>0</v>
      </c>
      <c r="FB24" s="107">
        <f t="shared" si="131"/>
        <v>0</v>
      </c>
      <c r="FC24" s="106" t="str">
        <f t="shared" si="132"/>
        <v/>
      </c>
      <c r="FD24" s="102" t="str">
        <f t="shared" si="133"/>
        <v/>
      </c>
      <c r="FE24" s="102">
        <f t="shared" si="134"/>
        <v>0</v>
      </c>
      <c r="FF24" s="102">
        <f t="shared" si="135"/>
        <v>0</v>
      </c>
      <c r="FG24" s="107">
        <f t="shared" si="136"/>
        <v>0</v>
      </c>
      <c r="FH24" s="106" t="str">
        <f t="shared" si="137"/>
        <v/>
      </c>
      <c r="FI24" s="102" t="str">
        <f t="shared" si="138"/>
        <v/>
      </c>
      <c r="FJ24" s="102">
        <f t="shared" si="139"/>
        <v>0</v>
      </c>
      <c r="FK24" s="102">
        <f t="shared" si="140"/>
        <v>0</v>
      </c>
      <c r="FL24" s="107">
        <f t="shared" si="141"/>
        <v>0</v>
      </c>
      <c r="FM24" s="106" t="str">
        <f t="shared" si="142"/>
        <v/>
      </c>
      <c r="FN24" s="102" t="str">
        <f t="shared" si="143"/>
        <v/>
      </c>
      <c r="FO24" s="102">
        <f t="shared" si="144"/>
        <v>0</v>
      </c>
      <c r="FP24" s="102">
        <f t="shared" si="145"/>
        <v>0</v>
      </c>
      <c r="FQ24" s="107">
        <f t="shared" si="146"/>
        <v>0</v>
      </c>
      <c r="FR24" s="106" t="str">
        <f t="shared" si="147"/>
        <v/>
      </c>
      <c r="FS24" s="102" t="str">
        <f t="shared" si="148"/>
        <v/>
      </c>
      <c r="FT24" s="102">
        <f t="shared" si="149"/>
        <v>0</v>
      </c>
      <c r="FU24" s="102">
        <f t="shared" si="150"/>
        <v>0</v>
      </c>
      <c r="FV24" s="107">
        <f t="shared" si="151"/>
        <v>0</v>
      </c>
      <c r="FW24" s="106" t="str">
        <f t="shared" si="152"/>
        <v/>
      </c>
      <c r="FX24" s="102" t="str">
        <f t="shared" si="153"/>
        <v/>
      </c>
      <c r="FY24" s="102">
        <f t="shared" si="154"/>
        <v>0</v>
      </c>
      <c r="FZ24" s="102">
        <f t="shared" si="155"/>
        <v>0</v>
      </c>
      <c r="GA24" s="107">
        <f t="shared" si="156"/>
        <v>0</v>
      </c>
      <c r="GB24" s="106" t="str">
        <f t="shared" si="157"/>
        <v/>
      </c>
      <c r="GC24" s="102" t="str">
        <f t="shared" si="158"/>
        <v/>
      </c>
      <c r="GD24" s="102">
        <f t="shared" si="159"/>
        <v>0</v>
      </c>
      <c r="GE24" s="102">
        <f t="shared" si="160"/>
        <v>0</v>
      </c>
      <c r="GF24" s="107">
        <f t="shared" si="161"/>
        <v>0</v>
      </c>
      <c r="GG24" s="106" t="str">
        <f t="shared" si="162"/>
        <v/>
      </c>
      <c r="GH24" s="102" t="str">
        <f t="shared" si="163"/>
        <v/>
      </c>
      <c r="GI24" s="102">
        <f t="shared" si="164"/>
        <v>0</v>
      </c>
      <c r="GJ24" s="102">
        <f t="shared" si="165"/>
        <v>0</v>
      </c>
      <c r="GK24" s="107">
        <f t="shared" si="166"/>
        <v>0</v>
      </c>
      <c r="GL24" s="106" t="str">
        <f t="shared" si="167"/>
        <v/>
      </c>
      <c r="GM24" s="102" t="str">
        <f t="shared" si="168"/>
        <v/>
      </c>
      <c r="GN24" s="102">
        <f t="shared" si="169"/>
        <v>0</v>
      </c>
      <c r="GO24" s="102">
        <f t="shared" si="170"/>
        <v>0</v>
      </c>
      <c r="GP24" s="107">
        <f t="shared" si="171"/>
        <v>0</v>
      </c>
      <c r="GQ24" s="106" t="str">
        <f t="shared" si="172"/>
        <v/>
      </c>
      <c r="GR24" s="102" t="str">
        <f t="shared" si="173"/>
        <v/>
      </c>
      <c r="GS24" s="102">
        <f t="shared" si="174"/>
        <v>0</v>
      </c>
      <c r="GT24" s="102">
        <f t="shared" si="175"/>
        <v>0</v>
      </c>
      <c r="GU24" s="107">
        <f t="shared" si="176"/>
        <v>0</v>
      </c>
      <c r="GV24" s="106" t="str">
        <f t="shared" si="177"/>
        <v/>
      </c>
      <c r="GW24" s="102" t="str">
        <f t="shared" si="178"/>
        <v/>
      </c>
      <c r="GX24" s="102">
        <f t="shared" si="179"/>
        <v>0</v>
      </c>
      <c r="GY24" s="102">
        <f t="shared" si="180"/>
        <v>0</v>
      </c>
      <c r="GZ24" s="107">
        <f t="shared" si="181"/>
        <v>0</v>
      </c>
      <c r="HA24" s="106" t="str">
        <f t="shared" si="182"/>
        <v/>
      </c>
      <c r="HB24" s="102" t="str">
        <f t="shared" si="183"/>
        <v/>
      </c>
      <c r="HC24" s="107">
        <f t="shared" si="184"/>
        <v>0</v>
      </c>
      <c r="HD24" s="106" t="str">
        <f t="shared" si="185"/>
        <v/>
      </c>
      <c r="HE24" s="102" t="str">
        <f t="shared" si="186"/>
        <v/>
      </c>
      <c r="HF24" s="107">
        <f t="shared" si="187"/>
        <v>0</v>
      </c>
      <c r="HG24" s="106" t="str">
        <f t="shared" si="188"/>
        <v/>
      </c>
      <c r="HH24" s="102" t="str">
        <f t="shared" si="217"/>
        <v/>
      </c>
      <c r="HI24" s="102" t="e">
        <f>VLOOKUP(HH24,初期設定シート!$D$6:$E$33,2,FALSE)</f>
        <v>#N/A</v>
      </c>
      <c r="HJ24" s="102" t="str">
        <f t="shared" si="218"/>
        <v/>
      </c>
      <c r="HK24" s="102" t="str">
        <f t="shared" si="219"/>
        <v/>
      </c>
      <c r="HL24" s="102" t="e">
        <f>VLOOKUP($HH24,初期設定シート!$Y$5:$AL$32,3,FALSE)</f>
        <v>#N/A</v>
      </c>
      <c r="HM24" s="102" t="e">
        <f>VLOOKUP($HH24,初期設定シート!$Y$5:$AL$32,4,FALSE)</f>
        <v>#N/A</v>
      </c>
      <c r="HN24" s="102" t="e">
        <f>VLOOKUP($HH24,初期設定シート!$Y$5:$AL$32,5,FALSE)</f>
        <v>#N/A</v>
      </c>
      <c r="HO24" s="102" t="e">
        <f>VLOOKUP($HH24,初期設定シート!$Y$5:$AL$32,6,FALSE)</f>
        <v>#N/A</v>
      </c>
      <c r="HP24" s="102" t="e">
        <f>VLOOKUP($HH24,初期設定シート!$Y$5:$AL$32,7,FALSE)</f>
        <v>#N/A</v>
      </c>
      <c r="HQ24" s="102" t="e">
        <f>VLOOKUP($HH24,初期設定シート!$Y$5:$AL$32,8,FALSE)</f>
        <v>#N/A</v>
      </c>
      <c r="HR24" s="102" t="e">
        <f>VLOOKUP($HH24,初期設定シート!$Y$5:$AL$32,9,FALSE)</f>
        <v>#N/A</v>
      </c>
      <c r="HS24" s="102" t="e">
        <f>VLOOKUP($HH24,初期設定シート!$Y$5:$AL$32,10,FALSE)</f>
        <v>#N/A</v>
      </c>
      <c r="HT24" s="102" t="e">
        <f>VLOOKUP($HH24,初期設定シート!$Y$5:$AL$32,11,FALSE)</f>
        <v>#N/A</v>
      </c>
      <c r="HU24" s="102" t="e">
        <f>VLOOKUP($HH24,初期設定シート!$Y$5:$AL$32,12,FALSE)</f>
        <v>#N/A</v>
      </c>
      <c r="HV24" s="102" t="e">
        <f>VLOOKUP($HH24,初期設定シート!$Y$5:$AL$32,13,FALSE)</f>
        <v>#N/A</v>
      </c>
      <c r="HW24" s="102" t="e">
        <f>VLOOKUP($HH24,初期設定シート!$Y$5:$AL$32,14,FALSE)</f>
        <v>#N/A</v>
      </c>
      <c r="HX24" s="102" t="e">
        <f t="shared" si="189"/>
        <v>#N/A</v>
      </c>
      <c r="HY24" s="102" t="e">
        <f t="shared" si="190"/>
        <v>#N/A</v>
      </c>
      <c r="HZ24" s="102" t="e">
        <f t="shared" si="191"/>
        <v>#N/A</v>
      </c>
      <c r="IA24" s="102" t="e">
        <f t="shared" si="192"/>
        <v>#N/A</v>
      </c>
      <c r="IB24" s="102" t="e">
        <f t="shared" si="193"/>
        <v>#N/A</v>
      </c>
      <c r="IC24" s="102" t="e">
        <f t="shared" si="194"/>
        <v>#N/A</v>
      </c>
      <c r="ID24" s="102" t="e">
        <f t="shared" si="195"/>
        <v>#N/A</v>
      </c>
      <c r="IE24" s="102" t="e">
        <f t="shared" si="196"/>
        <v>#N/A</v>
      </c>
      <c r="IF24" s="102" t="e">
        <f t="shared" si="197"/>
        <v>#N/A</v>
      </c>
      <c r="IG24" s="102" t="e">
        <f t="shared" si="198"/>
        <v>#N/A</v>
      </c>
      <c r="IH24" s="102" t="e">
        <f t="shared" si="199"/>
        <v>#N/A</v>
      </c>
      <c r="II24" s="102" t="e">
        <f t="shared" si="200"/>
        <v>#N/A</v>
      </c>
      <c r="IJ24" s="102" t="str">
        <f t="shared" si="201"/>
        <v/>
      </c>
      <c r="IK24" s="102" t="str">
        <f t="shared" si="202"/>
        <v/>
      </c>
      <c r="IL24" s="102" t="str">
        <f t="shared" si="203"/>
        <v/>
      </c>
      <c r="IM24" s="102" t="str">
        <f t="shared" si="204"/>
        <v/>
      </c>
      <c r="IN24" s="102" t="str">
        <f t="shared" si="205"/>
        <v/>
      </c>
      <c r="IO24" s="102" t="str">
        <f t="shared" si="206"/>
        <v/>
      </c>
      <c r="IP24" s="102" t="str">
        <f t="shared" si="207"/>
        <v/>
      </c>
      <c r="IQ24" s="102" t="str">
        <f t="shared" si="208"/>
        <v/>
      </c>
      <c r="IR24" s="102" t="str">
        <f t="shared" si="209"/>
        <v/>
      </c>
      <c r="IS24" s="102" t="str">
        <f t="shared" si="210"/>
        <v/>
      </c>
      <c r="IT24" s="102" t="str">
        <f t="shared" si="211"/>
        <v/>
      </c>
      <c r="IU24" s="107" t="str">
        <f t="shared" si="212"/>
        <v/>
      </c>
    </row>
    <row r="25" spans="1:255" ht="30" customHeight="1">
      <c r="A25" s="265"/>
      <c r="B25" s="266"/>
      <c r="C25" s="266"/>
      <c r="D25" s="266"/>
      <c r="E25" s="266"/>
      <c r="F25" s="267"/>
      <c r="G25" s="266"/>
      <c r="H25" s="266"/>
      <c r="I25" s="268"/>
      <c r="J25" s="282"/>
      <c r="K25" s="282"/>
      <c r="L25" s="282"/>
      <c r="M25" s="282"/>
      <c r="N25" s="282"/>
      <c r="O25" s="282"/>
      <c r="P25" s="282"/>
      <c r="Q25" s="282"/>
      <c r="R25" s="282"/>
      <c r="S25" s="282"/>
      <c r="T25" s="282"/>
      <c r="U25" s="282"/>
      <c r="V25" s="283">
        <f t="shared" si="213"/>
        <v>0</v>
      </c>
      <c r="X25" s="106" t="str">
        <f t="shared" si="214"/>
        <v/>
      </c>
      <c r="Y25" s="102" t="str">
        <f t="shared" si="215"/>
        <v/>
      </c>
      <c r="Z25" s="102">
        <f t="shared" si="0"/>
        <v>0</v>
      </c>
      <c r="AA25" s="102">
        <f t="shared" si="1"/>
        <v>0</v>
      </c>
      <c r="AB25" s="107">
        <f t="shared" si="216"/>
        <v>0</v>
      </c>
      <c r="AC25" s="106" t="str">
        <f t="shared" si="2"/>
        <v/>
      </c>
      <c r="AD25" s="102" t="str">
        <f t="shared" si="3"/>
        <v/>
      </c>
      <c r="AE25" s="102">
        <f t="shared" si="4"/>
        <v>0</v>
      </c>
      <c r="AF25" s="102">
        <f t="shared" si="5"/>
        <v>0</v>
      </c>
      <c r="AG25" s="107">
        <f t="shared" si="6"/>
        <v>0</v>
      </c>
      <c r="AH25" s="106" t="str">
        <f t="shared" si="7"/>
        <v/>
      </c>
      <c r="AI25" s="102" t="str">
        <f t="shared" si="8"/>
        <v/>
      </c>
      <c r="AJ25" s="102">
        <f t="shared" si="9"/>
        <v>0</v>
      </c>
      <c r="AK25" s="102">
        <f t="shared" si="10"/>
        <v>0</v>
      </c>
      <c r="AL25" s="107">
        <f t="shared" si="11"/>
        <v>0</v>
      </c>
      <c r="AM25" s="106" t="str">
        <f t="shared" si="12"/>
        <v/>
      </c>
      <c r="AN25" s="102" t="str">
        <f t="shared" si="13"/>
        <v/>
      </c>
      <c r="AO25" s="102">
        <f t="shared" si="14"/>
        <v>0</v>
      </c>
      <c r="AP25" s="102">
        <f t="shared" si="15"/>
        <v>0</v>
      </c>
      <c r="AQ25" s="107">
        <f t="shared" si="16"/>
        <v>0</v>
      </c>
      <c r="AR25" s="106" t="str">
        <f t="shared" si="17"/>
        <v/>
      </c>
      <c r="AS25" s="102" t="str">
        <f t="shared" si="18"/>
        <v/>
      </c>
      <c r="AT25" s="102">
        <f t="shared" si="19"/>
        <v>0</v>
      </c>
      <c r="AU25" s="102">
        <f t="shared" si="20"/>
        <v>0</v>
      </c>
      <c r="AV25" s="107">
        <f t="shared" si="21"/>
        <v>0</v>
      </c>
      <c r="AW25" s="106" t="str">
        <f t="shared" si="22"/>
        <v/>
      </c>
      <c r="AX25" s="102" t="str">
        <f t="shared" si="23"/>
        <v/>
      </c>
      <c r="AY25" s="102">
        <f t="shared" si="24"/>
        <v>0</v>
      </c>
      <c r="AZ25" s="102">
        <f t="shared" si="25"/>
        <v>0</v>
      </c>
      <c r="BA25" s="107">
        <f t="shared" si="26"/>
        <v>0</v>
      </c>
      <c r="BB25" s="106" t="str">
        <f t="shared" si="27"/>
        <v/>
      </c>
      <c r="BC25" s="102" t="str">
        <f t="shared" si="28"/>
        <v/>
      </c>
      <c r="BD25" s="102">
        <f t="shared" si="29"/>
        <v>0</v>
      </c>
      <c r="BE25" s="102">
        <f t="shared" si="30"/>
        <v>0</v>
      </c>
      <c r="BF25" s="107">
        <f t="shared" si="31"/>
        <v>0</v>
      </c>
      <c r="BG25" s="106" t="str">
        <f t="shared" si="32"/>
        <v/>
      </c>
      <c r="BH25" s="102" t="str">
        <f t="shared" si="33"/>
        <v/>
      </c>
      <c r="BI25" s="102">
        <f t="shared" si="34"/>
        <v>0</v>
      </c>
      <c r="BJ25" s="102">
        <f t="shared" si="35"/>
        <v>0</v>
      </c>
      <c r="BK25" s="107">
        <f t="shared" si="36"/>
        <v>0</v>
      </c>
      <c r="BL25" s="106" t="str">
        <f t="shared" si="37"/>
        <v/>
      </c>
      <c r="BM25" s="102" t="str">
        <f t="shared" si="38"/>
        <v/>
      </c>
      <c r="BN25" s="102">
        <f t="shared" si="39"/>
        <v>0</v>
      </c>
      <c r="BO25" s="102">
        <f t="shared" si="40"/>
        <v>0</v>
      </c>
      <c r="BP25" s="107">
        <f t="shared" si="41"/>
        <v>0</v>
      </c>
      <c r="BQ25" s="106" t="str">
        <f t="shared" si="42"/>
        <v/>
      </c>
      <c r="BR25" s="102" t="str">
        <f t="shared" si="43"/>
        <v/>
      </c>
      <c r="BS25" s="102">
        <f t="shared" si="44"/>
        <v>0</v>
      </c>
      <c r="BT25" s="102">
        <f t="shared" si="45"/>
        <v>0</v>
      </c>
      <c r="BU25" s="107">
        <f t="shared" si="46"/>
        <v>0</v>
      </c>
      <c r="BV25" s="106" t="str">
        <f t="shared" si="47"/>
        <v/>
      </c>
      <c r="BW25" s="102" t="str">
        <f t="shared" si="48"/>
        <v/>
      </c>
      <c r="BX25" s="102">
        <f t="shared" si="49"/>
        <v>0</v>
      </c>
      <c r="BY25" s="102">
        <f t="shared" si="50"/>
        <v>0</v>
      </c>
      <c r="BZ25" s="107">
        <f t="shared" si="51"/>
        <v>0</v>
      </c>
      <c r="CA25" s="106" t="str">
        <f t="shared" si="52"/>
        <v/>
      </c>
      <c r="CB25" s="102" t="str">
        <f t="shared" si="53"/>
        <v/>
      </c>
      <c r="CC25" s="102">
        <f t="shared" si="54"/>
        <v>0</v>
      </c>
      <c r="CD25" s="102">
        <f t="shared" si="55"/>
        <v>0</v>
      </c>
      <c r="CE25" s="107">
        <f t="shared" si="56"/>
        <v>0</v>
      </c>
      <c r="CF25" s="106" t="str">
        <f t="shared" si="57"/>
        <v/>
      </c>
      <c r="CG25" s="102" t="str">
        <f t="shared" si="58"/>
        <v/>
      </c>
      <c r="CH25" s="102">
        <f t="shared" si="59"/>
        <v>0</v>
      </c>
      <c r="CI25" s="102">
        <f t="shared" si="60"/>
        <v>0</v>
      </c>
      <c r="CJ25" s="107">
        <f t="shared" si="61"/>
        <v>0</v>
      </c>
      <c r="CK25" s="106" t="str">
        <f t="shared" si="62"/>
        <v/>
      </c>
      <c r="CL25" s="102" t="str">
        <f t="shared" si="63"/>
        <v/>
      </c>
      <c r="CM25" s="102">
        <f t="shared" si="64"/>
        <v>0</v>
      </c>
      <c r="CN25" s="102">
        <f t="shared" si="65"/>
        <v>0</v>
      </c>
      <c r="CO25" s="107">
        <f t="shared" si="66"/>
        <v>0</v>
      </c>
      <c r="CP25" s="106" t="str">
        <f t="shared" si="67"/>
        <v/>
      </c>
      <c r="CQ25" s="102" t="str">
        <f t="shared" si="68"/>
        <v/>
      </c>
      <c r="CR25" s="102">
        <f t="shared" si="69"/>
        <v>0</v>
      </c>
      <c r="CS25" s="102">
        <f t="shared" si="70"/>
        <v>0</v>
      </c>
      <c r="CT25" s="107">
        <f t="shared" si="71"/>
        <v>0</v>
      </c>
      <c r="CU25" s="106" t="str">
        <f t="shared" si="72"/>
        <v/>
      </c>
      <c r="CV25" s="102" t="str">
        <f t="shared" si="73"/>
        <v/>
      </c>
      <c r="CW25" s="102">
        <f t="shared" si="74"/>
        <v>0</v>
      </c>
      <c r="CX25" s="102">
        <f t="shared" si="75"/>
        <v>0</v>
      </c>
      <c r="CY25" s="107">
        <f t="shared" si="76"/>
        <v>0</v>
      </c>
      <c r="CZ25" s="106" t="str">
        <f t="shared" si="77"/>
        <v/>
      </c>
      <c r="DA25" s="102" t="str">
        <f t="shared" si="78"/>
        <v/>
      </c>
      <c r="DB25" s="102">
        <f t="shared" si="79"/>
        <v>0</v>
      </c>
      <c r="DC25" s="102">
        <f t="shared" si="80"/>
        <v>0</v>
      </c>
      <c r="DD25" s="107">
        <f t="shared" si="81"/>
        <v>0</v>
      </c>
      <c r="DE25" s="106" t="str">
        <f t="shared" si="82"/>
        <v/>
      </c>
      <c r="DF25" s="102" t="str">
        <f t="shared" si="83"/>
        <v/>
      </c>
      <c r="DG25" s="102">
        <f t="shared" si="84"/>
        <v>0</v>
      </c>
      <c r="DH25" s="102">
        <f t="shared" si="85"/>
        <v>0</v>
      </c>
      <c r="DI25" s="107">
        <f t="shared" si="86"/>
        <v>0</v>
      </c>
      <c r="DJ25" s="106" t="str">
        <f t="shared" si="87"/>
        <v/>
      </c>
      <c r="DK25" s="102" t="str">
        <f t="shared" si="88"/>
        <v/>
      </c>
      <c r="DL25" s="102">
        <f t="shared" si="89"/>
        <v>0</v>
      </c>
      <c r="DM25" s="102">
        <f t="shared" si="90"/>
        <v>0</v>
      </c>
      <c r="DN25" s="107">
        <f t="shared" si="91"/>
        <v>0</v>
      </c>
      <c r="DO25" s="106" t="str">
        <f t="shared" si="220"/>
        <v/>
      </c>
      <c r="DP25" s="102" t="str">
        <f t="shared" si="93"/>
        <v/>
      </c>
      <c r="DQ25" s="102">
        <f t="shared" si="94"/>
        <v>0</v>
      </c>
      <c r="DR25" s="102">
        <f t="shared" si="95"/>
        <v>0</v>
      </c>
      <c r="DS25" s="107">
        <f t="shared" si="96"/>
        <v>0</v>
      </c>
      <c r="DT25" s="106" t="str">
        <f t="shared" si="221"/>
        <v/>
      </c>
      <c r="DU25" s="102" t="str">
        <f t="shared" si="98"/>
        <v/>
      </c>
      <c r="DV25" s="102">
        <f t="shared" si="99"/>
        <v>0</v>
      </c>
      <c r="DW25" s="102">
        <f t="shared" si="100"/>
        <v>0</v>
      </c>
      <c r="DX25" s="107">
        <f t="shared" si="101"/>
        <v>0</v>
      </c>
      <c r="DY25" s="106" t="str">
        <f t="shared" si="102"/>
        <v/>
      </c>
      <c r="DZ25" s="102" t="str">
        <f t="shared" si="103"/>
        <v/>
      </c>
      <c r="EA25" s="102">
        <f t="shared" si="104"/>
        <v>0</v>
      </c>
      <c r="EB25" s="102">
        <f t="shared" si="105"/>
        <v>0</v>
      </c>
      <c r="EC25" s="107">
        <f t="shared" si="106"/>
        <v>0</v>
      </c>
      <c r="ED25" s="106" t="str">
        <f t="shared" si="107"/>
        <v/>
      </c>
      <c r="EE25" s="102" t="str">
        <f t="shared" si="108"/>
        <v/>
      </c>
      <c r="EF25" s="102">
        <f t="shared" si="109"/>
        <v>0</v>
      </c>
      <c r="EG25" s="102">
        <f t="shared" si="110"/>
        <v>0</v>
      </c>
      <c r="EH25" s="107">
        <f t="shared" si="111"/>
        <v>0</v>
      </c>
      <c r="EI25" s="106" t="str">
        <f t="shared" si="112"/>
        <v/>
      </c>
      <c r="EJ25" s="102" t="str">
        <f t="shared" si="113"/>
        <v/>
      </c>
      <c r="EK25" s="102">
        <f t="shared" si="114"/>
        <v>0</v>
      </c>
      <c r="EL25" s="102">
        <f t="shared" si="115"/>
        <v>0</v>
      </c>
      <c r="EM25" s="107">
        <f t="shared" si="116"/>
        <v>0</v>
      </c>
      <c r="EN25" s="106" t="str">
        <f t="shared" si="117"/>
        <v/>
      </c>
      <c r="EO25" s="102" t="str">
        <f t="shared" si="118"/>
        <v/>
      </c>
      <c r="EP25" s="102">
        <f t="shared" si="119"/>
        <v>0</v>
      </c>
      <c r="EQ25" s="102">
        <f t="shared" si="120"/>
        <v>0</v>
      </c>
      <c r="ER25" s="107">
        <f t="shared" si="121"/>
        <v>0</v>
      </c>
      <c r="ES25" s="106" t="str">
        <f t="shared" si="122"/>
        <v/>
      </c>
      <c r="ET25" s="102" t="str">
        <f t="shared" si="123"/>
        <v/>
      </c>
      <c r="EU25" s="102">
        <f t="shared" si="124"/>
        <v>0</v>
      </c>
      <c r="EV25" s="102">
        <f t="shared" si="125"/>
        <v>0</v>
      </c>
      <c r="EW25" s="107">
        <f t="shared" si="126"/>
        <v>0</v>
      </c>
      <c r="EX25" s="106" t="str">
        <f t="shared" si="127"/>
        <v/>
      </c>
      <c r="EY25" s="102" t="str">
        <f t="shared" si="128"/>
        <v/>
      </c>
      <c r="EZ25" s="102">
        <f t="shared" si="129"/>
        <v>0</v>
      </c>
      <c r="FA25" s="102">
        <f t="shared" si="130"/>
        <v>0</v>
      </c>
      <c r="FB25" s="107">
        <f t="shared" si="131"/>
        <v>0</v>
      </c>
      <c r="FC25" s="106" t="str">
        <f t="shared" si="132"/>
        <v/>
      </c>
      <c r="FD25" s="102" t="str">
        <f t="shared" si="133"/>
        <v/>
      </c>
      <c r="FE25" s="102">
        <f t="shared" si="134"/>
        <v>0</v>
      </c>
      <c r="FF25" s="102">
        <f t="shared" si="135"/>
        <v>0</v>
      </c>
      <c r="FG25" s="107">
        <f t="shared" si="136"/>
        <v>0</v>
      </c>
      <c r="FH25" s="106" t="str">
        <f t="shared" si="137"/>
        <v/>
      </c>
      <c r="FI25" s="102" t="str">
        <f t="shared" si="138"/>
        <v/>
      </c>
      <c r="FJ25" s="102">
        <f t="shared" si="139"/>
        <v>0</v>
      </c>
      <c r="FK25" s="102">
        <f t="shared" si="140"/>
        <v>0</v>
      </c>
      <c r="FL25" s="107">
        <f t="shared" si="141"/>
        <v>0</v>
      </c>
      <c r="FM25" s="106" t="str">
        <f t="shared" si="142"/>
        <v/>
      </c>
      <c r="FN25" s="102" t="str">
        <f t="shared" si="143"/>
        <v/>
      </c>
      <c r="FO25" s="102">
        <f t="shared" si="144"/>
        <v>0</v>
      </c>
      <c r="FP25" s="102">
        <f t="shared" si="145"/>
        <v>0</v>
      </c>
      <c r="FQ25" s="107">
        <f t="shared" si="146"/>
        <v>0</v>
      </c>
      <c r="FR25" s="106" t="str">
        <f t="shared" si="147"/>
        <v/>
      </c>
      <c r="FS25" s="102" t="str">
        <f t="shared" si="148"/>
        <v/>
      </c>
      <c r="FT25" s="102">
        <f t="shared" si="149"/>
        <v>0</v>
      </c>
      <c r="FU25" s="102">
        <f t="shared" si="150"/>
        <v>0</v>
      </c>
      <c r="FV25" s="107">
        <f t="shared" si="151"/>
        <v>0</v>
      </c>
      <c r="FW25" s="106" t="str">
        <f t="shared" si="152"/>
        <v/>
      </c>
      <c r="FX25" s="102" t="str">
        <f t="shared" si="153"/>
        <v/>
      </c>
      <c r="FY25" s="102">
        <f t="shared" si="154"/>
        <v>0</v>
      </c>
      <c r="FZ25" s="102">
        <f t="shared" si="155"/>
        <v>0</v>
      </c>
      <c r="GA25" s="107">
        <f t="shared" si="156"/>
        <v>0</v>
      </c>
      <c r="GB25" s="106" t="str">
        <f t="shared" si="157"/>
        <v/>
      </c>
      <c r="GC25" s="102" t="str">
        <f t="shared" si="158"/>
        <v/>
      </c>
      <c r="GD25" s="102">
        <f t="shared" si="159"/>
        <v>0</v>
      </c>
      <c r="GE25" s="102">
        <f t="shared" si="160"/>
        <v>0</v>
      </c>
      <c r="GF25" s="107">
        <f t="shared" si="161"/>
        <v>0</v>
      </c>
      <c r="GG25" s="106" t="str">
        <f t="shared" si="162"/>
        <v/>
      </c>
      <c r="GH25" s="102" t="str">
        <f t="shared" si="163"/>
        <v/>
      </c>
      <c r="GI25" s="102">
        <f t="shared" si="164"/>
        <v>0</v>
      </c>
      <c r="GJ25" s="102">
        <f t="shared" si="165"/>
        <v>0</v>
      </c>
      <c r="GK25" s="107">
        <f t="shared" si="166"/>
        <v>0</v>
      </c>
      <c r="GL25" s="106" t="str">
        <f t="shared" si="167"/>
        <v/>
      </c>
      <c r="GM25" s="102" t="str">
        <f t="shared" si="168"/>
        <v/>
      </c>
      <c r="GN25" s="102">
        <f t="shared" si="169"/>
        <v>0</v>
      </c>
      <c r="GO25" s="102">
        <f t="shared" si="170"/>
        <v>0</v>
      </c>
      <c r="GP25" s="107">
        <f t="shared" si="171"/>
        <v>0</v>
      </c>
      <c r="GQ25" s="106" t="str">
        <f t="shared" si="172"/>
        <v/>
      </c>
      <c r="GR25" s="102" t="str">
        <f t="shared" si="173"/>
        <v/>
      </c>
      <c r="GS25" s="102">
        <f t="shared" si="174"/>
        <v>0</v>
      </c>
      <c r="GT25" s="102">
        <f t="shared" si="175"/>
        <v>0</v>
      </c>
      <c r="GU25" s="107">
        <f t="shared" si="176"/>
        <v>0</v>
      </c>
      <c r="GV25" s="106" t="str">
        <f t="shared" si="177"/>
        <v/>
      </c>
      <c r="GW25" s="102" t="str">
        <f t="shared" si="178"/>
        <v/>
      </c>
      <c r="GX25" s="102">
        <f t="shared" si="179"/>
        <v>0</v>
      </c>
      <c r="GY25" s="102">
        <f t="shared" si="180"/>
        <v>0</v>
      </c>
      <c r="GZ25" s="107">
        <f t="shared" si="181"/>
        <v>0</v>
      </c>
      <c r="HA25" s="106" t="str">
        <f t="shared" si="182"/>
        <v/>
      </c>
      <c r="HB25" s="102" t="str">
        <f t="shared" si="183"/>
        <v/>
      </c>
      <c r="HC25" s="107">
        <f t="shared" si="184"/>
        <v>0</v>
      </c>
      <c r="HD25" s="106" t="str">
        <f t="shared" si="185"/>
        <v/>
      </c>
      <c r="HE25" s="102" t="str">
        <f t="shared" si="186"/>
        <v/>
      </c>
      <c r="HF25" s="107">
        <f t="shared" si="187"/>
        <v>0</v>
      </c>
      <c r="HG25" s="106" t="str">
        <f t="shared" si="188"/>
        <v/>
      </c>
      <c r="HH25" s="102" t="str">
        <f t="shared" si="217"/>
        <v/>
      </c>
      <c r="HI25" s="102" t="e">
        <f>VLOOKUP(HH25,初期設定シート!$D$6:$E$33,2,FALSE)</f>
        <v>#N/A</v>
      </c>
      <c r="HJ25" s="102" t="str">
        <f t="shared" si="218"/>
        <v/>
      </c>
      <c r="HK25" s="102" t="str">
        <f t="shared" si="219"/>
        <v/>
      </c>
      <c r="HL25" s="102" t="e">
        <f>VLOOKUP($HH25,初期設定シート!$Y$5:$AL$32,3,FALSE)</f>
        <v>#N/A</v>
      </c>
      <c r="HM25" s="102" t="e">
        <f>VLOOKUP($HH25,初期設定シート!$Y$5:$AL$32,4,FALSE)</f>
        <v>#N/A</v>
      </c>
      <c r="HN25" s="102" t="e">
        <f>VLOOKUP($HH25,初期設定シート!$Y$5:$AL$32,5,FALSE)</f>
        <v>#N/A</v>
      </c>
      <c r="HO25" s="102" t="e">
        <f>VLOOKUP($HH25,初期設定シート!$Y$5:$AL$32,6,FALSE)</f>
        <v>#N/A</v>
      </c>
      <c r="HP25" s="102" t="e">
        <f>VLOOKUP($HH25,初期設定シート!$Y$5:$AL$32,7,FALSE)</f>
        <v>#N/A</v>
      </c>
      <c r="HQ25" s="102" t="e">
        <f>VLOOKUP($HH25,初期設定シート!$Y$5:$AL$32,8,FALSE)</f>
        <v>#N/A</v>
      </c>
      <c r="HR25" s="102" t="e">
        <f>VLOOKUP($HH25,初期設定シート!$Y$5:$AL$32,9,FALSE)</f>
        <v>#N/A</v>
      </c>
      <c r="HS25" s="102" t="e">
        <f>VLOOKUP($HH25,初期設定シート!$Y$5:$AL$32,10,FALSE)</f>
        <v>#N/A</v>
      </c>
      <c r="HT25" s="102" t="e">
        <f>VLOOKUP($HH25,初期設定シート!$Y$5:$AL$32,11,FALSE)</f>
        <v>#N/A</v>
      </c>
      <c r="HU25" s="102" t="e">
        <f>VLOOKUP($HH25,初期設定シート!$Y$5:$AL$32,12,FALSE)</f>
        <v>#N/A</v>
      </c>
      <c r="HV25" s="102" t="e">
        <f>VLOOKUP($HH25,初期設定シート!$Y$5:$AL$32,13,FALSE)</f>
        <v>#N/A</v>
      </c>
      <c r="HW25" s="102" t="e">
        <f>VLOOKUP($HH25,初期設定シート!$Y$5:$AL$32,14,FALSE)</f>
        <v>#N/A</v>
      </c>
      <c r="HX25" s="102" t="e">
        <f t="shared" si="189"/>
        <v>#N/A</v>
      </c>
      <c r="HY25" s="102" t="e">
        <f t="shared" si="190"/>
        <v>#N/A</v>
      </c>
      <c r="HZ25" s="102" t="e">
        <f t="shared" si="191"/>
        <v>#N/A</v>
      </c>
      <c r="IA25" s="102" t="e">
        <f t="shared" si="192"/>
        <v>#N/A</v>
      </c>
      <c r="IB25" s="102" t="e">
        <f t="shared" si="193"/>
        <v>#N/A</v>
      </c>
      <c r="IC25" s="102" t="e">
        <f t="shared" si="194"/>
        <v>#N/A</v>
      </c>
      <c r="ID25" s="102" t="e">
        <f t="shared" si="195"/>
        <v>#N/A</v>
      </c>
      <c r="IE25" s="102" t="e">
        <f t="shared" si="196"/>
        <v>#N/A</v>
      </c>
      <c r="IF25" s="102" t="e">
        <f t="shared" si="197"/>
        <v>#N/A</v>
      </c>
      <c r="IG25" s="102" t="e">
        <f t="shared" si="198"/>
        <v>#N/A</v>
      </c>
      <c r="IH25" s="102" t="e">
        <f t="shared" si="199"/>
        <v>#N/A</v>
      </c>
      <c r="II25" s="102" t="e">
        <f t="shared" si="200"/>
        <v>#N/A</v>
      </c>
      <c r="IJ25" s="102" t="str">
        <f t="shared" si="201"/>
        <v/>
      </c>
      <c r="IK25" s="102" t="str">
        <f t="shared" si="202"/>
        <v/>
      </c>
      <c r="IL25" s="102" t="str">
        <f t="shared" si="203"/>
        <v/>
      </c>
      <c r="IM25" s="102" t="str">
        <f t="shared" si="204"/>
        <v/>
      </c>
      <c r="IN25" s="102" t="str">
        <f t="shared" si="205"/>
        <v/>
      </c>
      <c r="IO25" s="102" t="str">
        <f t="shared" si="206"/>
        <v/>
      </c>
      <c r="IP25" s="102" t="str">
        <f t="shared" si="207"/>
        <v/>
      </c>
      <c r="IQ25" s="102" t="str">
        <f t="shared" si="208"/>
        <v/>
      </c>
      <c r="IR25" s="102" t="str">
        <f t="shared" si="209"/>
        <v/>
      </c>
      <c r="IS25" s="102" t="str">
        <f t="shared" si="210"/>
        <v/>
      </c>
      <c r="IT25" s="102" t="str">
        <f t="shared" si="211"/>
        <v/>
      </c>
      <c r="IU25" s="107" t="str">
        <f t="shared" si="212"/>
        <v/>
      </c>
    </row>
    <row r="26" spans="1:255" ht="30" customHeight="1">
      <c r="A26" s="265"/>
      <c r="B26" s="266"/>
      <c r="C26" s="266"/>
      <c r="D26" s="266"/>
      <c r="E26" s="266"/>
      <c r="F26" s="267"/>
      <c r="G26" s="266"/>
      <c r="H26" s="266"/>
      <c r="I26" s="268"/>
      <c r="J26" s="282"/>
      <c r="K26" s="282"/>
      <c r="L26" s="282"/>
      <c r="M26" s="282"/>
      <c r="N26" s="282"/>
      <c r="O26" s="282"/>
      <c r="P26" s="282"/>
      <c r="Q26" s="282"/>
      <c r="R26" s="282"/>
      <c r="S26" s="282"/>
      <c r="T26" s="282"/>
      <c r="U26" s="282"/>
      <c r="V26" s="283">
        <f t="shared" si="213"/>
        <v>0</v>
      </c>
      <c r="X26" s="106" t="str">
        <f t="shared" si="214"/>
        <v/>
      </c>
      <c r="Y26" s="102" t="str">
        <f t="shared" si="215"/>
        <v/>
      </c>
      <c r="Z26" s="102">
        <f t="shared" si="0"/>
        <v>0</v>
      </c>
      <c r="AA26" s="102">
        <f t="shared" si="1"/>
        <v>0</v>
      </c>
      <c r="AB26" s="107">
        <f t="shared" si="216"/>
        <v>0</v>
      </c>
      <c r="AC26" s="106" t="str">
        <f t="shared" si="2"/>
        <v/>
      </c>
      <c r="AD26" s="102" t="str">
        <f t="shared" si="3"/>
        <v/>
      </c>
      <c r="AE26" s="102">
        <f t="shared" si="4"/>
        <v>0</v>
      </c>
      <c r="AF26" s="102">
        <f t="shared" si="5"/>
        <v>0</v>
      </c>
      <c r="AG26" s="107">
        <f t="shared" si="6"/>
        <v>0</v>
      </c>
      <c r="AH26" s="106" t="str">
        <f t="shared" si="7"/>
        <v/>
      </c>
      <c r="AI26" s="102" t="str">
        <f t="shared" si="8"/>
        <v/>
      </c>
      <c r="AJ26" s="102">
        <f t="shared" si="9"/>
        <v>0</v>
      </c>
      <c r="AK26" s="102">
        <f t="shared" si="10"/>
        <v>0</v>
      </c>
      <c r="AL26" s="107">
        <f t="shared" si="11"/>
        <v>0</v>
      </c>
      <c r="AM26" s="106" t="str">
        <f t="shared" si="12"/>
        <v/>
      </c>
      <c r="AN26" s="102" t="str">
        <f t="shared" si="13"/>
        <v/>
      </c>
      <c r="AO26" s="102">
        <f t="shared" si="14"/>
        <v>0</v>
      </c>
      <c r="AP26" s="102">
        <f t="shared" si="15"/>
        <v>0</v>
      </c>
      <c r="AQ26" s="107">
        <f t="shared" si="16"/>
        <v>0</v>
      </c>
      <c r="AR26" s="106" t="str">
        <f t="shared" si="17"/>
        <v/>
      </c>
      <c r="AS26" s="102" t="str">
        <f t="shared" si="18"/>
        <v/>
      </c>
      <c r="AT26" s="102">
        <f t="shared" si="19"/>
        <v>0</v>
      </c>
      <c r="AU26" s="102">
        <f t="shared" si="20"/>
        <v>0</v>
      </c>
      <c r="AV26" s="107">
        <f t="shared" si="21"/>
        <v>0</v>
      </c>
      <c r="AW26" s="106" t="str">
        <f t="shared" si="22"/>
        <v/>
      </c>
      <c r="AX26" s="102" t="str">
        <f t="shared" si="23"/>
        <v/>
      </c>
      <c r="AY26" s="102">
        <f t="shared" si="24"/>
        <v>0</v>
      </c>
      <c r="AZ26" s="102">
        <f t="shared" si="25"/>
        <v>0</v>
      </c>
      <c r="BA26" s="107">
        <f t="shared" si="26"/>
        <v>0</v>
      </c>
      <c r="BB26" s="106" t="str">
        <f t="shared" si="27"/>
        <v/>
      </c>
      <c r="BC26" s="102" t="str">
        <f t="shared" si="28"/>
        <v/>
      </c>
      <c r="BD26" s="102">
        <f t="shared" si="29"/>
        <v>0</v>
      </c>
      <c r="BE26" s="102">
        <f t="shared" si="30"/>
        <v>0</v>
      </c>
      <c r="BF26" s="107">
        <f t="shared" si="31"/>
        <v>0</v>
      </c>
      <c r="BG26" s="106" t="str">
        <f t="shared" si="32"/>
        <v/>
      </c>
      <c r="BH26" s="102" t="str">
        <f t="shared" si="33"/>
        <v/>
      </c>
      <c r="BI26" s="102">
        <f t="shared" si="34"/>
        <v>0</v>
      </c>
      <c r="BJ26" s="102">
        <f t="shared" si="35"/>
        <v>0</v>
      </c>
      <c r="BK26" s="107">
        <f t="shared" si="36"/>
        <v>0</v>
      </c>
      <c r="BL26" s="106" t="str">
        <f t="shared" si="37"/>
        <v/>
      </c>
      <c r="BM26" s="102" t="str">
        <f t="shared" si="38"/>
        <v/>
      </c>
      <c r="BN26" s="102">
        <f t="shared" si="39"/>
        <v>0</v>
      </c>
      <c r="BO26" s="102">
        <f t="shared" si="40"/>
        <v>0</v>
      </c>
      <c r="BP26" s="107">
        <f t="shared" si="41"/>
        <v>0</v>
      </c>
      <c r="BQ26" s="106" t="str">
        <f t="shared" si="42"/>
        <v/>
      </c>
      <c r="BR26" s="102" t="str">
        <f t="shared" si="43"/>
        <v/>
      </c>
      <c r="BS26" s="102">
        <f t="shared" si="44"/>
        <v>0</v>
      </c>
      <c r="BT26" s="102">
        <f t="shared" si="45"/>
        <v>0</v>
      </c>
      <c r="BU26" s="107">
        <f t="shared" si="46"/>
        <v>0</v>
      </c>
      <c r="BV26" s="106" t="str">
        <f t="shared" si="47"/>
        <v/>
      </c>
      <c r="BW26" s="102" t="str">
        <f t="shared" si="48"/>
        <v/>
      </c>
      <c r="BX26" s="102">
        <f t="shared" si="49"/>
        <v>0</v>
      </c>
      <c r="BY26" s="102">
        <f t="shared" si="50"/>
        <v>0</v>
      </c>
      <c r="BZ26" s="107">
        <f t="shared" si="51"/>
        <v>0</v>
      </c>
      <c r="CA26" s="106" t="str">
        <f t="shared" si="52"/>
        <v/>
      </c>
      <c r="CB26" s="102" t="str">
        <f t="shared" si="53"/>
        <v/>
      </c>
      <c r="CC26" s="102">
        <f t="shared" si="54"/>
        <v>0</v>
      </c>
      <c r="CD26" s="102">
        <f t="shared" si="55"/>
        <v>0</v>
      </c>
      <c r="CE26" s="107">
        <f t="shared" si="56"/>
        <v>0</v>
      </c>
      <c r="CF26" s="106" t="str">
        <f t="shared" si="57"/>
        <v/>
      </c>
      <c r="CG26" s="102" t="str">
        <f t="shared" si="58"/>
        <v/>
      </c>
      <c r="CH26" s="102">
        <f t="shared" si="59"/>
        <v>0</v>
      </c>
      <c r="CI26" s="102">
        <f t="shared" si="60"/>
        <v>0</v>
      </c>
      <c r="CJ26" s="107">
        <f t="shared" si="61"/>
        <v>0</v>
      </c>
      <c r="CK26" s="106" t="str">
        <f t="shared" si="62"/>
        <v/>
      </c>
      <c r="CL26" s="102" t="str">
        <f t="shared" si="63"/>
        <v/>
      </c>
      <c r="CM26" s="102">
        <f t="shared" si="64"/>
        <v>0</v>
      </c>
      <c r="CN26" s="102">
        <f t="shared" si="65"/>
        <v>0</v>
      </c>
      <c r="CO26" s="107">
        <f t="shared" si="66"/>
        <v>0</v>
      </c>
      <c r="CP26" s="106" t="str">
        <f t="shared" si="67"/>
        <v/>
      </c>
      <c r="CQ26" s="102" t="str">
        <f t="shared" si="68"/>
        <v/>
      </c>
      <c r="CR26" s="102">
        <f t="shared" si="69"/>
        <v>0</v>
      </c>
      <c r="CS26" s="102">
        <f t="shared" si="70"/>
        <v>0</v>
      </c>
      <c r="CT26" s="107">
        <f t="shared" si="71"/>
        <v>0</v>
      </c>
      <c r="CU26" s="106" t="str">
        <f t="shared" si="72"/>
        <v/>
      </c>
      <c r="CV26" s="102" t="str">
        <f t="shared" si="73"/>
        <v/>
      </c>
      <c r="CW26" s="102">
        <f t="shared" si="74"/>
        <v>0</v>
      </c>
      <c r="CX26" s="102">
        <f t="shared" si="75"/>
        <v>0</v>
      </c>
      <c r="CY26" s="107">
        <f t="shared" si="76"/>
        <v>0</v>
      </c>
      <c r="CZ26" s="106" t="str">
        <f t="shared" si="77"/>
        <v/>
      </c>
      <c r="DA26" s="102" t="str">
        <f t="shared" si="78"/>
        <v/>
      </c>
      <c r="DB26" s="102">
        <f t="shared" si="79"/>
        <v>0</v>
      </c>
      <c r="DC26" s="102">
        <f t="shared" si="80"/>
        <v>0</v>
      </c>
      <c r="DD26" s="107">
        <f t="shared" si="81"/>
        <v>0</v>
      </c>
      <c r="DE26" s="106" t="str">
        <f t="shared" si="82"/>
        <v/>
      </c>
      <c r="DF26" s="102" t="str">
        <f t="shared" si="83"/>
        <v/>
      </c>
      <c r="DG26" s="102">
        <f t="shared" si="84"/>
        <v>0</v>
      </c>
      <c r="DH26" s="102">
        <f t="shared" si="85"/>
        <v>0</v>
      </c>
      <c r="DI26" s="107">
        <f t="shared" si="86"/>
        <v>0</v>
      </c>
      <c r="DJ26" s="106" t="str">
        <f t="shared" si="87"/>
        <v/>
      </c>
      <c r="DK26" s="102" t="str">
        <f t="shared" si="88"/>
        <v/>
      </c>
      <c r="DL26" s="102">
        <f t="shared" si="89"/>
        <v>0</v>
      </c>
      <c r="DM26" s="102">
        <f t="shared" si="90"/>
        <v>0</v>
      </c>
      <c r="DN26" s="107">
        <f t="shared" si="91"/>
        <v>0</v>
      </c>
      <c r="DO26" s="106" t="str">
        <f t="shared" si="220"/>
        <v/>
      </c>
      <c r="DP26" s="102" t="str">
        <f t="shared" si="93"/>
        <v/>
      </c>
      <c r="DQ26" s="102">
        <f t="shared" si="94"/>
        <v>0</v>
      </c>
      <c r="DR26" s="102">
        <f t="shared" si="95"/>
        <v>0</v>
      </c>
      <c r="DS26" s="107">
        <f t="shared" si="96"/>
        <v>0</v>
      </c>
      <c r="DT26" s="106" t="str">
        <f t="shared" si="221"/>
        <v/>
      </c>
      <c r="DU26" s="102" t="str">
        <f t="shared" si="98"/>
        <v/>
      </c>
      <c r="DV26" s="102">
        <f t="shared" si="99"/>
        <v>0</v>
      </c>
      <c r="DW26" s="102">
        <f t="shared" si="100"/>
        <v>0</v>
      </c>
      <c r="DX26" s="107">
        <f t="shared" si="101"/>
        <v>0</v>
      </c>
      <c r="DY26" s="106" t="str">
        <f t="shared" si="102"/>
        <v/>
      </c>
      <c r="DZ26" s="102" t="str">
        <f t="shared" si="103"/>
        <v/>
      </c>
      <c r="EA26" s="102">
        <f t="shared" si="104"/>
        <v>0</v>
      </c>
      <c r="EB26" s="102">
        <f t="shared" si="105"/>
        <v>0</v>
      </c>
      <c r="EC26" s="107">
        <f t="shared" si="106"/>
        <v>0</v>
      </c>
      <c r="ED26" s="106" t="str">
        <f t="shared" si="107"/>
        <v/>
      </c>
      <c r="EE26" s="102" t="str">
        <f t="shared" si="108"/>
        <v/>
      </c>
      <c r="EF26" s="102">
        <f t="shared" si="109"/>
        <v>0</v>
      </c>
      <c r="EG26" s="102">
        <f t="shared" si="110"/>
        <v>0</v>
      </c>
      <c r="EH26" s="107">
        <f t="shared" si="111"/>
        <v>0</v>
      </c>
      <c r="EI26" s="106" t="str">
        <f t="shared" si="112"/>
        <v/>
      </c>
      <c r="EJ26" s="102" t="str">
        <f t="shared" si="113"/>
        <v/>
      </c>
      <c r="EK26" s="102">
        <f t="shared" si="114"/>
        <v>0</v>
      </c>
      <c r="EL26" s="102">
        <f t="shared" si="115"/>
        <v>0</v>
      </c>
      <c r="EM26" s="107">
        <f t="shared" si="116"/>
        <v>0</v>
      </c>
      <c r="EN26" s="106" t="str">
        <f t="shared" si="117"/>
        <v/>
      </c>
      <c r="EO26" s="102" t="str">
        <f t="shared" si="118"/>
        <v/>
      </c>
      <c r="EP26" s="102">
        <f t="shared" si="119"/>
        <v>0</v>
      </c>
      <c r="EQ26" s="102">
        <f t="shared" si="120"/>
        <v>0</v>
      </c>
      <c r="ER26" s="107">
        <f t="shared" si="121"/>
        <v>0</v>
      </c>
      <c r="ES26" s="106" t="str">
        <f t="shared" si="122"/>
        <v/>
      </c>
      <c r="ET26" s="102" t="str">
        <f t="shared" si="123"/>
        <v/>
      </c>
      <c r="EU26" s="102">
        <f t="shared" si="124"/>
        <v>0</v>
      </c>
      <c r="EV26" s="102">
        <f t="shared" si="125"/>
        <v>0</v>
      </c>
      <c r="EW26" s="107">
        <f t="shared" si="126"/>
        <v>0</v>
      </c>
      <c r="EX26" s="106" t="str">
        <f t="shared" si="127"/>
        <v/>
      </c>
      <c r="EY26" s="102" t="str">
        <f t="shared" si="128"/>
        <v/>
      </c>
      <c r="EZ26" s="102">
        <f t="shared" si="129"/>
        <v>0</v>
      </c>
      <c r="FA26" s="102">
        <f t="shared" si="130"/>
        <v>0</v>
      </c>
      <c r="FB26" s="107">
        <f t="shared" si="131"/>
        <v>0</v>
      </c>
      <c r="FC26" s="106" t="str">
        <f t="shared" si="132"/>
        <v/>
      </c>
      <c r="FD26" s="102" t="str">
        <f t="shared" si="133"/>
        <v/>
      </c>
      <c r="FE26" s="102">
        <f t="shared" si="134"/>
        <v>0</v>
      </c>
      <c r="FF26" s="102">
        <f t="shared" si="135"/>
        <v>0</v>
      </c>
      <c r="FG26" s="107">
        <f t="shared" si="136"/>
        <v>0</v>
      </c>
      <c r="FH26" s="106" t="str">
        <f t="shared" si="137"/>
        <v/>
      </c>
      <c r="FI26" s="102" t="str">
        <f t="shared" si="138"/>
        <v/>
      </c>
      <c r="FJ26" s="102">
        <f t="shared" si="139"/>
        <v>0</v>
      </c>
      <c r="FK26" s="102">
        <f t="shared" si="140"/>
        <v>0</v>
      </c>
      <c r="FL26" s="107">
        <f t="shared" si="141"/>
        <v>0</v>
      </c>
      <c r="FM26" s="106" t="str">
        <f t="shared" si="142"/>
        <v/>
      </c>
      <c r="FN26" s="102" t="str">
        <f t="shared" si="143"/>
        <v/>
      </c>
      <c r="FO26" s="102">
        <f t="shared" si="144"/>
        <v>0</v>
      </c>
      <c r="FP26" s="102">
        <f t="shared" si="145"/>
        <v>0</v>
      </c>
      <c r="FQ26" s="107">
        <f t="shared" si="146"/>
        <v>0</v>
      </c>
      <c r="FR26" s="106" t="str">
        <f t="shared" si="147"/>
        <v/>
      </c>
      <c r="FS26" s="102" t="str">
        <f t="shared" si="148"/>
        <v/>
      </c>
      <c r="FT26" s="102">
        <f t="shared" si="149"/>
        <v>0</v>
      </c>
      <c r="FU26" s="102">
        <f t="shared" si="150"/>
        <v>0</v>
      </c>
      <c r="FV26" s="107">
        <f t="shared" si="151"/>
        <v>0</v>
      </c>
      <c r="FW26" s="106" t="str">
        <f t="shared" si="152"/>
        <v/>
      </c>
      <c r="FX26" s="102" t="str">
        <f t="shared" si="153"/>
        <v/>
      </c>
      <c r="FY26" s="102">
        <f t="shared" si="154"/>
        <v>0</v>
      </c>
      <c r="FZ26" s="102">
        <f t="shared" si="155"/>
        <v>0</v>
      </c>
      <c r="GA26" s="107">
        <f t="shared" si="156"/>
        <v>0</v>
      </c>
      <c r="GB26" s="106" t="str">
        <f t="shared" si="157"/>
        <v/>
      </c>
      <c r="GC26" s="102" t="str">
        <f t="shared" si="158"/>
        <v/>
      </c>
      <c r="GD26" s="102">
        <f t="shared" si="159"/>
        <v>0</v>
      </c>
      <c r="GE26" s="102">
        <f t="shared" si="160"/>
        <v>0</v>
      </c>
      <c r="GF26" s="107">
        <f t="shared" si="161"/>
        <v>0</v>
      </c>
      <c r="GG26" s="106" t="str">
        <f t="shared" si="162"/>
        <v/>
      </c>
      <c r="GH26" s="102" t="str">
        <f t="shared" si="163"/>
        <v/>
      </c>
      <c r="GI26" s="102">
        <f t="shared" si="164"/>
        <v>0</v>
      </c>
      <c r="GJ26" s="102">
        <f t="shared" si="165"/>
        <v>0</v>
      </c>
      <c r="GK26" s="107">
        <f t="shared" si="166"/>
        <v>0</v>
      </c>
      <c r="GL26" s="106" t="str">
        <f t="shared" si="167"/>
        <v/>
      </c>
      <c r="GM26" s="102" t="str">
        <f t="shared" si="168"/>
        <v/>
      </c>
      <c r="GN26" s="102">
        <f t="shared" si="169"/>
        <v>0</v>
      </c>
      <c r="GO26" s="102">
        <f t="shared" si="170"/>
        <v>0</v>
      </c>
      <c r="GP26" s="107">
        <f t="shared" si="171"/>
        <v>0</v>
      </c>
      <c r="GQ26" s="106" t="str">
        <f t="shared" si="172"/>
        <v/>
      </c>
      <c r="GR26" s="102" t="str">
        <f t="shared" si="173"/>
        <v/>
      </c>
      <c r="GS26" s="102">
        <f t="shared" si="174"/>
        <v>0</v>
      </c>
      <c r="GT26" s="102">
        <f t="shared" si="175"/>
        <v>0</v>
      </c>
      <c r="GU26" s="107">
        <f t="shared" si="176"/>
        <v>0</v>
      </c>
      <c r="GV26" s="106" t="str">
        <f t="shared" si="177"/>
        <v/>
      </c>
      <c r="GW26" s="102" t="str">
        <f t="shared" si="178"/>
        <v/>
      </c>
      <c r="GX26" s="102">
        <f t="shared" si="179"/>
        <v>0</v>
      </c>
      <c r="GY26" s="102">
        <f t="shared" si="180"/>
        <v>0</v>
      </c>
      <c r="GZ26" s="107">
        <f t="shared" si="181"/>
        <v>0</v>
      </c>
      <c r="HA26" s="106" t="str">
        <f t="shared" si="182"/>
        <v/>
      </c>
      <c r="HB26" s="102" t="str">
        <f t="shared" si="183"/>
        <v/>
      </c>
      <c r="HC26" s="107">
        <f t="shared" si="184"/>
        <v>0</v>
      </c>
      <c r="HD26" s="106" t="str">
        <f t="shared" si="185"/>
        <v/>
      </c>
      <c r="HE26" s="102" t="str">
        <f t="shared" si="186"/>
        <v/>
      </c>
      <c r="HF26" s="107">
        <f t="shared" si="187"/>
        <v>0</v>
      </c>
      <c r="HG26" s="106" t="str">
        <f t="shared" si="188"/>
        <v/>
      </c>
      <c r="HH26" s="102" t="str">
        <f t="shared" si="217"/>
        <v/>
      </c>
      <c r="HI26" s="102" t="e">
        <f>VLOOKUP(HH26,初期設定シート!$D$6:$E$33,2,FALSE)</f>
        <v>#N/A</v>
      </c>
      <c r="HJ26" s="102" t="str">
        <f t="shared" si="218"/>
        <v/>
      </c>
      <c r="HK26" s="102" t="str">
        <f t="shared" si="219"/>
        <v/>
      </c>
      <c r="HL26" s="102" t="e">
        <f>VLOOKUP($HH26,初期設定シート!$Y$5:$AL$32,3,FALSE)</f>
        <v>#N/A</v>
      </c>
      <c r="HM26" s="102" t="e">
        <f>VLOOKUP($HH26,初期設定シート!$Y$5:$AL$32,4,FALSE)</f>
        <v>#N/A</v>
      </c>
      <c r="HN26" s="102" t="e">
        <f>VLOOKUP($HH26,初期設定シート!$Y$5:$AL$32,5,FALSE)</f>
        <v>#N/A</v>
      </c>
      <c r="HO26" s="102" t="e">
        <f>VLOOKUP($HH26,初期設定シート!$Y$5:$AL$32,6,FALSE)</f>
        <v>#N/A</v>
      </c>
      <c r="HP26" s="102" t="e">
        <f>VLOOKUP($HH26,初期設定シート!$Y$5:$AL$32,7,FALSE)</f>
        <v>#N/A</v>
      </c>
      <c r="HQ26" s="102" t="e">
        <f>VLOOKUP($HH26,初期設定シート!$Y$5:$AL$32,8,FALSE)</f>
        <v>#N/A</v>
      </c>
      <c r="HR26" s="102" t="e">
        <f>VLOOKUP($HH26,初期設定シート!$Y$5:$AL$32,9,FALSE)</f>
        <v>#N/A</v>
      </c>
      <c r="HS26" s="102" t="e">
        <f>VLOOKUP($HH26,初期設定シート!$Y$5:$AL$32,10,FALSE)</f>
        <v>#N/A</v>
      </c>
      <c r="HT26" s="102" t="e">
        <f>VLOOKUP($HH26,初期設定シート!$Y$5:$AL$32,11,FALSE)</f>
        <v>#N/A</v>
      </c>
      <c r="HU26" s="102" t="e">
        <f>VLOOKUP($HH26,初期設定シート!$Y$5:$AL$32,12,FALSE)</f>
        <v>#N/A</v>
      </c>
      <c r="HV26" s="102" t="e">
        <f>VLOOKUP($HH26,初期設定シート!$Y$5:$AL$32,13,FALSE)</f>
        <v>#N/A</v>
      </c>
      <c r="HW26" s="102" t="e">
        <f>VLOOKUP($HH26,初期設定シート!$Y$5:$AL$32,14,FALSE)</f>
        <v>#N/A</v>
      </c>
      <c r="HX26" s="102" t="e">
        <f t="shared" si="189"/>
        <v>#N/A</v>
      </c>
      <c r="HY26" s="102" t="e">
        <f t="shared" si="190"/>
        <v>#N/A</v>
      </c>
      <c r="HZ26" s="102" t="e">
        <f t="shared" si="191"/>
        <v>#N/A</v>
      </c>
      <c r="IA26" s="102" t="e">
        <f t="shared" si="192"/>
        <v>#N/A</v>
      </c>
      <c r="IB26" s="102" t="e">
        <f t="shared" si="193"/>
        <v>#N/A</v>
      </c>
      <c r="IC26" s="102" t="e">
        <f t="shared" si="194"/>
        <v>#N/A</v>
      </c>
      <c r="ID26" s="102" t="e">
        <f t="shared" si="195"/>
        <v>#N/A</v>
      </c>
      <c r="IE26" s="102" t="e">
        <f t="shared" si="196"/>
        <v>#N/A</v>
      </c>
      <c r="IF26" s="102" t="e">
        <f t="shared" si="197"/>
        <v>#N/A</v>
      </c>
      <c r="IG26" s="102" t="e">
        <f t="shared" si="198"/>
        <v>#N/A</v>
      </c>
      <c r="IH26" s="102" t="e">
        <f t="shared" si="199"/>
        <v>#N/A</v>
      </c>
      <c r="II26" s="102" t="e">
        <f t="shared" si="200"/>
        <v>#N/A</v>
      </c>
      <c r="IJ26" s="102" t="str">
        <f t="shared" si="201"/>
        <v/>
      </c>
      <c r="IK26" s="102" t="str">
        <f t="shared" si="202"/>
        <v/>
      </c>
      <c r="IL26" s="102" t="str">
        <f t="shared" si="203"/>
        <v/>
      </c>
      <c r="IM26" s="102" t="str">
        <f t="shared" si="204"/>
        <v/>
      </c>
      <c r="IN26" s="102" t="str">
        <f t="shared" si="205"/>
        <v/>
      </c>
      <c r="IO26" s="102" t="str">
        <f t="shared" si="206"/>
        <v/>
      </c>
      <c r="IP26" s="102" t="str">
        <f t="shared" si="207"/>
        <v/>
      </c>
      <c r="IQ26" s="102" t="str">
        <f t="shared" si="208"/>
        <v/>
      </c>
      <c r="IR26" s="102" t="str">
        <f t="shared" si="209"/>
        <v/>
      </c>
      <c r="IS26" s="102" t="str">
        <f t="shared" si="210"/>
        <v/>
      </c>
      <c r="IT26" s="102" t="str">
        <f t="shared" si="211"/>
        <v/>
      </c>
      <c r="IU26" s="107" t="str">
        <f t="shared" si="212"/>
        <v/>
      </c>
    </row>
    <row r="27" spans="1:255" ht="30" customHeight="1">
      <c r="A27" s="265"/>
      <c r="B27" s="266"/>
      <c r="C27" s="266"/>
      <c r="D27" s="266"/>
      <c r="E27" s="266"/>
      <c r="F27" s="267"/>
      <c r="G27" s="266"/>
      <c r="H27" s="266"/>
      <c r="I27" s="268"/>
      <c r="J27" s="282"/>
      <c r="K27" s="282"/>
      <c r="L27" s="282"/>
      <c r="M27" s="282"/>
      <c r="N27" s="282"/>
      <c r="O27" s="282"/>
      <c r="P27" s="282"/>
      <c r="Q27" s="282"/>
      <c r="R27" s="282"/>
      <c r="S27" s="282"/>
      <c r="T27" s="282"/>
      <c r="U27" s="282"/>
      <c r="V27" s="283">
        <f t="shared" si="213"/>
        <v>0</v>
      </c>
      <c r="X27" s="106" t="str">
        <f t="shared" si="214"/>
        <v/>
      </c>
      <c r="Y27" s="102" t="str">
        <f t="shared" si="215"/>
        <v/>
      </c>
      <c r="Z27" s="102">
        <f t="shared" si="0"/>
        <v>0</v>
      </c>
      <c r="AA27" s="102">
        <f t="shared" si="1"/>
        <v>0</v>
      </c>
      <c r="AB27" s="107">
        <f t="shared" si="216"/>
        <v>0</v>
      </c>
      <c r="AC27" s="106" t="str">
        <f t="shared" si="2"/>
        <v/>
      </c>
      <c r="AD27" s="102" t="str">
        <f t="shared" si="3"/>
        <v/>
      </c>
      <c r="AE27" s="102">
        <f t="shared" si="4"/>
        <v>0</v>
      </c>
      <c r="AF27" s="102">
        <f t="shared" si="5"/>
        <v>0</v>
      </c>
      <c r="AG27" s="107">
        <f t="shared" si="6"/>
        <v>0</v>
      </c>
      <c r="AH27" s="106" t="str">
        <f t="shared" si="7"/>
        <v/>
      </c>
      <c r="AI27" s="102" t="str">
        <f t="shared" si="8"/>
        <v/>
      </c>
      <c r="AJ27" s="102">
        <f t="shared" si="9"/>
        <v>0</v>
      </c>
      <c r="AK27" s="102">
        <f t="shared" si="10"/>
        <v>0</v>
      </c>
      <c r="AL27" s="107">
        <f t="shared" si="11"/>
        <v>0</v>
      </c>
      <c r="AM27" s="106" t="str">
        <f t="shared" si="12"/>
        <v/>
      </c>
      <c r="AN27" s="102" t="str">
        <f t="shared" si="13"/>
        <v/>
      </c>
      <c r="AO27" s="102">
        <f t="shared" si="14"/>
        <v>0</v>
      </c>
      <c r="AP27" s="102">
        <f t="shared" si="15"/>
        <v>0</v>
      </c>
      <c r="AQ27" s="107">
        <f t="shared" si="16"/>
        <v>0</v>
      </c>
      <c r="AR27" s="106" t="str">
        <f t="shared" si="17"/>
        <v/>
      </c>
      <c r="AS27" s="102" t="str">
        <f t="shared" si="18"/>
        <v/>
      </c>
      <c r="AT27" s="102">
        <f t="shared" si="19"/>
        <v>0</v>
      </c>
      <c r="AU27" s="102">
        <f t="shared" si="20"/>
        <v>0</v>
      </c>
      <c r="AV27" s="107">
        <f t="shared" si="21"/>
        <v>0</v>
      </c>
      <c r="AW27" s="106" t="str">
        <f t="shared" si="22"/>
        <v/>
      </c>
      <c r="AX27" s="102" t="str">
        <f t="shared" si="23"/>
        <v/>
      </c>
      <c r="AY27" s="102">
        <f t="shared" si="24"/>
        <v>0</v>
      </c>
      <c r="AZ27" s="102">
        <f t="shared" si="25"/>
        <v>0</v>
      </c>
      <c r="BA27" s="107">
        <f t="shared" si="26"/>
        <v>0</v>
      </c>
      <c r="BB27" s="106" t="str">
        <f t="shared" si="27"/>
        <v/>
      </c>
      <c r="BC27" s="102" t="str">
        <f t="shared" si="28"/>
        <v/>
      </c>
      <c r="BD27" s="102">
        <f t="shared" si="29"/>
        <v>0</v>
      </c>
      <c r="BE27" s="102">
        <f t="shared" si="30"/>
        <v>0</v>
      </c>
      <c r="BF27" s="107">
        <f t="shared" si="31"/>
        <v>0</v>
      </c>
      <c r="BG27" s="106" t="str">
        <f t="shared" si="32"/>
        <v/>
      </c>
      <c r="BH27" s="102" t="str">
        <f t="shared" si="33"/>
        <v/>
      </c>
      <c r="BI27" s="102">
        <f t="shared" si="34"/>
        <v>0</v>
      </c>
      <c r="BJ27" s="102">
        <f t="shared" si="35"/>
        <v>0</v>
      </c>
      <c r="BK27" s="107">
        <f t="shared" si="36"/>
        <v>0</v>
      </c>
      <c r="BL27" s="106" t="str">
        <f t="shared" si="37"/>
        <v/>
      </c>
      <c r="BM27" s="102" t="str">
        <f t="shared" si="38"/>
        <v/>
      </c>
      <c r="BN27" s="102">
        <f t="shared" si="39"/>
        <v>0</v>
      </c>
      <c r="BO27" s="102">
        <f t="shared" si="40"/>
        <v>0</v>
      </c>
      <c r="BP27" s="107">
        <f t="shared" si="41"/>
        <v>0</v>
      </c>
      <c r="BQ27" s="106" t="str">
        <f t="shared" si="42"/>
        <v/>
      </c>
      <c r="BR27" s="102" t="str">
        <f t="shared" si="43"/>
        <v/>
      </c>
      <c r="BS27" s="102">
        <f t="shared" si="44"/>
        <v>0</v>
      </c>
      <c r="BT27" s="102">
        <f t="shared" si="45"/>
        <v>0</v>
      </c>
      <c r="BU27" s="107">
        <f t="shared" si="46"/>
        <v>0</v>
      </c>
      <c r="BV27" s="106" t="str">
        <f t="shared" si="47"/>
        <v/>
      </c>
      <c r="BW27" s="102" t="str">
        <f t="shared" si="48"/>
        <v/>
      </c>
      <c r="BX27" s="102">
        <f t="shared" si="49"/>
        <v>0</v>
      </c>
      <c r="BY27" s="102">
        <f t="shared" si="50"/>
        <v>0</v>
      </c>
      <c r="BZ27" s="107">
        <f t="shared" si="51"/>
        <v>0</v>
      </c>
      <c r="CA27" s="106" t="str">
        <f t="shared" si="52"/>
        <v/>
      </c>
      <c r="CB27" s="102" t="str">
        <f t="shared" si="53"/>
        <v/>
      </c>
      <c r="CC27" s="102">
        <f t="shared" si="54"/>
        <v>0</v>
      </c>
      <c r="CD27" s="102">
        <f t="shared" si="55"/>
        <v>0</v>
      </c>
      <c r="CE27" s="107">
        <f t="shared" si="56"/>
        <v>0</v>
      </c>
      <c r="CF27" s="106" t="str">
        <f t="shared" si="57"/>
        <v/>
      </c>
      <c r="CG27" s="102" t="str">
        <f t="shared" si="58"/>
        <v/>
      </c>
      <c r="CH27" s="102">
        <f t="shared" si="59"/>
        <v>0</v>
      </c>
      <c r="CI27" s="102">
        <f t="shared" si="60"/>
        <v>0</v>
      </c>
      <c r="CJ27" s="107">
        <f t="shared" si="61"/>
        <v>0</v>
      </c>
      <c r="CK27" s="106" t="str">
        <f t="shared" si="62"/>
        <v/>
      </c>
      <c r="CL27" s="102" t="str">
        <f t="shared" si="63"/>
        <v/>
      </c>
      <c r="CM27" s="102">
        <f t="shared" si="64"/>
        <v>0</v>
      </c>
      <c r="CN27" s="102">
        <f t="shared" si="65"/>
        <v>0</v>
      </c>
      <c r="CO27" s="107">
        <f t="shared" si="66"/>
        <v>0</v>
      </c>
      <c r="CP27" s="106" t="str">
        <f t="shared" si="67"/>
        <v/>
      </c>
      <c r="CQ27" s="102" t="str">
        <f t="shared" si="68"/>
        <v/>
      </c>
      <c r="CR27" s="102">
        <f t="shared" si="69"/>
        <v>0</v>
      </c>
      <c r="CS27" s="102">
        <f t="shared" si="70"/>
        <v>0</v>
      </c>
      <c r="CT27" s="107">
        <f t="shared" si="71"/>
        <v>0</v>
      </c>
      <c r="CU27" s="106" t="str">
        <f t="shared" si="72"/>
        <v/>
      </c>
      <c r="CV27" s="102" t="str">
        <f t="shared" si="73"/>
        <v/>
      </c>
      <c r="CW27" s="102">
        <f t="shared" si="74"/>
        <v>0</v>
      </c>
      <c r="CX27" s="102">
        <f t="shared" si="75"/>
        <v>0</v>
      </c>
      <c r="CY27" s="107">
        <f t="shared" si="76"/>
        <v>0</v>
      </c>
      <c r="CZ27" s="106" t="str">
        <f t="shared" si="77"/>
        <v/>
      </c>
      <c r="DA27" s="102" t="str">
        <f t="shared" si="78"/>
        <v/>
      </c>
      <c r="DB27" s="102">
        <f t="shared" si="79"/>
        <v>0</v>
      </c>
      <c r="DC27" s="102">
        <f t="shared" si="80"/>
        <v>0</v>
      </c>
      <c r="DD27" s="107">
        <f t="shared" si="81"/>
        <v>0</v>
      </c>
      <c r="DE27" s="106" t="str">
        <f t="shared" si="82"/>
        <v/>
      </c>
      <c r="DF27" s="102" t="str">
        <f t="shared" si="83"/>
        <v/>
      </c>
      <c r="DG27" s="102">
        <f t="shared" si="84"/>
        <v>0</v>
      </c>
      <c r="DH27" s="102">
        <f t="shared" si="85"/>
        <v>0</v>
      </c>
      <c r="DI27" s="107">
        <f t="shared" si="86"/>
        <v>0</v>
      </c>
      <c r="DJ27" s="106" t="str">
        <f t="shared" si="87"/>
        <v/>
      </c>
      <c r="DK27" s="102" t="str">
        <f t="shared" si="88"/>
        <v/>
      </c>
      <c r="DL27" s="102">
        <f t="shared" si="89"/>
        <v>0</v>
      </c>
      <c r="DM27" s="102">
        <f t="shared" si="90"/>
        <v>0</v>
      </c>
      <c r="DN27" s="107">
        <f t="shared" si="91"/>
        <v>0</v>
      </c>
      <c r="DO27" s="106" t="str">
        <f t="shared" si="220"/>
        <v/>
      </c>
      <c r="DP27" s="102" t="str">
        <f t="shared" si="93"/>
        <v/>
      </c>
      <c r="DQ27" s="102">
        <f t="shared" si="94"/>
        <v>0</v>
      </c>
      <c r="DR27" s="102">
        <f t="shared" si="95"/>
        <v>0</v>
      </c>
      <c r="DS27" s="107">
        <f t="shared" si="96"/>
        <v>0</v>
      </c>
      <c r="DT27" s="106" t="str">
        <f t="shared" si="221"/>
        <v/>
      </c>
      <c r="DU27" s="102" t="str">
        <f t="shared" si="98"/>
        <v/>
      </c>
      <c r="DV27" s="102">
        <f t="shared" si="99"/>
        <v>0</v>
      </c>
      <c r="DW27" s="102">
        <f t="shared" si="100"/>
        <v>0</v>
      </c>
      <c r="DX27" s="107">
        <f t="shared" si="101"/>
        <v>0</v>
      </c>
      <c r="DY27" s="106" t="str">
        <f t="shared" si="102"/>
        <v/>
      </c>
      <c r="DZ27" s="102" t="str">
        <f t="shared" si="103"/>
        <v/>
      </c>
      <c r="EA27" s="102">
        <f t="shared" si="104"/>
        <v>0</v>
      </c>
      <c r="EB27" s="102">
        <f t="shared" si="105"/>
        <v>0</v>
      </c>
      <c r="EC27" s="107">
        <f t="shared" si="106"/>
        <v>0</v>
      </c>
      <c r="ED27" s="106" t="str">
        <f t="shared" si="107"/>
        <v/>
      </c>
      <c r="EE27" s="102" t="str">
        <f t="shared" si="108"/>
        <v/>
      </c>
      <c r="EF27" s="102">
        <f t="shared" si="109"/>
        <v>0</v>
      </c>
      <c r="EG27" s="102">
        <f t="shared" si="110"/>
        <v>0</v>
      </c>
      <c r="EH27" s="107">
        <f t="shared" si="111"/>
        <v>0</v>
      </c>
      <c r="EI27" s="106" t="str">
        <f t="shared" si="112"/>
        <v/>
      </c>
      <c r="EJ27" s="102" t="str">
        <f t="shared" si="113"/>
        <v/>
      </c>
      <c r="EK27" s="102">
        <f t="shared" si="114"/>
        <v>0</v>
      </c>
      <c r="EL27" s="102">
        <f t="shared" si="115"/>
        <v>0</v>
      </c>
      <c r="EM27" s="107">
        <f t="shared" si="116"/>
        <v>0</v>
      </c>
      <c r="EN27" s="106" t="str">
        <f t="shared" si="117"/>
        <v/>
      </c>
      <c r="EO27" s="102" t="str">
        <f t="shared" si="118"/>
        <v/>
      </c>
      <c r="EP27" s="102">
        <f t="shared" si="119"/>
        <v>0</v>
      </c>
      <c r="EQ27" s="102">
        <f t="shared" si="120"/>
        <v>0</v>
      </c>
      <c r="ER27" s="107">
        <f t="shared" si="121"/>
        <v>0</v>
      </c>
      <c r="ES27" s="106" t="str">
        <f t="shared" si="122"/>
        <v/>
      </c>
      <c r="ET27" s="102" t="str">
        <f t="shared" si="123"/>
        <v/>
      </c>
      <c r="EU27" s="102">
        <f t="shared" si="124"/>
        <v>0</v>
      </c>
      <c r="EV27" s="102">
        <f t="shared" si="125"/>
        <v>0</v>
      </c>
      <c r="EW27" s="107">
        <f t="shared" si="126"/>
        <v>0</v>
      </c>
      <c r="EX27" s="106" t="str">
        <f t="shared" si="127"/>
        <v/>
      </c>
      <c r="EY27" s="102" t="str">
        <f t="shared" si="128"/>
        <v/>
      </c>
      <c r="EZ27" s="102">
        <f t="shared" si="129"/>
        <v>0</v>
      </c>
      <c r="FA27" s="102">
        <f t="shared" si="130"/>
        <v>0</v>
      </c>
      <c r="FB27" s="107">
        <f t="shared" si="131"/>
        <v>0</v>
      </c>
      <c r="FC27" s="106" t="str">
        <f t="shared" si="132"/>
        <v/>
      </c>
      <c r="FD27" s="102" t="str">
        <f t="shared" si="133"/>
        <v/>
      </c>
      <c r="FE27" s="102">
        <f t="shared" si="134"/>
        <v>0</v>
      </c>
      <c r="FF27" s="102">
        <f t="shared" si="135"/>
        <v>0</v>
      </c>
      <c r="FG27" s="107">
        <f t="shared" si="136"/>
        <v>0</v>
      </c>
      <c r="FH27" s="106" t="str">
        <f t="shared" si="137"/>
        <v/>
      </c>
      <c r="FI27" s="102" t="str">
        <f t="shared" si="138"/>
        <v/>
      </c>
      <c r="FJ27" s="102">
        <f t="shared" si="139"/>
        <v>0</v>
      </c>
      <c r="FK27" s="102">
        <f t="shared" si="140"/>
        <v>0</v>
      </c>
      <c r="FL27" s="107">
        <f t="shared" si="141"/>
        <v>0</v>
      </c>
      <c r="FM27" s="106" t="str">
        <f t="shared" si="142"/>
        <v/>
      </c>
      <c r="FN27" s="102" t="str">
        <f t="shared" si="143"/>
        <v/>
      </c>
      <c r="FO27" s="102">
        <f t="shared" si="144"/>
        <v>0</v>
      </c>
      <c r="FP27" s="102">
        <f t="shared" si="145"/>
        <v>0</v>
      </c>
      <c r="FQ27" s="107">
        <f t="shared" si="146"/>
        <v>0</v>
      </c>
      <c r="FR27" s="106" t="str">
        <f t="shared" si="147"/>
        <v/>
      </c>
      <c r="FS27" s="102" t="str">
        <f t="shared" si="148"/>
        <v/>
      </c>
      <c r="FT27" s="102">
        <f t="shared" si="149"/>
        <v>0</v>
      </c>
      <c r="FU27" s="102">
        <f t="shared" si="150"/>
        <v>0</v>
      </c>
      <c r="FV27" s="107">
        <f t="shared" si="151"/>
        <v>0</v>
      </c>
      <c r="FW27" s="106" t="str">
        <f t="shared" si="152"/>
        <v/>
      </c>
      <c r="FX27" s="102" t="str">
        <f t="shared" si="153"/>
        <v/>
      </c>
      <c r="FY27" s="102">
        <f t="shared" si="154"/>
        <v>0</v>
      </c>
      <c r="FZ27" s="102">
        <f t="shared" si="155"/>
        <v>0</v>
      </c>
      <c r="GA27" s="107">
        <f t="shared" si="156"/>
        <v>0</v>
      </c>
      <c r="GB27" s="106" t="str">
        <f t="shared" si="157"/>
        <v/>
      </c>
      <c r="GC27" s="102" t="str">
        <f t="shared" si="158"/>
        <v/>
      </c>
      <c r="GD27" s="102">
        <f t="shared" si="159"/>
        <v>0</v>
      </c>
      <c r="GE27" s="102">
        <f t="shared" si="160"/>
        <v>0</v>
      </c>
      <c r="GF27" s="107">
        <f t="shared" si="161"/>
        <v>0</v>
      </c>
      <c r="GG27" s="106" t="str">
        <f t="shared" si="162"/>
        <v/>
      </c>
      <c r="GH27" s="102" t="str">
        <f t="shared" si="163"/>
        <v/>
      </c>
      <c r="GI27" s="102">
        <f t="shared" si="164"/>
        <v>0</v>
      </c>
      <c r="GJ27" s="102">
        <f t="shared" si="165"/>
        <v>0</v>
      </c>
      <c r="GK27" s="107">
        <f t="shared" si="166"/>
        <v>0</v>
      </c>
      <c r="GL27" s="106" t="str">
        <f t="shared" si="167"/>
        <v/>
      </c>
      <c r="GM27" s="102" t="str">
        <f t="shared" si="168"/>
        <v/>
      </c>
      <c r="GN27" s="102">
        <f t="shared" si="169"/>
        <v>0</v>
      </c>
      <c r="GO27" s="102">
        <f t="shared" si="170"/>
        <v>0</v>
      </c>
      <c r="GP27" s="107">
        <f t="shared" si="171"/>
        <v>0</v>
      </c>
      <c r="GQ27" s="106" t="str">
        <f t="shared" si="172"/>
        <v/>
      </c>
      <c r="GR27" s="102" t="str">
        <f t="shared" si="173"/>
        <v/>
      </c>
      <c r="GS27" s="102">
        <f t="shared" si="174"/>
        <v>0</v>
      </c>
      <c r="GT27" s="102">
        <f t="shared" si="175"/>
        <v>0</v>
      </c>
      <c r="GU27" s="107">
        <f t="shared" si="176"/>
        <v>0</v>
      </c>
      <c r="GV27" s="106" t="str">
        <f t="shared" si="177"/>
        <v/>
      </c>
      <c r="GW27" s="102" t="str">
        <f t="shared" si="178"/>
        <v/>
      </c>
      <c r="GX27" s="102">
        <f t="shared" si="179"/>
        <v>0</v>
      </c>
      <c r="GY27" s="102">
        <f t="shared" si="180"/>
        <v>0</v>
      </c>
      <c r="GZ27" s="107">
        <f t="shared" si="181"/>
        <v>0</v>
      </c>
      <c r="HA27" s="106" t="str">
        <f t="shared" si="182"/>
        <v/>
      </c>
      <c r="HB27" s="102" t="str">
        <f t="shared" si="183"/>
        <v/>
      </c>
      <c r="HC27" s="107">
        <f t="shared" si="184"/>
        <v>0</v>
      </c>
      <c r="HD27" s="106" t="str">
        <f t="shared" si="185"/>
        <v/>
      </c>
      <c r="HE27" s="102" t="str">
        <f t="shared" si="186"/>
        <v/>
      </c>
      <c r="HF27" s="107">
        <f t="shared" si="187"/>
        <v>0</v>
      </c>
      <c r="HG27" s="106" t="str">
        <f t="shared" si="188"/>
        <v/>
      </c>
      <c r="HH27" s="102" t="str">
        <f t="shared" si="217"/>
        <v/>
      </c>
      <c r="HI27" s="102" t="e">
        <f>VLOOKUP(HH27,初期設定シート!$D$6:$E$33,2,FALSE)</f>
        <v>#N/A</v>
      </c>
      <c r="HJ27" s="102" t="str">
        <f t="shared" si="218"/>
        <v/>
      </c>
      <c r="HK27" s="102" t="str">
        <f t="shared" si="219"/>
        <v/>
      </c>
      <c r="HL27" s="102" t="e">
        <f>VLOOKUP($HH27,初期設定シート!$Y$5:$AL$32,3,FALSE)</f>
        <v>#N/A</v>
      </c>
      <c r="HM27" s="102" t="e">
        <f>VLOOKUP($HH27,初期設定シート!$Y$5:$AL$32,4,FALSE)</f>
        <v>#N/A</v>
      </c>
      <c r="HN27" s="102" t="e">
        <f>VLOOKUP($HH27,初期設定シート!$Y$5:$AL$32,5,FALSE)</f>
        <v>#N/A</v>
      </c>
      <c r="HO27" s="102" t="e">
        <f>VLOOKUP($HH27,初期設定シート!$Y$5:$AL$32,6,FALSE)</f>
        <v>#N/A</v>
      </c>
      <c r="HP27" s="102" t="e">
        <f>VLOOKUP($HH27,初期設定シート!$Y$5:$AL$32,7,FALSE)</f>
        <v>#N/A</v>
      </c>
      <c r="HQ27" s="102" t="e">
        <f>VLOOKUP($HH27,初期設定シート!$Y$5:$AL$32,8,FALSE)</f>
        <v>#N/A</v>
      </c>
      <c r="HR27" s="102" t="e">
        <f>VLOOKUP($HH27,初期設定シート!$Y$5:$AL$32,9,FALSE)</f>
        <v>#N/A</v>
      </c>
      <c r="HS27" s="102" t="e">
        <f>VLOOKUP($HH27,初期設定シート!$Y$5:$AL$32,10,FALSE)</f>
        <v>#N/A</v>
      </c>
      <c r="HT27" s="102" t="e">
        <f>VLOOKUP($HH27,初期設定シート!$Y$5:$AL$32,11,FALSE)</f>
        <v>#N/A</v>
      </c>
      <c r="HU27" s="102" t="e">
        <f>VLOOKUP($HH27,初期設定シート!$Y$5:$AL$32,12,FALSE)</f>
        <v>#N/A</v>
      </c>
      <c r="HV27" s="102" t="e">
        <f>VLOOKUP($HH27,初期設定シート!$Y$5:$AL$32,13,FALSE)</f>
        <v>#N/A</v>
      </c>
      <c r="HW27" s="102" t="e">
        <f>VLOOKUP($HH27,初期設定シート!$Y$5:$AL$32,14,FALSE)</f>
        <v>#N/A</v>
      </c>
      <c r="HX27" s="102" t="e">
        <f t="shared" si="189"/>
        <v>#N/A</v>
      </c>
      <c r="HY27" s="102" t="e">
        <f t="shared" si="190"/>
        <v>#N/A</v>
      </c>
      <c r="HZ27" s="102" t="e">
        <f t="shared" si="191"/>
        <v>#N/A</v>
      </c>
      <c r="IA27" s="102" t="e">
        <f t="shared" si="192"/>
        <v>#N/A</v>
      </c>
      <c r="IB27" s="102" t="e">
        <f t="shared" si="193"/>
        <v>#N/A</v>
      </c>
      <c r="IC27" s="102" t="e">
        <f t="shared" si="194"/>
        <v>#N/A</v>
      </c>
      <c r="ID27" s="102" t="e">
        <f t="shared" si="195"/>
        <v>#N/A</v>
      </c>
      <c r="IE27" s="102" t="e">
        <f t="shared" si="196"/>
        <v>#N/A</v>
      </c>
      <c r="IF27" s="102" t="e">
        <f t="shared" si="197"/>
        <v>#N/A</v>
      </c>
      <c r="IG27" s="102" t="e">
        <f t="shared" si="198"/>
        <v>#N/A</v>
      </c>
      <c r="IH27" s="102" t="e">
        <f t="shared" si="199"/>
        <v>#N/A</v>
      </c>
      <c r="II27" s="102" t="e">
        <f t="shared" si="200"/>
        <v>#N/A</v>
      </c>
      <c r="IJ27" s="102" t="str">
        <f t="shared" si="201"/>
        <v/>
      </c>
      <c r="IK27" s="102" t="str">
        <f t="shared" si="202"/>
        <v/>
      </c>
      <c r="IL27" s="102" t="str">
        <f t="shared" si="203"/>
        <v/>
      </c>
      <c r="IM27" s="102" t="str">
        <f t="shared" si="204"/>
        <v/>
      </c>
      <c r="IN27" s="102" t="str">
        <f t="shared" si="205"/>
        <v/>
      </c>
      <c r="IO27" s="102" t="str">
        <f t="shared" si="206"/>
        <v/>
      </c>
      <c r="IP27" s="102" t="str">
        <f t="shared" si="207"/>
        <v/>
      </c>
      <c r="IQ27" s="102" t="str">
        <f t="shared" si="208"/>
        <v/>
      </c>
      <c r="IR27" s="102" t="str">
        <f t="shared" si="209"/>
        <v/>
      </c>
      <c r="IS27" s="102" t="str">
        <f t="shared" si="210"/>
        <v/>
      </c>
      <c r="IT27" s="102" t="str">
        <f t="shared" si="211"/>
        <v/>
      </c>
      <c r="IU27" s="107" t="str">
        <f t="shared" si="212"/>
        <v/>
      </c>
    </row>
    <row r="28" spans="1:255" ht="30" customHeight="1">
      <c r="A28" s="265"/>
      <c r="B28" s="266"/>
      <c r="C28" s="266"/>
      <c r="D28" s="266"/>
      <c r="E28" s="266"/>
      <c r="F28" s="267"/>
      <c r="G28" s="266"/>
      <c r="H28" s="266"/>
      <c r="I28" s="268"/>
      <c r="J28" s="282"/>
      <c r="K28" s="282"/>
      <c r="L28" s="282"/>
      <c r="M28" s="282"/>
      <c r="N28" s="282"/>
      <c r="O28" s="282"/>
      <c r="P28" s="282"/>
      <c r="Q28" s="282"/>
      <c r="R28" s="282"/>
      <c r="S28" s="282"/>
      <c r="T28" s="282"/>
      <c r="U28" s="282"/>
      <c r="V28" s="283">
        <f t="shared" si="213"/>
        <v>0</v>
      </c>
      <c r="X28" s="106" t="str">
        <f t="shared" si="214"/>
        <v/>
      </c>
      <c r="Y28" s="102" t="str">
        <f t="shared" si="215"/>
        <v/>
      </c>
      <c r="Z28" s="102">
        <f t="shared" si="0"/>
        <v>0</v>
      </c>
      <c r="AA28" s="102">
        <f t="shared" si="1"/>
        <v>0</v>
      </c>
      <c r="AB28" s="107">
        <f t="shared" si="216"/>
        <v>0</v>
      </c>
      <c r="AC28" s="106" t="str">
        <f t="shared" si="2"/>
        <v/>
      </c>
      <c r="AD28" s="102" t="str">
        <f t="shared" si="3"/>
        <v/>
      </c>
      <c r="AE28" s="102">
        <f t="shared" si="4"/>
        <v>0</v>
      </c>
      <c r="AF28" s="102">
        <f t="shared" si="5"/>
        <v>0</v>
      </c>
      <c r="AG28" s="107">
        <f t="shared" si="6"/>
        <v>0</v>
      </c>
      <c r="AH28" s="106" t="str">
        <f t="shared" si="7"/>
        <v/>
      </c>
      <c r="AI28" s="102" t="str">
        <f t="shared" si="8"/>
        <v/>
      </c>
      <c r="AJ28" s="102">
        <f t="shared" si="9"/>
        <v>0</v>
      </c>
      <c r="AK28" s="102">
        <f t="shared" si="10"/>
        <v>0</v>
      </c>
      <c r="AL28" s="107">
        <f t="shared" si="11"/>
        <v>0</v>
      </c>
      <c r="AM28" s="106" t="str">
        <f t="shared" si="12"/>
        <v/>
      </c>
      <c r="AN28" s="102" t="str">
        <f t="shared" si="13"/>
        <v/>
      </c>
      <c r="AO28" s="102">
        <f t="shared" si="14"/>
        <v>0</v>
      </c>
      <c r="AP28" s="102">
        <f t="shared" si="15"/>
        <v>0</v>
      </c>
      <c r="AQ28" s="107">
        <f t="shared" si="16"/>
        <v>0</v>
      </c>
      <c r="AR28" s="106" t="str">
        <f t="shared" si="17"/>
        <v/>
      </c>
      <c r="AS28" s="102" t="str">
        <f t="shared" si="18"/>
        <v/>
      </c>
      <c r="AT28" s="102">
        <f t="shared" si="19"/>
        <v>0</v>
      </c>
      <c r="AU28" s="102">
        <f t="shared" si="20"/>
        <v>0</v>
      </c>
      <c r="AV28" s="107">
        <f t="shared" si="21"/>
        <v>0</v>
      </c>
      <c r="AW28" s="106" t="str">
        <f t="shared" si="22"/>
        <v/>
      </c>
      <c r="AX28" s="102" t="str">
        <f t="shared" si="23"/>
        <v/>
      </c>
      <c r="AY28" s="102">
        <f t="shared" si="24"/>
        <v>0</v>
      </c>
      <c r="AZ28" s="102">
        <f t="shared" si="25"/>
        <v>0</v>
      </c>
      <c r="BA28" s="107">
        <f t="shared" si="26"/>
        <v>0</v>
      </c>
      <c r="BB28" s="106" t="str">
        <f t="shared" si="27"/>
        <v/>
      </c>
      <c r="BC28" s="102" t="str">
        <f t="shared" si="28"/>
        <v/>
      </c>
      <c r="BD28" s="102">
        <f t="shared" si="29"/>
        <v>0</v>
      </c>
      <c r="BE28" s="102">
        <f t="shared" si="30"/>
        <v>0</v>
      </c>
      <c r="BF28" s="107">
        <f t="shared" si="31"/>
        <v>0</v>
      </c>
      <c r="BG28" s="106" t="str">
        <f t="shared" si="32"/>
        <v/>
      </c>
      <c r="BH28" s="102" t="str">
        <f t="shared" si="33"/>
        <v/>
      </c>
      <c r="BI28" s="102">
        <f t="shared" si="34"/>
        <v>0</v>
      </c>
      <c r="BJ28" s="102">
        <f t="shared" si="35"/>
        <v>0</v>
      </c>
      <c r="BK28" s="107">
        <f t="shared" si="36"/>
        <v>0</v>
      </c>
      <c r="BL28" s="106" t="str">
        <f t="shared" si="37"/>
        <v/>
      </c>
      <c r="BM28" s="102" t="str">
        <f t="shared" si="38"/>
        <v/>
      </c>
      <c r="BN28" s="102">
        <f t="shared" si="39"/>
        <v>0</v>
      </c>
      <c r="BO28" s="102">
        <f t="shared" si="40"/>
        <v>0</v>
      </c>
      <c r="BP28" s="107">
        <f t="shared" si="41"/>
        <v>0</v>
      </c>
      <c r="BQ28" s="106" t="str">
        <f t="shared" si="42"/>
        <v/>
      </c>
      <c r="BR28" s="102" t="str">
        <f t="shared" si="43"/>
        <v/>
      </c>
      <c r="BS28" s="102">
        <f t="shared" si="44"/>
        <v>0</v>
      </c>
      <c r="BT28" s="102">
        <f t="shared" si="45"/>
        <v>0</v>
      </c>
      <c r="BU28" s="107">
        <f t="shared" si="46"/>
        <v>0</v>
      </c>
      <c r="BV28" s="106" t="str">
        <f t="shared" si="47"/>
        <v/>
      </c>
      <c r="BW28" s="102" t="str">
        <f t="shared" si="48"/>
        <v/>
      </c>
      <c r="BX28" s="102">
        <f t="shared" si="49"/>
        <v>0</v>
      </c>
      <c r="BY28" s="102">
        <f t="shared" si="50"/>
        <v>0</v>
      </c>
      <c r="BZ28" s="107">
        <f t="shared" si="51"/>
        <v>0</v>
      </c>
      <c r="CA28" s="106" t="str">
        <f t="shared" si="52"/>
        <v/>
      </c>
      <c r="CB28" s="102" t="str">
        <f t="shared" si="53"/>
        <v/>
      </c>
      <c r="CC28" s="102">
        <f t="shared" si="54"/>
        <v>0</v>
      </c>
      <c r="CD28" s="102">
        <f t="shared" si="55"/>
        <v>0</v>
      </c>
      <c r="CE28" s="107">
        <f t="shared" si="56"/>
        <v>0</v>
      </c>
      <c r="CF28" s="106" t="str">
        <f t="shared" si="57"/>
        <v/>
      </c>
      <c r="CG28" s="102" t="str">
        <f t="shared" si="58"/>
        <v/>
      </c>
      <c r="CH28" s="102">
        <f t="shared" si="59"/>
        <v>0</v>
      </c>
      <c r="CI28" s="102">
        <f t="shared" si="60"/>
        <v>0</v>
      </c>
      <c r="CJ28" s="107">
        <f t="shared" si="61"/>
        <v>0</v>
      </c>
      <c r="CK28" s="106" t="str">
        <f t="shared" si="62"/>
        <v/>
      </c>
      <c r="CL28" s="102" t="str">
        <f t="shared" si="63"/>
        <v/>
      </c>
      <c r="CM28" s="102">
        <f t="shared" si="64"/>
        <v>0</v>
      </c>
      <c r="CN28" s="102">
        <f t="shared" si="65"/>
        <v>0</v>
      </c>
      <c r="CO28" s="107">
        <f t="shared" si="66"/>
        <v>0</v>
      </c>
      <c r="CP28" s="106" t="str">
        <f t="shared" si="67"/>
        <v/>
      </c>
      <c r="CQ28" s="102" t="str">
        <f t="shared" si="68"/>
        <v/>
      </c>
      <c r="CR28" s="102">
        <f t="shared" si="69"/>
        <v>0</v>
      </c>
      <c r="CS28" s="102">
        <f t="shared" si="70"/>
        <v>0</v>
      </c>
      <c r="CT28" s="107">
        <f t="shared" si="71"/>
        <v>0</v>
      </c>
      <c r="CU28" s="106" t="str">
        <f t="shared" si="72"/>
        <v/>
      </c>
      <c r="CV28" s="102" t="str">
        <f t="shared" si="73"/>
        <v/>
      </c>
      <c r="CW28" s="102">
        <f t="shared" si="74"/>
        <v>0</v>
      </c>
      <c r="CX28" s="102">
        <f t="shared" si="75"/>
        <v>0</v>
      </c>
      <c r="CY28" s="107">
        <f t="shared" si="76"/>
        <v>0</v>
      </c>
      <c r="CZ28" s="106" t="str">
        <f t="shared" si="77"/>
        <v/>
      </c>
      <c r="DA28" s="102" t="str">
        <f t="shared" si="78"/>
        <v/>
      </c>
      <c r="DB28" s="102">
        <f t="shared" si="79"/>
        <v>0</v>
      </c>
      <c r="DC28" s="102">
        <f t="shared" si="80"/>
        <v>0</v>
      </c>
      <c r="DD28" s="107">
        <f t="shared" si="81"/>
        <v>0</v>
      </c>
      <c r="DE28" s="106" t="str">
        <f t="shared" si="82"/>
        <v/>
      </c>
      <c r="DF28" s="102" t="str">
        <f t="shared" si="83"/>
        <v/>
      </c>
      <c r="DG28" s="102">
        <f t="shared" si="84"/>
        <v>0</v>
      </c>
      <c r="DH28" s="102">
        <f t="shared" si="85"/>
        <v>0</v>
      </c>
      <c r="DI28" s="107">
        <f t="shared" si="86"/>
        <v>0</v>
      </c>
      <c r="DJ28" s="106" t="str">
        <f t="shared" si="87"/>
        <v/>
      </c>
      <c r="DK28" s="102" t="str">
        <f t="shared" si="88"/>
        <v/>
      </c>
      <c r="DL28" s="102">
        <f t="shared" si="89"/>
        <v>0</v>
      </c>
      <c r="DM28" s="102">
        <f t="shared" si="90"/>
        <v>0</v>
      </c>
      <c r="DN28" s="107">
        <f t="shared" si="91"/>
        <v>0</v>
      </c>
      <c r="DO28" s="106" t="str">
        <f t="shared" si="220"/>
        <v/>
      </c>
      <c r="DP28" s="102" t="str">
        <f t="shared" si="93"/>
        <v/>
      </c>
      <c r="DQ28" s="102">
        <f t="shared" si="94"/>
        <v>0</v>
      </c>
      <c r="DR28" s="102">
        <f t="shared" si="95"/>
        <v>0</v>
      </c>
      <c r="DS28" s="107">
        <f t="shared" si="96"/>
        <v>0</v>
      </c>
      <c r="DT28" s="106" t="str">
        <f t="shared" si="221"/>
        <v/>
      </c>
      <c r="DU28" s="102" t="str">
        <f t="shared" si="98"/>
        <v/>
      </c>
      <c r="DV28" s="102">
        <f t="shared" si="99"/>
        <v>0</v>
      </c>
      <c r="DW28" s="102">
        <f t="shared" si="100"/>
        <v>0</v>
      </c>
      <c r="DX28" s="107">
        <f t="shared" si="101"/>
        <v>0</v>
      </c>
      <c r="DY28" s="106" t="str">
        <f t="shared" si="102"/>
        <v/>
      </c>
      <c r="DZ28" s="102" t="str">
        <f t="shared" si="103"/>
        <v/>
      </c>
      <c r="EA28" s="102">
        <f t="shared" si="104"/>
        <v>0</v>
      </c>
      <c r="EB28" s="102">
        <f t="shared" si="105"/>
        <v>0</v>
      </c>
      <c r="EC28" s="107">
        <f t="shared" si="106"/>
        <v>0</v>
      </c>
      <c r="ED28" s="106" t="str">
        <f t="shared" si="107"/>
        <v/>
      </c>
      <c r="EE28" s="102" t="str">
        <f t="shared" si="108"/>
        <v/>
      </c>
      <c r="EF28" s="102">
        <f t="shared" si="109"/>
        <v>0</v>
      </c>
      <c r="EG28" s="102">
        <f t="shared" si="110"/>
        <v>0</v>
      </c>
      <c r="EH28" s="107">
        <f t="shared" si="111"/>
        <v>0</v>
      </c>
      <c r="EI28" s="106" t="str">
        <f t="shared" si="112"/>
        <v/>
      </c>
      <c r="EJ28" s="102" t="str">
        <f t="shared" si="113"/>
        <v/>
      </c>
      <c r="EK28" s="102">
        <f t="shared" si="114"/>
        <v>0</v>
      </c>
      <c r="EL28" s="102">
        <f t="shared" si="115"/>
        <v>0</v>
      </c>
      <c r="EM28" s="107">
        <f t="shared" si="116"/>
        <v>0</v>
      </c>
      <c r="EN28" s="106" t="str">
        <f t="shared" si="117"/>
        <v/>
      </c>
      <c r="EO28" s="102" t="str">
        <f t="shared" si="118"/>
        <v/>
      </c>
      <c r="EP28" s="102">
        <f t="shared" si="119"/>
        <v>0</v>
      </c>
      <c r="EQ28" s="102">
        <f t="shared" si="120"/>
        <v>0</v>
      </c>
      <c r="ER28" s="107">
        <f t="shared" si="121"/>
        <v>0</v>
      </c>
      <c r="ES28" s="106" t="str">
        <f t="shared" si="122"/>
        <v/>
      </c>
      <c r="ET28" s="102" t="str">
        <f t="shared" si="123"/>
        <v/>
      </c>
      <c r="EU28" s="102">
        <f t="shared" si="124"/>
        <v>0</v>
      </c>
      <c r="EV28" s="102">
        <f t="shared" si="125"/>
        <v>0</v>
      </c>
      <c r="EW28" s="107">
        <f t="shared" si="126"/>
        <v>0</v>
      </c>
      <c r="EX28" s="106" t="str">
        <f t="shared" si="127"/>
        <v/>
      </c>
      <c r="EY28" s="102" t="str">
        <f t="shared" si="128"/>
        <v/>
      </c>
      <c r="EZ28" s="102">
        <f t="shared" si="129"/>
        <v>0</v>
      </c>
      <c r="FA28" s="102">
        <f t="shared" si="130"/>
        <v>0</v>
      </c>
      <c r="FB28" s="107">
        <f t="shared" si="131"/>
        <v>0</v>
      </c>
      <c r="FC28" s="106" t="str">
        <f t="shared" si="132"/>
        <v/>
      </c>
      <c r="FD28" s="102" t="str">
        <f t="shared" si="133"/>
        <v/>
      </c>
      <c r="FE28" s="102">
        <f t="shared" si="134"/>
        <v>0</v>
      </c>
      <c r="FF28" s="102">
        <f t="shared" si="135"/>
        <v>0</v>
      </c>
      <c r="FG28" s="107">
        <f t="shared" si="136"/>
        <v>0</v>
      </c>
      <c r="FH28" s="106" t="str">
        <f t="shared" si="137"/>
        <v/>
      </c>
      <c r="FI28" s="102" t="str">
        <f t="shared" si="138"/>
        <v/>
      </c>
      <c r="FJ28" s="102">
        <f t="shared" si="139"/>
        <v>0</v>
      </c>
      <c r="FK28" s="102">
        <f t="shared" si="140"/>
        <v>0</v>
      </c>
      <c r="FL28" s="107">
        <f t="shared" si="141"/>
        <v>0</v>
      </c>
      <c r="FM28" s="106" t="str">
        <f t="shared" si="142"/>
        <v/>
      </c>
      <c r="FN28" s="102" t="str">
        <f t="shared" si="143"/>
        <v/>
      </c>
      <c r="FO28" s="102">
        <f t="shared" si="144"/>
        <v>0</v>
      </c>
      <c r="FP28" s="102">
        <f t="shared" si="145"/>
        <v>0</v>
      </c>
      <c r="FQ28" s="107">
        <f t="shared" si="146"/>
        <v>0</v>
      </c>
      <c r="FR28" s="106" t="str">
        <f t="shared" si="147"/>
        <v/>
      </c>
      <c r="FS28" s="102" t="str">
        <f t="shared" si="148"/>
        <v/>
      </c>
      <c r="FT28" s="102">
        <f t="shared" si="149"/>
        <v>0</v>
      </c>
      <c r="FU28" s="102">
        <f t="shared" si="150"/>
        <v>0</v>
      </c>
      <c r="FV28" s="107">
        <f t="shared" si="151"/>
        <v>0</v>
      </c>
      <c r="FW28" s="106" t="str">
        <f t="shared" si="152"/>
        <v/>
      </c>
      <c r="FX28" s="102" t="str">
        <f t="shared" si="153"/>
        <v/>
      </c>
      <c r="FY28" s="102">
        <f t="shared" si="154"/>
        <v>0</v>
      </c>
      <c r="FZ28" s="102">
        <f t="shared" si="155"/>
        <v>0</v>
      </c>
      <c r="GA28" s="107">
        <f t="shared" si="156"/>
        <v>0</v>
      </c>
      <c r="GB28" s="106" t="str">
        <f t="shared" si="157"/>
        <v/>
      </c>
      <c r="GC28" s="102" t="str">
        <f t="shared" si="158"/>
        <v/>
      </c>
      <c r="GD28" s="102">
        <f t="shared" si="159"/>
        <v>0</v>
      </c>
      <c r="GE28" s="102">
        <f t="shared" si="160"/>
        <v>0</v>
      </c>
      <c r="GF28" s="107">
        <f t="shared" si="161"/>
        <v>0</v>
      </c>
      <c r="GG28" s="106" t="str">
        <f t="shared" si="162"/>
        <v/>
      </c>
      <c r="GH28" s="102" t="str">
        <f t="shared" si="163"/>
        <v/>
      </c>
      <c r="GI28" s="102">
        <f t="shared" si="164"/>
        <v>0</v>
      </c>
      <c r="GJ28" s="102">
        <f t="shared" si="165"/>
        <v>0</v>
      </c>
      <c r="GK28" s="107">
        <f t="shared" si="166"/>
        <v>0</v>
      </c>
      <c r="GL28" s="106" t="str">
        <f t="shared" si="167"/>
        <v/>
      </c>
      <c r="GM28" s="102" t="str">
        <f t="shared" si="168"/>
        <v/>
      </c>
      <c r="GN28" s="102">
        <f t="shared" si="169"/>
        <v>0</v>
      </c>
      <c r="GO28" s="102">
        <f t="shared" si="170"/>
        <v>0</v>
      </c>
      <c r="GP28" s="107">
        <f t="shared" si="171"/>
        <v>0</v>
      </c>
      <c r="GQ28" s="106" t="str">
        <f t="shared" si="172"/>
        <v/>
      </c>
      <c r="GR28" s="102" t="str">
        <f t="shared" si="173"/>
        <v/>
      </c>
      <c r="GS28" s="102">
        <f t="shared" si="174"/>
        <v>0</v>
      </c>
      <c r="GT28" s="102">
        <f t="shared" si="175"/>
        <v>0</v>
      </c>
      <c r="GU28" s="107">
        <f t="shared" si="176"/>
        <v>0</v>
      </c>
      <c r="GV28" s="106" t="str">
        <f t="shared" si="177"/>
        <v/>
      </c>
      <c r="GW28" s="102" t="str">
        <f t="shared" si="178"/>
        <v/>
      </c>
      <c r="GX28" s="102">
        <f t="shared" si="179"/>
        <v>0</v>
      </c>
      <c r="GY28" s="102">
        <f t="shared" si="180"/>
        <v>0</v>
      </c>
      <c r="GZ28" s="107">
        <f t="shared" si="181"/>
        <v>0</v>
      </c>
      <c r="HA28" s="106" t="str">
        <f t="shared" si="182"/>
        <v/>
      </c>
      <c r="HB28" s="102" t="str">
        <f t="shared" si="183"/>
        <v/>
      </c>
      <c r="HC28" s="107">
        <f t="shared" si="184"/>
        <v>0</v>
      </c>
      <c r="HD28" s="106" t="str">
        <f t="shared" si="185"/>
        <v/>
      </c>
      <c r="HE28" s="102" t="str">
        <f t="shared" si="186"/>
        <v/>
      </c>
      <c r="HF28" s="107">
        <f t="shared" si="187"/>
        <v>0</v>
      </c>
      <c r="HG28" s="106" t="str">
        <f t="shared" si="188"/>
        <v/>
      </c>
      <c r="HH28" s="102" t="str">
        <f t="shared" si="217"/>
        <v/>
      </c>
      <c r="HI28" s="102" t="e">
        <f>VLOOKUP(HH28,初期設定シート!$D$6:$E$33,2,FALSE)</f>
        <v>#N/A</v>
      </c>
      <c r="HJ28" s="102" t="str">
        <f t="shared" si="218"/>
        <v/>
      </c>
      <c r="HK28" s="102" t="str">
        <f t="shared" si="219"/>
        <v/>
      </c>
      <c r="HL28" s="102" t="e">
        <f>VLOOKUP($HH28,初期設定シート!$Y$5:$AL$32,3,FALSE)</f>
        <v>#N/A</v>
      </c>
      <c r="HM28" s="102" t="e">
        <f>VLOOKUP($HH28,初期設定シート!$Y$5:$AL$32,4,FALSE)</f>
        <v>#N/A</v>
      </c>
      <c r="HN28" s="102" t="e">
        <f>VLOOKUP($HH28,初期設定シート!$Y$5:$AL$32,5,FALSE)</f>
        <v>#N/A</v>
      </c>
      <c r="HO28" s="102" t="e">
        <f>VLOOKUP($HH28,初期設定シート!$Y$5:$AL$32,6,FALSE)</f>
        <v>#N/A</v>
      </c>
      <c r="HP28" s="102" t="e">
        <f>VLOOKUP($HH28,初期設定シート!$Y$5:$AL$32,7,FALSE)</f>
        <v>#N/A</v>
      </c>
      <c r="HQ28" s="102" t="e">
        <f>VLOOKUP($HH28,初期設定シート!$Y$5:$AL$32,8,FALSE)</f>
        <v>#N/A</v>
      </c>
      <c r="HR28" s="102" t="e">
        <f>VLOOKUP($HH28,初期設定シート!$Y$5:$AL$32,9,FALSE)</f>
        <v>#N/A</v>
      </c>
      <c r="HS28" s="102" t="e">
        <f>VLOOKUP($HH28,初期設定シート!$Y$5:$AL$32,10,FALSE)</f>
        <v>#N/A</v>
      </c>
      <c r="HT28" s="102" t="e">
        <f>VLOOKUP($HH28,初期設定シート!$Y$5:$AL$32,11,FALSE)</f>
        <v>#N/A</v>
      </c>
      <c r="HU28" s="102" t="e">
        <f>VLOOKUP($HH28,初期設定シート!$Y$5:$AL$32,12,FALSE)</f>
        <v>#N/A</v>
      </c>
      <c r="HV28" s="102" t="e">
        <f>VLOOKUP($HH28,初期設定シート!$Y$5:$AL$32,13,FALSE)</f>
        <v>#N/A</v>
      </c>
      <c r="HW28" s="102" t="e">
        <f>VLOOKUP($HH28,初期設定シート!$Y$5:$AL$32,14,FALSE)</f>
        <v>#N/A</v>
      </c>
      <c r="HX28" s="102" t="e">
        <f t="shared" si="189"/>
        <v>#N/A</v>
      </c>
      <c r="HY28" s="102" t="e">
        <f t="shared" si="190"/>
        <v>#N/A</v>
      </c>
      <c r="HZ28" s="102" t="e">
        <f t="shared" si="191"/>
        <v>#N/A</v>
      </c>
      <c r="IA28" s="102" t="e">
        <f t="shared" si="192"/>
        <v>#N/A</v>
      </c>
      <c r="IB28" s="102" t="e">
        <f t="shared" si="193"/>
        <v>#N/A</v>
      </c>
      <c r="IC28" s="102" t="e">
        <f t="shared" si="194"/>
        <v>#N/A</v>
      </c>
      <c r="ID28" s="102" t="e">
        <f t="shared" si="195"/>
        <v>#N/A</v>
      </c>
      <c r="IE28" s="102" t="e">
        <f t="shared" si="196"/>
        <v>#N/A</v>
      </c>
      <c r="IF28" s="102" t="e">
        <f t="shared" si="197"/>
        <v>#N/A</v>
      </c>
      <c r="IG28" s="102" t="e">
        <f t="shared" si="198"/>
        <v>#N/A</v>
      </c>
      <c r="IH28" s="102" t="e">
        <f t="shared" si="199"/>
        <v>#N/A</v>
      </c>
      <c r="II28" s="102" t="e">
        <f t="shared" si="200"/>
        <v>#N/A</v>
      </c>
      <c r="IJ28" s="102" t="str">
        <f t="shared" si="201"/>
        <v/>
      </c>
      <c r="IK28" s="102" t="str">
        <f t="shared" si="202"/>
        <v/>
      </c>
      <c r="IL28" s="102" t="str">
        <f t="shared" si="203"/>
        <v/>
      </c>
      <c r="IM28" s="102" t="str">
        <f t="shared" si="204"/>
        <v/>
      </c>
      <c r="IN28" s="102" t="str">
        <f t="shared" si="205"/>
        <v/>
      </c>
      <c r="IO28" s="102" t="str">
        <f t="shared" si="206"/>
        <v/>
      </c>
      <c r="IP28" s="102" t="str">
        <f t="shared" si="207"/>
        <v/>
      </c>
      <c r="IQ28" s="102" t="str">
        <f t="shared" si="208"/>
        <v/>
      </c>
      <c r="IR28" s="102" t="str">
        <f t="shared" si="209"/>
        <v/>
      </c>
      <c r="IS28" s="102" t="str">
        <f t="shared" si="210"/>
        <v/>
      </c>
      <c r="IT28" s="102" t="str">
        <f t="shared" si="211"/>
        <v/>
      </c>
      <c r="IU28" s="107" t="str">
        <f t="shared" si="212"/>
        <v/>
      </c>
    </row>
    <row r="29" spans="1:255" ht="30" customHeight="1">
      <c r="A29" s="265"/>
      <c r="B29" s="266"/>
      <c r="C29" s="266"/>
      <c r="D29" s="266"/>
      <c r="E29" s="266"/>
      <c r="F29" s="267"/>
      <c r="G29" s="266"/>
      <c r="H29" s="266"/>
      <c r="I29" s="268"/>
      <c r="J29" s="282"/>
      <c r="K29" s="282"/>
      <c r="L29" s="282"/>
      <c r="M29" s="282"/>
      <c r="N29" s="282"/>
      <c r="O29" s="282"/>
      <c r="P29" s="282"/>
      <c r="Q29" s="282"/>
      <c r="R29" s="282"/>
      <c r="S29" s="282"/>
      <c r="T29" s="282"/>
      <c r="U29" s="282"/>
      <c r="V29" s="283">
        <f t="shared" si="213"/>
        <v>0</v>
      </c>
      <c r="X29" s="106" t="str">
        <f t="shared" si="214"/>
        <v/>
      </c>
      <c r="Y29" s="102" t="str">
        <f t="shared" si="215"/>
        <v/>
      </c>
      <c r="Z29" s="102">
        <f t="shared" si="0"/>
        <v>0</v>
      </c>
      <c r="AA29" s="102">
        <f t="shared" si="1"/>
        <v>0</v>
      </c>
      <c r="AB29" s="107">
        <f t="shared" si="216"/>
        <v>0</v>
      </c>
      <c r="AC29" s="106" t="str">
        <f t="shared" si="2"/>
        <v/>
      </c>
      <c r="AD29" s="102" t="str">
        <f t="shared" si="3"/>
        <v/>
      </c>
      <c r="AE29" s="102">
        <f t="shared" si="4"/>
        <v>0</v>
      </c>
      <c r="AF29" s="102">
        <f t="shared" si="5"/>
        <v>0</v>
      </c>
      <c r="AG29" s="107">
        <f t="shared" si="6"/>
        <v>0</v>
      </c>
      <c r="AH29" s="106" t="str">
        <f t="shared" si="7"/>
        <v/>
      </c>
      <c r="AI29" s="102" t="str">
        <f t="shared" si="8"/>
        <v/>
      </c>
      <c r="AJ29" s="102">
        <f t="shared" si="9"/>
        <v>0</v>
      </c>
      <c r="AK29" s="102">
        <f t="shared" si="10"/>
        <v>0</v>
      </c>
      <c r="AL29" s="107">
        <f t="shared" si="11"/>
        <v>0</v>
      </c>
      <c r="AM29" s="106" t="str">
        <f t="shared" si="12"/>
        <v/>
      </c>
      <c r="AN29" s="102" t="str">
        <f t="shared" si="13"/>
        <v/>
      </c>
      <c r="AO29" s="102">
        <f t="shared" si="14"/>
        <v>0</v>
      </c>
      <c r="AP29" s="102">
        <f t="shared" si="15"/>
        <v>0</v>
      </c>
      <c r="AQ29" s="107">
        <f t="shared" si="16"/>
        <v>0</v>
      </c>
      <c r="AR29" s="106" t="str">
        <f t="shared" si="17"/>
        <v/>
      </c>
      <c r="AS29" s="102" t="str">
        <f t="shared" si="18"/>
        <v/>
      </c>
      <c r="AT29" s="102">
        <f t="shared" si="19"/>
        <v>0</v>
      </c>
      <c r="AU29" s="102">
        <f t="shared" si="20"/>
        <v>0</v>
      </c>
      <c r="AV29" s="107">
        <f t="shared" si="21"/>
        <v>0</v>
      </c>
      <c r="AW29" s="106" t="str">
        <f t="shared" si="22"/>
        <v/>
      </c>
      <c r="AX29" s="102" t="str">
        <f t="shared" si="23"/>
        <v/>
      </c>
      <c r="AY29" s="102">
        <f t="shared" si="24"/>
        <v>0</v>
      </c>
      <c r="AZ29" s="102">
        <f t="shared" si="25"/>
        <v>0</v>
      </c>
      <c r="BA29" s="107">
        <f t="shared" si="26"/>
        <v>0</v>
      </c>
      <c r="BB29" s="106" t="str">
        <f t="shared" si="27"/>
        <v/>
      </c>
      <c r="BC29" s="102" t="str">
        <f t="shared" si="28"/>
        <v/>
      </c>
      <c r="BD29" s="102">
        <f t="shared" si="29"/>
        <v>0</v>
      </c>
      <c r="BE29" s="102">
        <f t="shared" si="30"/>
        <v>0</v>
      </c>
      <c r="BF29" s="107">
        <f t="shared" si="31"/>
        <v>0</v>
      </c>
      <c r="BG29" s="106" t="str">
        <f t="shared" si="32"/>
        <v/>
      </c>
      <c r="BH29" s="102" t="str">
        <f t="shared" si="33"/>
        <v/>
      </c>
      <c r="BI29" s="102">
        <f t="shared" si="34"/>
        <v>0</v>
      </c>
      <c r="BJ29" s="102">
        <f t="shared" si="35"/>
        <v>0</v>
      </c>
      <c r="BK29" s="107">
        <f t="shared" si="36"/>
        <v>0</v>
      </c>
      <c r="BL29" s="106" t="str">
        <f t="shared" si="37"/>
        <v/>
      </c>
      <c r="BM29" s="102" t="str">
        <f t="shared" si="38"/>
        <v/>
      </c>
      <c r="BN29" s="102">
        <f t="shared" si="39"/>
        <v>0</v>
      </c>
      <c r="BO29" s="102">
        <f t="shared" si="40"/>
        <v>0</v>
      </c>
      <c r="BP29" s="107">
        <f t="shared" si="41"/>
        <v>0</v>
      </c>
      <c r="BQ29" s="106" t="str">
        <f t="shared" si="42"/>
        <v/>
      </c>
      <c r="BR29" s="102" t="str">
        <f t="shared" si="43"/>
        <v/>
      </c>
      <c r="BS29" s="102">
        <f t="shared" si="44"/>
        <v>0</v>
      </c>
      <c r="BT29" s="102">
        <f t="shared" si="45"/>
        <v>0</v>
      </c>
      <c r="BU29" s="107">
        <f t="shared" si="46"/>
        <v>0</v>
      </c>
      <c r="BV29" s="106" t="str">
        <f t="shared" si="47"/>
        <v/>
      </c>
      <c r="BW29" s="102" t="str">
        <f t="shared" si="48"/>
        <v/>
      </c>
      <c r="BX29" s="102">
        <f t="shared" si="49"/>
        <v>0</v>
      </c>
      <c r="BY29" s="102">
        <f t="shared" si="50"/>
        <v>0</v>
      </c>
      <c r="BZ29" s="107">
        <f t="shared" si="51"/>
        <v>0</v>
      </c>
      <c r="CA29" s="106" t="str">
        <f t="shared" si="52"/>
        <v/>
      </c>
      <c r="CB29" s="102" t="str">
        <f t="shared" si="53"/>
        <v/>
      </c>
      <c r="CC29" s="102">
        <f t="shared" si="54"/>
        <v>0</v>
      </c>
      <c r="CD29" s="102">
        <f t="shared" si="55"/>
        <v>0</v>
      </c>
      <c r="CE29" s="107">
        <f t="shared" si="56"/>
        <v>0</v>
      </c>
      <c r="CF29" s="106" t="str">
        <f t="shared" si="57"/>
        <v/>
      </c>
      <c r="CG29" s="102" t="str">
        <f t="shared" si="58"/>
        <v/>
      </c>
      <c r="CH29" s="102">
        <f t="shared" si="59"/>
        <v>0</v>
      </c>
      <c r="CI29" s="102">
        <f t="shared" si="60"/>
        <v>0</v>
      </c>
      <c r="CJ29" s="107">
        <f t="shared" si="61"/>
        <v>0</v>
      </c>
      <c r="CK29" s="106" t="str">
        <f t="shared" si="62"/>
        <v/>
      </c>
      <c r="CL29" s="102" t="str">
        <f t="shared" si="63"/>
        <v/>
      </c>
      <c r="CM29" s="102">
        <f t="shared" si="64"/>
        <v>0</v>
      </c>
      <c r="CN29" s="102">
        <f t="shared" si="65"/>
        <v>0</v>
      </c>
      <c r="CO29" s="107">
        <f t="shared" si="66"/>
        <v>0</v>
      </c>
      <c r="CP29" s="106" t="str">
        <f t="shared" si="67"/>
        <v/>
      </c>
      <c r="CQ29" s="102" t="str">
        <f t="shared" si="68"/>
        <v/>
      </c>
      <c r="CR29" s="102">
        <f t="shared" si="69"/>
        <v>0</v>
      </c>
      <c r="CS29" s="102">
        <f t="shared" si="70"/>
        <v>0</v>
      </c>
      <c r="CT29" s="107">
        <f t="shared" si="71"/>
        <v>0</v>
      </c>
      <c r="CU29" s="106" t="str">
        <f t="shared" si="72"/>
        <v/>
      </c>
      <c r="CV29" s="102" t="str">
        <f t="shared" si="73"/>
        <v/>
      </c>
      <c r="CW29" s="102">
        <f t="shared" si="74"/>
        <v>0</v>
      </c>
      <c r="CX29" s="102">
        <f t="shared" si="75"/>
        <v>0</v>
      </c>
      <c r="CY29" s="107">
        <f t="shared" si="76"/>
        <v>0</v>
      </c>
      <c r="CZ29" s="106" t="str">
        <f t="shared" si="77"/>
        <v/>
      </c>
      <c r="DA29" s="102" t="str">
        <f t="shared" si="78"/>
        <v/>
      </c>
      <c r="DB29" s="102">
        <f t="shared" si="79"/>
        <v>0</v>
      </c>
      <c r="DC29" s="102">
        <f t="shared" si="80"/>
        <v>0</v>
      </c>
      <c r="DD29" s="107">
        <f t="shared" si="81"/>
        <v>0</v>
      </c>
      <c r="DE29" s="106" t="str">
        <f t="shared" si="82"/>
        <v/>
      </c>
      <c r="DF29" s="102" t="str">
        <f t="shared" si="83"/>
        <v/>
      </c>
      <c r="DG29" s="102">
        <f t="shared" si="84"/>
        <v>0</v>
      </c>
      <c r="DH29" s="102">
        <f t="shared" si="85"/>
        <v>0</v>
      </c>
      <c r="DI29" s="107">
        <f t="shared" si="86"/>
        <v>0</v>
      </c>
      <c r="DJ29" s="106" t="str">
        <f t="shared" si="87"/>
        <v/>
      </c>
      <c r="DK29" s="102" t="str">
        <f t="shared" si="88"/>
        <v/>
      </c>
      <c r="DL29" s="102">
        <f t="shared" si="89"/>
        <v>0</v>
      </c>
      <c r="DM29" s="102">
        <f t="shared" si="90"/>
        <v>0</v>
      </c>
      <c r="DN29" s="107">
        <f t="shared" si="91"/>
        <v>0</v>
      </c>
      <c r="DO29" s="106" t="str">
        <f t="shared" si="220"/>
        <v/>
      </c>
      <c r="DP29" s="102" t="str">
        <f t="shared" si="93"/>
        <v/>
      </c>
      <c r="DQ29" s="102">
        <f t="shared" si="94"/>
        <v>0</v>
      </c>
      <c r="DR29" s="102">
        <f t="shared" si="95"/>
        <v>0</v>
      </c>
      <c r="DS29" s="107">
        <f t="shared" si="96"/>
        <v>0</v>
      </c>
      <c r="DT29" s="106" t="str">
        <f t="shared" si="221"/>
        <v/>
      </c>
      <c r="DU29" s="102" t="str">
        <f t="shared" si="98"/>
        <v/>
      </c>
      <c r="DV29" s="102">
        <f t="shared" si="99"/>
        <v>0</v>
      </c>
      <c r="DW29" s="102">
        <f t="shared" si="100"/>
        <v>0</v>
      </c>
      <c r="DX29" s="107">
        <f t="shared" si="101"/>
        <v>0</v>
      </c>
      <c r="DY29" s="106" t="str">
        <f t="shared" si="102"/>
        <v/>
      </c>
      <c r="DZ29" s="102" t="str">
        <f t="shared" si="103"/>
        <v/>
      </c>
      <c r="EA29" s="102">
        <f t="shared" si="104"/>
        <v>0</v>
      </c>
      <c r="EB29" s="102">
        <f t="shared" si="105"/>
        <v>0</v>
      </c>
      <c r="EC29" s="107">
        <f t="shared" si="106"/>
        <v>0</v>
      </c>
      <c r="ED29" s="106" t="str">
        <f t="shared" si="107"/>
        <v/>
      </c>
      <c r="EE29" s="102" t="str">
        <f t="shared" si="108"/>
        <v/>
      </c>
      <c r="EF29" s="102">
        <f t="shared" si="109"/>
        <v>0</v>
      </c>
      <c r="EG29" s="102">
        <f t="shared" si="110"/>
        <v>0</v>
      </c>
      <c r="EH29" s="107">
        <f t="shared" si="111"/>
        <v>0</v>
      </c>
      <c r="EI29" s="106" t="str">
        <f t="shared" si="112"/>
        <v/>
      </c>
      <c r="EJ29" s="102" t="str">
        <f t="shared" si="113"/>
        <v/>
      </c>
      <c r="EK29" s="102">
        <f t="shared" si="114"/>
        <v>0</v>
      </c>
      <c r="EL29" s="102">
        <f t="shared" si="115"/>
        <v>0</v>
      </c>
      <c r="EM29" s="107">
        <f t="shared" si="116"/>
        <v>0</v>
      </c>
      <c r="EN29" s="106" t="str">
        <f t="shared" si="117"/>
        <v/>
      </c>
      <c r="EO29" s="102" t="str">
        <f t="shared" si="118"/>
        <v/>
      </c>
      <c r="EP29" s="102">
        <f t="shared" si="119"/>
        <v>0</v>
      </c>
      <c r="EQ29" s="102">
        <f t="shared" si="120"/>
        <v>0</v>
      </c>
      <c r="ER29" s="107">
        <f t="shared" si="121"/>
        <v>0</v>
      </c>
      <c r="ES29" s="106" t="str">
        <f t="shared" si="122"/>
        <v/>
      </c>
      <c r="ET29" s="102" t="str">
        <f t="shared" si="123"/>
        <v/>
      </c>
      <c r="EU29" s="102">
        <f t="shared" si="124"/>
        <v>0</v>
      </c>
      <c r="EV29" s="102">
        <f t="shared" si="125"/>
        <v>0</v>
      </c>
      <c r="EW29" s="107">
        <f t="shared" si="126"/>
        <v>0</v>
      </c>
      <c r="EX29" s="106" t="str">
        <f t="shared" si="127"/>
        <v/>
      </c>
      <c r="EY29" s="102" t="str">
        <f t="shared" si="128"/>
        <v/>
      </c>
      <c r="EZ29" s="102">
        <f t="shared" si="129"/>
        <v>0</v>
      </c>
      <c r="FA29" s="102">
        <f t="shared" si="130"/>
        <v>0</v>
      </c>
      <c r="FB29" s="107">
        <f t="shared" si="131"/>
        <v>0</v>
      </c>
      <c r="FC29" s="106" t="str">
        <f t="shared" si="132"/>
        <v/>
      </c>
      <c r="FD29" s="102" t="str">
        <f t="shared" si="133"/>
        <v/>
      </c>
      <c r="FE29" s="102">
        <f t="shared" si="134"/>
        <v>0</v>
      </c>
      <c r="FF29" s="102">
        <f t="shared" si="135"/>
        <v>0</v>
      </c>
      <c r="FG29" s="107">
        <f t="shared" si="136"/>
        <v>0</v>
      </c>
      <c r="FH29" s="106" t="str">
        <f t="shared" si="137"/>
        <v/>
      </c>
      <c r="FI29" s="102" t="str">
        <f t="shared" si="138"/>
        <v/>
      </c>
      <c r="FJ29" s="102">
        <f t="shared" si="139"/>
        <v>0</v>
      </c>
      <c r="FK29" s="102">
        <f t="shared" si="140"/>
        <v>0</v>
      </c>
      <c r="FL29" s="107">
        <f t="shared" si="141"/>
        <v>0</v>
      </c>
      <c r="FM29" s="106" t="str">
        <f t="shared" si="142"/>
        <v/>
      </c>
      <c r="FN29" s="102" t="str">
        <f t="shared" si="143"/>
        <v/>
      </c>
      <c r="FO29" s="102">
        <f t="shared" si="144"/>
        <v>0</v>
      </c>
      <c r="FP29" s="102">
        <f t="shared" si="145"/>
        <v>0</v>
      </c>
      <c r="FQ29" s="107">
        <f t="shared" si="146"/>
        <v>0</v>
      </c>
      <c r="FR29" s="106" t="str">
        <f t="shared" si="147"/>
        <v/>
      </c>
      <c r="FS29" s="102" t="str">
        <f t="shared" si="148"/>
        <v/>
      </c>
      <c r="FT29" s="102">
        <f t="shared" si="149"/>
        <v>0</v>
      </c>
      <c r="FU29" s="102">
        <f t="shared" si="150"/>
        <v>0</v>
      </c>
      <c r="FV29" s="107">
        <f t="shared" si="151"/>
        <v>0</v>
      </c>
      <c r="FW29" s="106" t="str">
        <f t="shared" si="152"/>
        <v/>
      </c>
      <c r="FX29" s="102" t="str">
        <f t="shared" si="153"/>
        <v/>
      </c>
      <c r="FY29" s="102">
        <f t="shared" si="154"/>
        <v>0</v>
      </c>
      <c r="FZ29" s="102">
        <f t="shared" si="155"/>
        <v>0</v>
      </c>
      <c r="GA29" s="107">
        <f t="shared" si="156"/>
        <v>0</v>
      </c>
      <c r="GB29" s="106" t="str">
        <f t="shared" si="157"/>
        <v/>
      </c>
      <c r="GC29" s="102" t="str">
        <f t="shared" si="158"/>
        <v/>
      </c>
      <c r="GD29" s="102">
        <f t="shared" si="159"/>
        <v>0</v>
      </c>
      <c r="GE29" s="102">
        <f t="shared" si="160"/>
        <v>0</v>
      </c>
      <c r="GF29" s="107">
        <f t="shared" si="161"/>
        <v>0</v>
      </c>
      <c r="GG29" s="106" t="str">
        <f t="shared" si="162"/>
        <v/>
      </c>
      <c r="GH29" s="102" t="str">
        <f t="shared" si="163"/>
        <v/>
      </c>
      <c r="GI29" s="102">
        <f t="shared" si="164"/>
        <v>0</v>
      </c>
      <c r="GJ29" s="102">
        <f t="shared" si="165"/>
        <v>0</v>
      </c>
      <c r="GK29" s="107">
        <f t="shared" si="166"/>
        <v>0</v>
      </c>
      <c r="GL29" s="106" t="str">
        <f t="shared" si="167"/>
        <v/>
      </c>
      <c r="GM29" s="102" t="str">
        <f t="shared" si="168"/>
        <v/>
      </c>
      <c r="GN29" s="102">
        <f t="shared" si="169"/>
        <v>0</v>
      </c>
      <c r="GO29" s="102">
        <f t="shared" si="170"/>
        <v>0</v>
      </c>
      <c r="GP29" s="107">
        <f t="shared" si="171"/>
        <v>0</v>
      </c>
      <c r="GQ29" s="106" t="str">
        <f t="shared" si="172"/>
        <v/>
      </c>
      <c r="GR29" s="102" t="str">
        <f t="shared" si="173"/>
        <v/>
      </c>
      <c r="GS29" s="102">
        <f t="shared" si="174"/>
        <v>0</v>
      </c>
      <c r="GT29" s="102">
        <f t="shared" si="175"/>
        <v>0</v>
      </c>
      <c r="GU29" s="107">
        <f t="shared" si="176"/>
        <v>0</v>
      </c>
      <c r="GV29" s="106" t="str">
        <f t="shared" si="177"/>
        <v/>
      </c>
      <c r="GW29" s="102" t="str">
        <f t="shared" si="178"/>
        <v/>
      </c>
      <c r="GX29" s="102">
        <f t="shared" si="179"/>
        <v>0</v>
      </c>
      <c r="GY29" s="102">
        <f t="shared" si="180"/>
        <v>0</v>
      </c>
      <c r="GZ29" s="107">
        <f t="shared" si="181"/>
        <v>0</v>
      </c>
      <c r="HA29" s="106" t="str">
        <f t="shared" si="182"/>
        <v/>
      </c>
      <c r="HB29" s="102" t="str">
        <f t="shared" si="183"/>
        <v/>
      </c>
      <c r="HC29" s="107">
        <f t="shared" si="184"/>
        <v>0</v>
      </c>
      <c r="HD29" s="106" t="str">
        <f t="shared" si="185"/>
        <v/>
      </c>
      <c r="HE29" s="102" t="str">
        <f t="shared" si="186"/>
        <v/>
      </c>
      <c r="HF29" s="107">
        <f t="shared" si="187"/>
        <v>0</v>
      </c>
      <c r="HG29" s="106" t="str">
        <f t="shared" si="188"/>
        <v/>
      </c>
      <c r="HH29" s="102" t="str">
        <f t="shared" si="217"/>
        <v/>
      </c>
      <c r="HI29" s="102" t="e">
        <f>VLOOKUP(HH29,初期設定シート!$D$6:$E$33,2,FALSE)</f>
        <v>#N/A</v>
      </c>
      <c r="HJ29" s="102" t="str">
        <f t="shared" si="218"/>
        <v/>
      </c>
      <c r="HK29" s="102" t="str">
        <f t="shared" si="219"/>
        <v/>
      </c>
      <c r="HL29" s="102" t="e">
        <f>VLOOKUP($HH29,初期設定シート!$Y$5:$AL$32,3,FALSE)</f>
        <v>#N/A</v>
      </c>
      <c r="HM29" s="102" t="e">
        <f>VLOOKUP($HH29,初期設定シート!$Y$5:$AL$32,4,FALSE)</f>
        <v>#N/A</v>
      </c>
      <c r="HN29" s="102" t="e">
        <f>VLOOKUP($HH29,初期設定シート!$Y$5:$AL$32,5,FALSE)</f>
        <v>#N/A</v>
      </c>
      <c r="HO29" s="102" t="e">
        <f>VLOOKUP($HH29,初期設定シート!$Y$5:$AL$32,6,FALSE)</f>
        <v>#N/A</v>
      </c>
      <c r="HP29" s="102" t="e">
        <f>VLOOKUP($HH29,初期設定シート!$Y$5:$AL$32,7,FALSE)</f>
        <v>#N/A</v>
      </c>
      <c r="HQ29" s="102" t="e">
        <f>VLOOKUP($HH29,初期設定シート!$Y$5:$AL$32,8,FALSE)</f>
        <v>#N/A</v>
      </c>
      <c r="HR29" s="102" t="e">
        <f>VLOOKUP($HH29,初期設定シート!$Y$5:$AL$32,9,FALSE)</f>
        <v>#N/A</v>
      </c>
      <c r="HS29" s="102" t="e">
        <f>VLOOKUP($HH29,初期設定シート!$Y$5:$AL$32,10,FALSE)</f>
        <v>#N/A</v>
      </c>
      <c r="HT29" s="102" t="e">
        <f>VLOOKUP($HH29,初期設定シート!$Y$5:$AL$32,11,FALSE)</f>
        <v>#N/A</v>
      </c>
      <c r="HU29" s="102" t="e">
        <f>VLOOKUP($HH29,初期設定シート!$Y$5:$AL$32,12,FALSE)</f>
        <v>#N/A</v>
      </c>
      <c r="HV29" s="102" t="e">
        <f>VLOOKUP($HH29,初期設定シート!$Y$5:$AL$32,13,FALSE)</f>
        <v>#N/A</v>
      </c>
      <c r="HW29" s="102" t="e">
        <f>VLOOKUP($HH29,初期設定シート!$Y$5:$AL$32,14,FALSE)</f>
        <v>#N/A</v>
      </c>
      <c r="HX29" s="102" t="e">
        <f t="shared" si="189"/>
        <v>#N/A</v>
      </c>
      <c r="HY29" s="102" t="e">
        <f t="shared" si="190"/>
        <v>#N/A</v>
      </c>
      <c r="HZ29" s="102" t="e">
        <f t="shared" si="191"/>
        <v>#N/A</v>
      </c>
      <c r="IA29" s="102" t="e">
        <f t="shared" si="192"/>
        <v>#N/A</v>
      </c>
      <c r="IB29" s="102" t="e">
        <f t="shared" si="193"/>
        <v>#N/A</v>
      </c>
      <c r="IC29" s="102" t="e">
        <f t="shared" si="194"/>
        <v>#N/A</v>
      </c>
      <c r="ID29" s="102" t="e">
        <f t="shared" si="195"/>
        <v>#N/A</v>
      </c>
      <c r="IE29" s="102" t="e">
        <f t="shared" si="196"/>
        <v>#N/A</v>
      </c>
      <c r="IF29" s="102" t="e">
        <f t="shared" si="197"/>
        <v>#N/A</v>
      </c>
      <c r="IG29" s="102" t="e">
        <f t="shared" si="198"/>
        <v>#N/A</v>
      </c>
      <c r="IH29" s="102" t="e">
        <f t="shared" si="199"/>
        <v>#N/A</v>
      </c>
      <c r="II29" s="102" t="e">
        <f t="shared" si="200"/>
        <v>#N/A</v>
      </c>
      <c r="IJ29" s="102" t="str">
        <f t="shared" si="201"/>
        <v/>
      </c>
      <c r="IK29" s="102" t="str">
        <f t="shared" si="202"/>
        <v/>
      </c>
      <c r="IL29" s="102" t="str">
        <f t="shared" si="203"/>
        <v/>
      </c>
      <c r="IM29" s="102" t="str">
        <f t="shared" si="204"/>
        <v/>
      </c>
      <c r="IN29" s="102" t="str">
        <f t="shared" si="205"/>
        <v/>
      </c>
      <c r="IO29" s="102" t="str">
        <f t="shared" si="206"/>
        <v/>
      </c>
      <c r="IP29" s="102" t="str">
        <f t="shared" si="207"/>
        <v/>
      </c>
      <c r="IQ29" s="102" t="str">
        <f t="shared" si="208"/>
        <v/>
      </c>
      <c r="IR29" s="102" t="str">
        <f t="shared" si="209"/>
        <v/>
      </c>
      <c r="IS29" s="102" t="str">
        <f t="shared" si="210"/>
        <v/>
      </c>
      <c r="IT29" s="102" t="str">
        <f t="shared" si="211"/>
        <v/>
      </c>
      <c r="IU29" s="107" t="str">
        <f t="shared" si="212"/>
        <v/>
      </c>
    </row>
    <row r="30" spans="1:255" s="290" customFormat="1" ht="20.100000000000001" customHeight="1">
      <c r="A30" s="291" t="s">
        <v>546</v>
      </c>
      <c r="B30" s="292"/>
      <c r="C30" s="292"/>
      <c r="D30" s="292"/>
      <c r="E30" s="292"/>
      <c r="F30" s="292"/>
      <c r="G30" s="292"/>
      <c r="H30" s="292"/>
      <c r="I30" s="293"/>
      <c r="J30" s="294"/>
      <c r="K30" s="294"/>
      <c r="L30" s="294"/>
      <c r="M30" s="294"/>
      <c r="N30" s="294"/>
      <c r="O30" s="294"/>
      <c r="P30" s="294"/>
      <c r="Q30" s="294"/>
      <c r="R30" s="294"/>
      <c r="S30" s="294"/>
      <c r="T30" s="294"/>
      <c r="U30" s="294"/>
      <c r="V30" s="295"/>
      <c r="W30" s="286"/>
      <c r="X30" s="287"/>
      <c r="Y30" s="288"/>
      <c r="Z30" s="288"/>
      <c r="AA30" s="288"/>
      <c r="AB30" s="289"/>
      <c r="AC30" s="287"/>
      <c r="AD30" s="288"/>
      <c r="AE30" s="288"/>
      <c r="AF30" s="288"/>
      <c r="AG30" s="289"/>
      <c r="AH30" s="287"/>
      <c r="AI30" s="288"/>
      <c r="AJ30" s="288"/>
      <c r="AK30" s="288"/>
      <c r="AL30" s="289"/>
      <c r="AM30" s="287"/>
      <c r="AN30" s="288"/>
      <c r="AO30" s="288"/>
      <c r="AP30" s="288"/>
      <c r="AQ30" s="289"/>
      <c r="AR30" s="287"/>
      <c r="AS30" s="288"/>
      <c r="AT30" s="288"/>
      <c r="AU30" s="288"/>
      <c r="AV30" s="289"/>
      <c r="AW30" s="287"/>
      <c r="AX30" s="288"/>
      <c r="AY30" s="288"/>
      <c r="AZ30" s="288"/>
      <c r="BA30" s="289"/>
      <c r="BB30" s="287"/>
      <c r="BC30" s="288"/>
      <c r="BD30" s="288"/>
      <c r="BE30" s="288"/>
      <c r="BF30" s="289"/>
      <c r="BG30" s="287"/>
      <c r="BH30" s="288"/>
      <c r="BI30" s="288"/>
      <c r="BJ30" s="288"/>
      <c r="BK30" s="289"/>
      <c r="BL30" s="287"/>
      <c r="BM30" s="288"/>
      <c r="BN30" s="288"/>
      <c r="BO30" s="288"/>
      <c r="BP30" s="289"/>
      <c r="BQ30" s="287"/>
      <c r="BR30" s="288"/>
      <c r="BS30" s="288"/>
      <c r="BT30" s="288"/>
      <c r="BU30" s="289"/>
      <c r="BV30" s="287"/>
      <c r="BW30" s="288"/>
      <c r="BX30" s="288"/>
      <c r="BY30" s="288"/>
      <c r="BZ30" s="289"/>
      <c r="CA30" s="287"/>
      <c r="CB30" s="288"/>
      <c r="CC30" s="288"/>
      <c r="CD30" s="288"/>
      <c r="CE30" s="289"/>
      <c r="CF30" s="287"/>
      <c r="CG30" s="288"/>
      <c r="CH30" s="288"/>
      <c r="CI30" s="288"/>
      <c r="CJ30" s="289"/>
      <c r="CK30" s="287"/>
      <c r="CL30" s="288"/>
      <c r="CM30" s="288"/>
      <c r="CN30" s="288"/>
      <c r="CO30" s="289"/>
      <c r="CP30" s="287"/>
      <c r="CQ30" s="288"/>
      <c r="CR30" s="288"/>
      <c r="CS30" s="288"/>
      <c r="CT30" s="289"/>
      <c r="CU30" s="287"/>
      <c r="CV30" s="288"/>
      <c r="CW30" s="288"/>
      <c r="CX30" s="288"/>
      <c r="CY30" s="289"/>
      <c r="CZ30" s="287"/>
      <c r="DA30" s="288"/>
      <c r="DB30" s="288"/>
      <c r="DC30" s="288"/>
      <c r="DD30" s="289"/>
      <c r="DE30" s="287"/>
      <c r="DF30" s="288"/>
      <c r="DG30" s="288"/>
      <c r="DH30" s="288"/>
      <c r="DI30" s="289"/>
      <c r="DJ30" s="287"/>
      <c r="DK30" s="288"/>
      <c r="DL30" s="288"/>
      <c r="DM30" s="288"/>
      <c r="DN30" s="289"/>
      <c r="DO30" s="287"/>
      <c r="DP30" s="288"/>
      <c r="DQ30" s="288"/>
      <c r="DR30" s="288"/>
      <c r="DS30" s="289"/>
      <c r="DT30" s="287"/>
      <c r="DU30" s="288"/>
      <c r="DV30" s="288"/>
      <c r="DW30" s="288"/>
      <c r="DX30" s="289"/>
      <c r="DY30" s="287"/>
      <c r="DZ30" s="288"/>
      <c r="EA30" s="288"/>
      <c r="EB30" s="288"/>
      <c r="EC30" s="289"/>
      <c r="ED30" s="287"/>
      <c r="EE30" s="288"/>
      <c r="EF30" s="288"/>
      <c r="EG30" s="288"/>
      <c r="EH30" s="289"/>
      <c r="EI30" s="287"/>
      <c r="EJ30" s="288"/>
      <c r="EK30" s="288"/>
      <c r="EL30" s="288"/>
      <c r="EM30" s="289"/>
      <c r="EN30" s="287"/>
      <c r="EO30" s="288"/>
      <c r="EP30" s="288"/>
      <c r="EQ30" s="288"/>
      <c r="ER30" s="289"/>
      <c r="ES30" s="287"/>
      <c r="ET30" s="288"/>
      <c r="EU30" s="288"/>
      <c r="EV30" s="288"/>
      <c r="EW30" s="289"/>
      <c r="EX30" s="287"/>
      <c r="EY30" s="288"/>
      <c r="EZ30" s="288"/>
      <c r="FA30" s="288"/>
      <c r="FB30" s="289"/>
      <c r="FC30" s="287"/>
      <c r="FD30" s="288"/>
      <c r="FE30" s="288"/>
      <c r="FF30" s="288"/>
      <c r="FG30" s="289"/>
      <c r="FH30" s="287"/>
      <c r="FI30" s="288"/>
      <c r="FJ30" s="288"/>
      <c r="FK30" s="288"/>
      <c r="FL30" s="289"/>
      <c r="FM30" s="287"/>
      <c r="FN30" s="288"/>
      <c r="FO30" s="288"/>
      <c r="FP30" s="288"/>
      <c r="FQ30" s="289"/>
      <c r="FR30" s="287"/>
      <c r="FS30" s="288"/>
      <c r="FT30" s="288"/>
      <c r="FU30" s="288"/>
      <c r="FV30" s="289"/>
      <c r="FW30" s="287"/>
      <c r="FX30" s="288"/>
      <c r="FY30" s="288"/>
      <c r="FZ30" s="288"/>
      <c r="GA30" s="289"/>
      <c r="GB30" s="287"/>
      <c r="GC30" s="288"/>
      <c r="GD30" s="288"/>
      <c r="GE30" s="288"/>
      <c r="GF30" s="289"/>
      <c r="GG30" s="287"/>
      <c r="GH30" s="288"/>
      <c r="GI30" s="288"/>
      <c r="GJ30" s="288"/>
      <c r="GK30" s="289"/>
      <c r="GL30" s="287"/>
      <c r="GM30" s="288"/>
      <c r="GN30" s="288"/>
      <c r="GO30" s="288"/>
      <c r="GP30" s="289"/>
      <c r="GQ30" s="287"/>
      <c r="GR30" s="288"/>
      <c r="GS30" s="288"/>
      <c r="GT30" s="288"/>
      <c r="GU30" s="289"/>
      <c r="GV30" s="287"/>
      <c r="GW30" s="288"/>
      <c r="GX30" s="288"/>
      <c r="GY30" s="288"/>
      <c r="GZ30" s="289"/>
      <c r="HA30" s="287"/>
      <c r="HB30" s="288"/>
      <c r="HC30" s="289"/>
      <c r="HD30" s="287"/>
      <c r="HE30" s="288"/>
      <c r="HF30" s="289"/>
      <c r="HG30" s="287"/>
      <c r="HH30" s="288"/>
      <c r="HI30" s="288"/>
      <c r="HJ30" s="288"/>
      <c r="HK30" s="288"/>
      <c r="HL30" s="288"/>
      <c r="HM30" s="288"/>
      <c r="HN30" s="288"/>
      <c r="HO30" s="288"/>
      <c r="HP30" s="288"/>
      <c r="HQ30" s="288"/>
      <c r="HR30" s="288"/>
      <c r="HS30" s="288"/>
      <c r="HT30" s="288"/>
      <c r="HU30" s="288"/>
      <c r="HV30" s="288"/>
      <c r="HW30" s="288"/>
      <c r="HX30" s="288"/>
      <c r="HY30" s="288"/>
      <c r="HZ30" s="288"/>
      <c r="IA30" s="288"/>
      <c r="IB30" s="288"/>
      <c r="IC30" s="288"/>
      <c r="ID30" s="288"/>
      <c r="IE30" s="288"/>
      <c r="IF30" s="288"/>
      <c r="IG30" s="288"/>
      <c r="IH30" s="288"/>
      <c r="II30" s="288"/>
      <c r="IJ30" s="288"/>
      <c r="IK30" s="288"/>
      <c r="IL30" s="288"/>
      <c r="IM30" s="288"/>
      <c r="IN30" s="288"/>
      <c r="IO30" s="288"/>
      <c r="IP30" s="288"/>
      <c r="IQ30" s="288"/>
      <c r="IR30" s="288"/>
      <c r="IS30" s="288"/>
      <c r="IT30" s="288"/>
      <c r="IU30" s="289"/>
    </row>
    <row r="31" spans="1:255" ht="30" customHeight="1">
      <c r="A31" s="265"/>
      <c r="B31" s="266"/>
      <c r="C31" s="266"/>
      <c r="D31" s="266"/>
      <c r="E31" s="266"/>
      <c r="F31" s="267"/>
      <c r="G31" s="266"/>
      <c r="H31" s="266"/>
      <c r="I31" s="268"/>
      <c r="J31" s="282"/>
      <c r="K31" s="282"/>
      <c r="L31" s="282"/>
      <c r="M31" s="282"/>
      <c r="N31" s="282"/>
      <c r="O31" s="282"/>
      <c r="P31" s="282"/>
      <c r="Q31" s="282"/>
      <c r="R31" s="282"/>
      <c r="S31" s="282"/>
      <c r="T31" s="282"/>
      <c r="U31" s="282"/>
      <c r="V31" s="283">
        <f t="shared" si="213"/>
        <v>0</v>
      </c>
      <c r="X31" s="106" t="str">
        <f t="shared" si="214"/>
        <v/>
      </c>
      <c r="Y31" s="102" t="str">
        <f t="shared" si="215"/>
        <v/>
      </c>
      <c r="Z31" s="102">
        <f t="shared" si="0"/>
        <v>0</v>
      </c>
      <c r="AA31" s="102">
        <f>IF(Y31="",0,VLOOKUP(Y31,Y$55:AA$56,3,FALSE))</f>
        <v>0</v>
      </c>
      <c r="AB31" s="107">
        <f t="shared" si="216"/>
        <v>0</v>
      </c>
      <c r="AC31" s="106" t="str">
        <f t="shared" si="2"/>
        <v/>
      </c>
      <c r="AD31" s="102" t="str">
        <f t="shared" si="3"/>
        <v/>
      </c>
      <c r="AE31" s="102">
        <f t="shared" si="4"/>
        <v>0</v>
      </c>
      <c r="AF31" s="102">
        <f>IF(AD31="",0,VLOOKUP(AD31,AD$55:AF$56,3,FALSE))</f>
        <v>0</v>
      </c>
      <c r="AG31" s="107">
        <f t="shared" si="6"/>
        <v>0</v>
      </c>
      <c r="AH31" s="106" t="str">
        <f t="shared" si="7"/>
        <v/>
      </c>
      <c r="AI31" s="102" t="str">
        <f t="shared" si="8"/>
        <v/>
      </c>
      <c r="AJ31" s="102">
        <f t="shared" si="9"/>
        <v>0</v>
      </c>
      <c r="AK31" s="102">
        <f>IF(AI31="",0,VLOOKUP(AI31,AI$55:AK$56,3,FALSE))</f>
        <v>0</v>
      </c>
      <c r="AL31" s="107">
        <f t="shared" si="11"/>
        <v>0</v>
      </c>
      <c r="AM31" s="106" t="str">
        <f t="shared" si="12"/>
        <v/>
      </c>
      <c r="AN31" s="102" t="str">
        <f t="shared" si="13"/>
        <v/>
      </c>
      <c r="AO31" s="102">
        <f t="shared" si="14"/>
        <v>0</v>
      </c>
      <c r="AP31" s="102">
        <f>IF(AN31="",0,VLOOKUP(AN31,AN$55:AP$56,3,FALSE))</f>
        <v>0</v>
      </c>
      <c r="AQ31" s="107">
        <f t="shared" si="16"/>
        <v>0</v>
      </c>
      <c r="AR31" s="106" t="str">
        <f t="shared" si="17"/>
        <v/>
      </c>
      <c r="AS31" s="102" t="str">
        <f t="shared" si="18"/>
        <v/>
      </c>
      <c r="AT31" s="102">
        <f t="shared" si="19"/>
        <v>0</v>
      </c>
      <c r="AU31" s="102">
        <f>IF(AS31="",0,VLOOKUP(AS31,AS$55:AU$56,3,FALSE))</f>
        <v>0</v>
      </c>
      <c r="AV31" s="107">
        <f t="shared" si="21"/>
        <v>0</v>
      </c>
      <c r="AW31" s="106" t="str">
        <f t="shared" si="22"/>
        <v/>
      </c>
      <c r="AX31" s="102" t="str">
        <f t="shared" si="23"/>
        <v/>
      </c>
      <c r="AY31" s="102">
        <f t="shared" si="24"/>
        <v>0</v>
      </c>
      <c r="AZ31" s="102">
        <f>IF(AX31="",0,VLOOKUP(AX31,AX$55:AZ$56,3,FALSE))</f>
        <v>0</v>
      </c>
      <c r="BA31" s="107">
        <f t="shared" si="26"/>
        <v>0</v>
      </c>
      <c r="BB31" s="106" t="str">
        <f t="shared" si="27"/>
        <v/>
      </c>
      <c r="BC31" s="102" t="str">
        <f t="shared" si="28"/>
        <v/>
      </c>
      <c r="BD31" s="102">
        <f t="shared" si="29"/>
        <v>0</v>
      </c>
      <c r="BE31" s="102">
        <f>IF(BC31="",0,VLOOKUP(BC31,BC$55:BE$56,3,FALSE))</f>
        <v>0</v>
      </c>
      <c r="BF31" s="107">
        <f t="shared" si="31"/>
        <v>0</v>
      </c>
      <c r="BG31" s="106" t="str">
        <f t="shared" si="32"/>
        <v/>
      </c>
      <c r="BH31" s="102" t="str">
        <f t="shared" si="33"/>
        <v/>
      </c>
      <c r="BI31" s="102">
        <f t="shared" si="34"/>
        <v>0</v>
      </c>
      <c r="BJ31" s="102">
        <f>IF(BH31="",0,VLOOKUP(BH31,BH$55:BJ$56,3,FALSE))</f>
        <v>0</v>
      </c>
      <c r="BK31" s="107">
        <f t="shared" si="36"/>
        <v>0</v>
      </c>
      <c r="BL31" s="106" t="str">
        <f t="shared" si="37"/>
        <v/>
      </c>
      <c r="BM31" s="102" t="str">
        <f t="shared" si="38"/>
        <v/>
      </c>
      <c r="BN31" s="102">
        <f t="shared" si="39"/>
        <v>0</v>
      </c>
      <c r="BO31" s="102">
        <f>IF(BM31="",0,VLOOKUP(BM31,BM$55:BO$56,3,FALSE))</f>
        <v>0</v>
      </c>
      <c r="BP31" s="107">
        <f t="shared" si="41"/>
        <v>0</v>
      </c>
      <c r="BQ31" s="106" t="str">
        <f t="shared" si="42"/>
        <v/>
      </c>
      <c r="BR31" s="102" t="str">
        <f t="shared" si="43"/>
        <v/>
      </c>
      <c r="BS31" s="102">
        <f t="shared" si="44"/>
        <v>0</v>
      </c>
      <c r="BT31" s="102">
        <f>IF(BR31="",0,VLOOKUP(BR31,BR$55:BT$56,3,FALSE))</f>
        <v>0</v>
      </c>
      <c r="BU31" s="107">
        <f t="shared" si="46"/>
        <v>0</v>
      </c>
      <c r="BV31" s="106" t="str">
        <f t="shared" si="47"/>
        <v/>
      </c>
      <c r="BW31" s="102" t="str">
        <f t="shared" si="48"/>
        <v/>
      </c>
      <c r="BX31" s="102">
        <f t="shared" si="49"/>
        <v>0</v>
      </c>
      <c r="BY31" s="102">
        <f>IF(BW31="",0,VLOOKUP(BW31,BW$55:BY$56,3,FALSE))</f>
        <v>0</v>
      </c>
      <c r="BZ31" s="107">
        <f t="shared" si="51"/>
        <v>0</v>
      </c>
      <c r="CA31" s="106" t="str">
        <f t="shared" si="52"/>
        <v/>
      </c>
      <c r="CB31" s="102" t="str">
        <f t="shared" si="53"/>
        <v/>
      </c>
      <c r="CC31" s="102">
        <f t="shared" si="54"/>
        <v>0</v>
      </c>
      <c r="CD31" s="102">
        <f>IF(CB31="",0,VLOOKUP(CB31,CB$55:CD$56,3,FALSE))</f>
        <v>0</v>
      </c>
      <c r="CE31" s="107">
        <f t="shared" si="56"/>
        <v>0</v>
      </c>
      <c r="CF31" s="106" t="str">
        <f t="shared" si="57"/>
        <v/>
      </c>
      <c r="CG31" s="102" t="str">
        <f t="shared" si="58"/>
        <v/>
      </c>
      <c r="CH31" s="102">
        <f t="shared" si="59"/>
        <v>0</v>
      </c>
      <c r="CI31" s="102">
        <f>IF(CG31="",0,VLOOKUP(CG31,CG$55:CI$56,3,FALSE))</f>
        <v>0</v>
      </c>
      <c r="CJ31" s="107">
        <f t="shared" si="61"/>
        <v>0</v>
      </c>
      <c r="CK31" s="106" t="str">
        <f t="shared" si="62"/>
        <v/>
      </c>
      <c r="CL31" s="102" t="str">
        <f t="shared" si="63"/>
        <v/>
      </c>
      <c r="CM31" s="102">
        <f t="shared" si="64"/>
        <v>0</v>
      </c>
      <c r="CN31" s="102">
        <f>IF(CL31="",0,VLOOKUP(CL31,CL$55:CN$56,3,FALSE))</f>
        <v>0</v>
      </c>
      <c r="CO31" s="107">
        <f t="shared" si="66"/>
        <v>0</v>
      </c>
      <c r="CP31" s="106" t="str">
        <f t="shared" si="67"/>
        <v/>
      </c>
      <c r="CQ31" s="102" t="str">
        <f t="shared" si="68"/>
        <v/>
      </c>
      <c r="CR31" s="102">
        <f t="shared" si="69"/>
        <v>0</v>
      </c>
      <c r="CS31" s="102">
        <f>IF(CQ31="",0,VLOOKUP(CQ31,CQ$55:CS$58,3,FALSE))</f>
        <v>0</v>
      </c>
      <c r="CT31" s="107">
        <f t="shared" si="71"/>
        <v>0</v>
      </c>
      <c r="CU31" s="106" t="str">
        <f t="shared" si="72"/>
        <v/>
      </c>
      <c r="CV31" s="102" t="str">
        <f t="shared" si="73"/>
        <v/>
      </c>
      <c r="CW31" s="102">
        <f t="shared" si="74"/>
        <v>0</v>
      </c>
      <c r="CX31" s="102">
        <f>IF(CV31="",0,VLOOKUP(CV31,CV$55:CX$58,3,FALSE))</f>
        <v>0</v>
      </c>
      <c r="CY31" s="107">
        <f t="shared" si="76"/>
        <v>0</v>
      </c>
      <c r="CZ31" s="106" t="str">
        <f t="shared" si="77"/>
        <v/>
      </c>
      <c r="DA31" s="102" t="str">
        <f t="shared" si="78"/>
        <v/>
      </c>
      <c r="DB31" s="102">
        <f t="shared" si="79"/>
        <v>0</v>
      </c>
      <c r="DC31" s="102">
        <f>IF(DA31="",0,VLOOKUP(DA31,DA$55:DC$58,3,FALSE))</f>
        <v>0</v>
      </c>
      <c r="DD31" s="107">
        <f t="shared" si="81"/>
        <v>0</v>
      </c>
      <c r="DE31" s="106" t="str">
        <f t="shared" si="82"/>
        <v/>
      </c>
      <c r="DF31" s="102" t="str">
        <f t="shared" si="83"/>
        <v/>
      </c>
      <c r="DG31" s="102">
        <f t="shared" si="84"/>
        <v>0</v>
      </c>
      <c r="DH31" s="102">
        <f>IF(DF31="",0,VLOOKUP(DF31,DF$55:DH$58,3,FALSE))</f>
        <v>0</v>
      </c>
      <c r="DI31" s="107">
        <f t="shared" si="86"/>
        <v>0</v>
      </c>
      <c r="DJ31" s="106" t="str">
        <f t="shared" si="87"/>
        <v/>
      </c>
      <c r="DK31" s="102" t="str">
        <f t="shared" si="88"/>
        <v/>
      </c>
      <c r="DL31" s="102">
        <f t="shared" si="89"/>
        <v>0</v>
      </c>
      <c r="DM31" s="102">
        <f>IF(DK31="",0,VLOOKUP(DK31,DK$55:DM$58,3,FALSE))</f>
        <v>0</v>
      </c>
      <c r="DN31" s="107">
        <f t="shared" si="91"/>
        <v>0</v>
      </c>
      <c r="DO31" s="106" t="str">
        <f t="shared" si="220"/>
        <v/>
      </c>
      <c r="DP31" s="102" t="str">
        <f t="shared" si="93"/>
        <v/>
      </c>
      <c r="DQ31" s="102">
        <f t="shared" si="94"/>
        <v>0</v>
      </c>
      <c r="DR31" s="102">
        <f>IF(DP31="",0,VLOOKUP(DP31,DP$55:DR$58,3,FALSE))</f>
        <v>0</v>
      </c>
      <c r="DS31" s="107">
        <f t="shared" si="96"/>
        <v>0</v>
      </c>
      <c r="DT31" s="106" t="str">
        <f t="shared" si="221"/>
        <v/>
      </c>
      <c r="DU31" s="102" t="str">
        <f t="shared" si="98"/>
        <v/>
      </c>
      <c r="DV31" s="102">
        <f t="shared" si="99"/>
        <v>0</v>
      </c>
      <c r="DW31" s="102">
        <f>IF(DU31="",0,VLOOKUP(DU31,DU$55:DW$58,3,FALSE))</f>
        <v>0</v>
      </c>
      <c r="DX31" s="107">
        <f t="shared" si="101"/>
        <v>0</v>
      </c>
      <c r="DY31" s="106" t="str">
        <f t="shared" si="102"/>
        <v/>
      </c>
      <c r="DZ31" s="102" t="str">
        <f t="shared" si="103"/>
        <v/>
      </c>
      <c r="EA31" s="102">
        <f t="shared" si="104"/>
        <v>0</v>
      </c>
      <c r="EB31" s="102">
        <f>IF(DZ31="",0,VLOOKUP(DZ31,DZ$55:EB$58,3,FALSE))</f>
        <v>0</v>
      </c>
      <c r="EC31" s="107">
        <f t="shared" si="106"/>
        <v>0</v>
      </c>
      <c r="ED31" s="106" t="str">
        <f t="shared" si="107"/>
        <v/>
      </c>
      <c r="EE31" s="102" t="str">
        <f t="shared" si="108"/>
        <v/>
      </c>
      <c r="EF31" s="102">
        <f t="shared" si="109"/>
        <v>0</v>
      </c>
      <c r="EG31" s="102">
        <f>IF(EE31="",0,VLOOKUP(EE31,EE$55:EG$58,3,FALSE))</f>
        <v>0</v>
      </c>
      <c r="EH31" s="107">
        <f t="shared" si="111"/>
        <v>0</v>
      </c>
      <c r="EI31" s="106" t="str">
        <f t="shared" si="112"/>
        <v/>
      </c>
      <c r="EJ31" s="102" t="str">
        <f t="shared" si="113"/>
        <v/>
      </c>
      <c r="EK31" s="102">
        <f t="shared" si="114"/>
        <v>0</v>
      </c>
      <c r="EL31" s="102">
        <f>IF(EJ31="",0,VLOOKUP(EJ31,EJ$55:EL$58,3,FALSE))</f>
        <v>0</v>
      </c>
      <c r="EM31" s="107">
        <f t="shared" si="116"/>
        <v>0</v>
      </c>
      <c r="EN31" s="106" t="str">
        <f t="shared" si="117"/>
        <v/>
      </c>
      <c r="EO31" s="102" t="str">
        <f t="shared" si="118"/>
        <v/>
      </c>
      <c r="EP31" s="102">
        <f t="shared" si="119"/>
        <v>0</v>
      </c>
      <c r="EQ31" s="102">
        <f>IF(EO31="",0,VLOOKUP(EO31,EO$55:EQ$58,3,FALSE))</f>
        <v>0</v>
      </c>
      <c r="ER31" s="107">
        <f t="shared" si="121"/>
        <v>0</v>
      </c>
      <c r="ES31" s="106" t="str">
        <f t="shared" si="122"/>
        <v/>
      </c>
      <c r="ET31" s="102" t="str">
        <f t="shared" si="123"/>
        <v/>
      </c>
      <c r="EU31" s="102">
        <f t="shared" si="124"/>
        <v>0</v>
      </c>
      <c r="EV31" s="102">
        <f>IF(ET31="",0,VLOOKUP(ET31,ET$55:EV$58,3,FALSE))</f>
        <v>0</v>
      </c>
      <c r="EW31" s="107">
        <f t="shared" si="126"/>
        <v>0</v>
      </c>
      <c r="EX31" s="106" t="str">
        <f t="shared" si="127"/>
        <v/>
      </c>
      <c r="EY31" s="102" t="str">
        <f t="shared" si="128"/>
        <v/>
      </c>
      <c r="EZ31" s="102">
        <f t="shared" si="129"/>
        <v>0</v>
      </c>
      <c r="FA31" s="102">
        <f>IF(EY31="",0,VLOOKUP(EY31,EY$55:FA$58,3,FALSE))</f>
        <v>0</v>
      </c>
      <c r="FB31" s="107">
        <f t="shared" si="131"/>
        <v>0</v>
      </c>
      <c r="FC31" s="106" t="str">
        <f t="shared" si="132"/>
        <v/>
      </c>
      <c r="FD31" s="102" t="str">
        <f t="shared" si="133"/>
        <v/>
      </c>
      <c r="FE31" s="102">
        <f t="shared" si="134"/>
        <v>0</v>
      </c>
      <c r="FF31" s="102">
        <f>IF(FD31="",0,VLOOKUP(FD31,FD$55:FF$58,3,FALSE))</f>
        <v>0</v>
      </c>
      <c r="FG31" s="107">
        <f t="shared" si="136"/>
        <v>0</v>
      </c>
      <c r="FH31" s="106" t="str">
        <f t="shared" si="137"/>
        <v/>
      </c>
      <c r="FI31" s="102" t="str">
        <f t="shared" si="138"/>
        <v/>
      </c>
      <c r="FJ31" s="102">
        <f t="shared" si="139"/>
        <v>0</v>
      </c>
      <c r="FK31" s="102">
        <f>IF(FI31="",0,VLOOKUP(FI31,FI$55:FK$58,3,FALSE))</f>
        <v>0</v>
      </c>
      <c r="FL31" s="107">
        <f t="shared" si="141"/>
        <v>0</v>
      </c>
      <c r="FM31" s="106" t="str">
        <f t="shared" si="142"/>
        <v/>
      </c>
      <c r="FN31" s="102" t="str">
        <f t="shared" si="143"/>
        <v/>
      </c>
      <c r="FO31" s="102">
        <f t="shared" si="144"/>
        <v>0</v>
      </c>
      <c r="FP31" s="102">
        <f>IF(FN31="",0,VLOOKUP(FN31,FN$55:FP$58,3,FALSE))</f>
        <v>0</v>
      </c>
      <c r="FQ31" s="107">
        <f t="shared" si="146"/>
        <v>0</v>
      </c>
      <c r="FR31" s="106" t="str">
        <f t="shared" si="147"/>
        <v/>
      </c>
      <c r="FS31" s="102" t="str">
        <f t="shared" si="148"/>
        <v/>
      </c>
      <c r="FT31" s="102">
        <f t="shared" si="149"/>
        <v>0</v>
      </c>
      <c r="FU31" s="102">
        <f>IF(FS31="",0,VLOOKUP(FS31,FS$55:FU$58,3,FALSE))</f>
        <v>0</v>
      </c>
      <c r="FV31" s="107">
        <f t="shared" si="151"/>
        <v>0</v>
      </c>
      <c r="FW31" s="106" t="str">
        <f t="shared" si="152"/>
        <v/>
      </c>
      <c r="FX31" s="102" t="str">
        <f t="shared" si="153"/>
        <v/>
      </c>
      <c r="FY31" s="102">
        <f t="shared" si="154"/>
        <v>0</v>
      </c>
      <c r="FZ31" s="102">
        <f>IF(FX31="",0,VLOOKUP(FX31,FX$55:FZ$58,3,FALSE))</f>
        <v>0</v>
      </c>
      <c r="GA31" s="107">
        <f t="shared" si="156"/>
        <v>0</v>
      </c>
      <c r="GB31" s="106" t="str">
        <f t="shared" si="157"/>
        <v/>
      </c>
      <c r="GC31" s="102" t="str">
        <f t="shared" si="158"/>
        <v/>
      </c>
      <c r="GD31" s="102">
        <f t="shared" si="159"/>
        <v>0</v>
      </c>
      <c r="GE31" s="102">
        <f>IF(GC31="",0,VLOOKUP(GC31,GC$55:GE$58,3,FALSE))</f>
        <v>0</v>
      </c>
      <c r="GF31" s="107">
        <f t="shared" si="161"/>
        <v>0</v>
      </c>
      <c r="GG31" s="106" t="str">
        <f t="shared" si="162"/>
        <v/>
      </c>
      <c r="GH31" s="102" t="str">
        <f t="shared" si="163"/>
        <v/>
      </c>
      <c r="GI31" s="102">
        <f t="shared" si="164"/>
        <v>0</v>
      </c>
      <c r="GJ31" s="102">
        <f>IF(GH31="",0,VLOOKUP(GH31,GH$55:GJ$58,3,FALSE))</f>
        <v>0</v>
      </c>
      <c r="GK31" s="107">
        <f t="shared" si="166"/>
        <v>0</v>
      </c>
      <c r="GL31" s="106" t="str">
        <f t="shared" si="167"/>
        <v/>
      </c>
      <c r="GM31" s="102" t="str">
        <f t="shared" si="168"/>
        <v/>
      </c>
      <c r="GN31" s="102">
        <f t="shared" si="169"/>
        <v>0</v>
      </c>
      <c r="GO31" s="102">
        <f>IF(GM31="",0,VLOOKUP(GM31,GM$55:GO$58,3,FALSE))</f>
        <v>0</v>
      </c>
      <c r="GP31" s="107">
        <f t="shared" si="171"/>
        <v>0</v>
      </c>
      <c r="GQ31" s="106" t="str">
        <f t="shared" si="172"/>
        <v/>
      </c>
      <c r="GR31" s="102" t="str">
        <f t="shared" si="173"/>
        <v/>
      </c>
      <c r="GS31" s="102">
        <f t="shared" si="174"/>
        <v>0</v>
      </c>
      <c r="GT31" s="102">
        <f>IF(GR31="",0,VLOOKUP(GR31,GR$55:GT$58,3,FALSE))</f>
        <v>0</v>
      </c>
      <c r="GU31" s="107">
        <f t="shared" si="176"/>
        <v>0</v>
      </c>
      <c r="GV31" s="106" t="str">
        <f t="shared" si="177"/>
        <v/>
      </c>
      <c r="GW31" s="102" t="str">
        <f t="shared" si="178"/>
        <v/>
      </c>
      <c r="GX31" s="102">
        <f t="shared" si="179"/>
        <v>0</v>
      </c>
      <c r="GY31" s="102">
        <f>IF(GW31="",0,VLOOKUP(GW31,GW$55:GY$58,3,FALSE))</f>
        <v>0</v>
      </c>
      <c r="GZ31" s="107">
        <f t="shared" si="181"/>
        <v>0</v>
      </c>
      <c r="HA31" s="106" t="str">
        <f t="shared" si="182"/>
        <v/>
      </c>
      <c r="HB31" s="102" t="str">
        <f t="shared" si="183"/>
        <v/>
      </c>
      <c r="HC31" s="107">
        <f t="shared" si="184"/>
        <v>0</v>
      </c>
      <c r="HD31" s="106" t="str">
        <f t="shared" si="185"/>
        <v/>
      </c>
      <c r="HE31" s="102" t="str">
        <f t="shared" si="186"/>
        <v/>
      </c>
      <c r="HF31" s="107">
        <f t="shared" si="187"/>
        <v>0</v>
      </c>
      <c r="HG31" s="106" t="str">
        <f t="shared" si="188"/>
        <v/>
      </c>
      <c r="HH31" s="102" t="str">
        <f t="shared" si="217"/>
        <v/>
      </c>
      <c r="HI31" s="102" t="e">
        <f>VLOOKUP(HH31,初期設定シート!$D$6:$E$33,2,FALSE)</f>
        <v>#N/A</v>
      </c>
      <c r="HJ31" s="102" t="str">
        <f t="shared" si="218"/>
        <v/>
      </c>
      <c r="HK31" s="102" t="str">
        <f t="shared" si="219"/>
        <v/>
      </c>
      <c r="HL31" s="102" t="e">
        <f>VLOOKUP($HH31,初期設定シート!$Y$5:$AL$32,3,FALSE)</f>
        <v>#N/A</v>
      </c>
      <c r="HM31" s="102" t="e">
        <f>VLOOKUP($HH31,初期設定シート!$Y$5:$AL$32,4,FALSE)</f>
        <v>#N/A</v>
      </c>
      <c r="HN31" s="102" t="e">
        <f>VLOOKUP($HH31,初期設定シート!$Y$5:$AL$32,5,FALSE)</f>
        <v>#N/A</v>
      </c>
      <c r="HO31" s="102" t="e">
        <f>VLOOKUP($HH31,初期設定シート!$Y$5:$AL$32,6,FALSE)</f>
        <v>#N/A</v>
      </c>
      <c r="HP31" s="102" t="e">
        <f>VLOOKUP($HH31,初期設定シート!$Y$5:$AL$32,7,FALSE)</f>
        <v>#N/A</v>
      </c>
      <c r="HQ31" s="102" t="e">
        <f>VLOOKUP($HH31,初期設定シート!$Y$5:$AL$32,8,FALSE)</f>
        <v>#N/A</v>
      </c>
      <c r="HR31" s="102" t="e">
        <f>VLOOKUP($HH31,初期設定シート!$Y$5:$AL$32,9,FALSE)</f>
        <v>#N/A</v>
      </c>
      <c r="HS31" s="102" t="e">
        <f>VLOOKUP($HH31,初期設定シート!$Y$5:$AL$32,10,FALSE)</f>
        <v>#N/A</v>
      </c>
      <c r="HT31" s="102" t="e">
        <f>VLOOKUP($HH31,初期設定シート!$Y$5:$AL$32,11,FALSE)</f>
        <v>#N/A</v>
      </c>
      <c r="HU31" s="102" t="e">
        <f>VLOOKUP($HH31,初期設定シート!$Y$5:$AL$32,12,FALSE)</f>
        <v>#N/A</v>
      </c>
      <c r="HV31" s="102" t="e">
        <f>VLOOKUP($HH31,初期設定シート!$Y$5:$AL$32,13,FALSE)</f>
        <v>#N/A</v>
      </c>
      <c r="HW31" s="102" t="e">
        <f>VLOOKUP($HH31,初期設定シート!$Y$5:$AL$32,14,FALSE)</f>
        <v>#N/A</v>
      </c>
      <c r="HX31" s="102" t="e">
        <f t="shared" si="189"/>
        <v>#N/A</v>
      </c>
      <c r="HY31" s="102" t="e">
        <f t="shared" si="190"/>
        <v>#N/A</v>
      </c>
      <c r="HZ31" s="102" t="e">
        <f t="shared" si="191"/>
        <v>#N/A</v>
      </c>
      <c r="IA31" s="102" t="e">
        <f t="shared" si="192"/>
        <v>#N/A</v>
      </c>
      <c r="IB31" s="102" t="e">
        <f t="shared" si="193"/>
        <v>#N/A</v>
      </c>
      <c r="IC31" s="102" t="e">
        <f t="shared" si="194"/>
        <v>#N/A</v>
      </c>
      <c r="ID31" s="102" t="e">
        <f t="shared" si="195"/>
        <v>#N/A</v>
      </c>
      <c r="IE31" s="102" t="e">
        <f t="shared" si="196"/>
        <v>#N/A</v>
      </c>
      <c r="IF31" s="102" t="e">
        <f t="shared" si="197"/>
        <v>#N/A</v>
      </c>
      <c r="IG31" s="102" t="e">
        <f t="shared" si="198"/>
        <v>#N/A</v>
      </c>
      <c r="IH31" s="102" t="e">
        <f t="shared" si="199"/>
        <v>#N/A</v>
      </c>
      <c r="II31" s="102" t="e">
        <f t="shared" si="200"/>
        <v>#N/A</v>
      </c>
      <c r="IJ31" s="102" t="str">
        <f t="shared" si="201"/>
        <v/>
      </c>
      <c r="IK31" s="102" t="str">
        <f t="shared" si="202"/>
        <v/>
      </c>
      <c r="IL31" s="102" t="str">
        <f t="shared" si="203"/>
        <v/>
      </c>
      <c r="IM31" s="102" t="str">
        <f t="shared" si="204"/>
        <v/>
      </c>
      <c r="IN31" s="102" t="str">
        <f t="shared" si="205"/>
        <v/>
      </c>
      <c r="IO31" s="102" t="str">
        <f t="shared" si="206"/>
        <v/>
      </c>
      <c r="IP31" s="102" t="str">
        <f t="shared" si="207"/>
        <v/>
      </c>
      <c r="IQ31" s="102" t="str">
        <f t="shared" si="208"/>
        <v/>
      </c>
      <c r="IR31" s="102" t="str">
        <f t="shared" si="209"/>
        <v/>
      </c>
      <c r="IS31" s="102" t="str">
        <f t="shared" si="210"/>
        <v/>
      </c>
      <c r="IT31" s="102" t="str">
        <f t="shared" si="211"/>
        <v/>
      </c>
      <c r="IU31" s="107" t="str">
        <f t="shared" si="212"/>
        <v/>
      </c>
    </row>
    <row r="32" spans="1:255" ht="30" customHeight="1">
      <c r="A32" s="265"/>
      <c r="B32" s="266"/>
      <c r="C32" s="266"/>
      <c r="D32" s="266"/>
      <c r="E32" s="266"/>
      <c r="F32" s="267"/>
      <c r="G32" s="266"/>
      <c r="H32" s="266"/>
      <c r="I32" s="268"/>
      <c r="J32" s="282"/>
      <c r="K32" s="282"/>
      <c r="L32" s="282"/>
      <c r="M32" s="282"/>
      <c r="N32" s="282"/>
      <c r="O32" s="282"/>
      <c r="P32" s="282"/>
      <c r="Q32" s="282"/>
      <c r="R32" s="282"/>
      <c r="S32" s="282"/>
      <c r="T32" s="282"/>
      <c r="U32" s="282"/>
      <c r="V32" s="283">
        <f t="shared" si="213"/>
        <v>0</v>
      </c>
      <c r="X32" s="106" t="str">
        <f t="shared" si="214"/>
        <v/>
      </c>
      <c r="Y32" s="102" t="str">
        <f t="shared" si="215"/>
        <v/>
      </c>
      <c r="Z32" s="102">
        <f t="shared" si="0"/>
        <v>0</v>
      </c>
      <c r="AA32" s="102">
        <f>IF(Y32="",0,VLOOKUP(Y32,Y$55:AA$56,3,FALSE))</f>
        <v>0</v>
      </c>
      <c r="AB32" s="107">
        <f t="shared" si="216"/>
        <v>0</v>
      </c>
      <c r="AC32" s="106" t="str">
        <f t="shared" si="2"/>
        <v/>
      </c>
      <c r="AD32" s="102" t="str">
        <f t="shared" si="3"/>
        <v/>
      </c>
      <c r="AE32" s="102">
        <f t="shared" si="4"/>
        <v>0</v>
      </c>
      <c r="AF32" s="102">
        <f>IF(AD32="",0,VLOOKUP(AD32,AD$55:AF$56,3,FALSE))</f>
        <v>0</v>
      </c>
      <c r="AG32" s="107">
        <f t="shared" si="6"/>
        <v>0</v>
      </c>
      <c r="AH32" s="106" t="str">
        <f t="shared" si="7"/>
        <v/>
      </c>
      <c r="AI32" s="102" t="str">
        <f t="shared" si="8"/>
        <v/>
      </c>
      <c r="AJ32" s="102">
        <f t="shared" si="9"/>
        <v>0</v>
      </c>
      <c r="AK32" s="102">
        <f>IF(AI32="",0,VLOOKUP(AI32,AI$55:AK$56,3,FALSE))</f>
        <v>0</v>
      </c>
      <c r="AL32" s="107">
        <f t="shared" si="11"/>
        <v>0</v>
      </c>
      <c r="AM32" s="106" t="str">
        <f t="shared" si="12"/>
        <v/>
      </c>
      <c r="AN32" s="102" t="str">
        <f t="shared" si="13"/>
        <v/>
      </c>
      <c r="AO32" s="102">
        <f t="shared" si="14"/>
        <v>0</v>
      </c>
      <c r="AP32" s="102">
        <f>IF(AN32="",0,VLOOKUP(AN32,AN$55:AP$56,3,FALSE))</f>
        <v>0</v>
      </c>
      <c r="AQ32" s="107">
        <f t="shared" si="16"/>
        <v>0</v>
      </c>
      <c r="AR32" s="106" t="str">
        <f t="shared" si="17"/>
        <v/>
      </c>
      <c r="AS32" s="102" t="str">
        <f t="shared" si="18"/>
        <v/>
      </c>
      <c r="AT32" s="102">
        <f t="shared" si="19"/>
        <v>0</v>
      </c>
      <c r="AU32" s="102">
        <f>IF(AS32="",0,VLOOKUP(AS32,AS$55:AU$56,3,FALSE))</f>
        <v>0</v>
      </c>
      <c r="AV32" s="107">
        <f t="shared" si="21"/>
        <v>0</v>
      </c>
      <c r="AW32" s="106" t="str">
        <f t="shared" si="22"/>
        <v/>
      </c>
      <c r="AX32" s="102" t="str">
        <f t="shared" si="23"/>
        <v/>
      </c>
      <c r="AY32" s="102">
        <f t="shared" si="24"/>
        <v>0</v>
      </c>
      <c r="AZ32" s="102">
        <f>IF(AX32="",0,VLOOKUP(AX32,AX$55:AZ$56,3,FALSE))</f>
        <v>0</v>
      </c>
      <c r="BA32" s="107">
        <f t="shared" si="26"/>
        <v>0</v>
      </c>
      <c r="BB32" s="106" t="str">
        <f t="shared" si="27"/>
        <v/>
      </c>
      <c r="BC32" s="102" t="str">
        <f t="shared" si="28"/>
        <v/>
      </c>
      <c r="BD32" s="102">
        <f t="shared" si="29"/>
        <v>0</v>
      </c>
      <c r="BE32" s="102">
        <f>IF(BC32="",0,VLOOKUP(BC32,BC$55:BE$56,3,FALSE))</f>
        <v>0</v>
      </c>
      <c r="BF32" s="107">
        <f t="shared" si="31"/>
        <v>0</v>
      </c>
      <c r="BG32" s="106" t="str">
        <f t="shared" si="32"/>
        <v/>
      </c>
      <c r="BH32" s="102" t="str">
        <f t="shared" si="33"/>
        <v/>
      </c>
      <c r="BI32" s="102">
        <f t="shared" si="34"/>
        <v>0</v>
      </c>
      <c r="BJ32" s="102">
        <f>IF(BH32="",0,VLOOKUP(BH32,BH$55:BJ$56,3,FALSE))</f>
        <v>0</v>
      </c>
      <c r="BK32" s="107">
        <f t="shared" si="36"/>
        <v>0</v>
      </c>
      <c r="BL32" s="106" t="str">
        <f t="shared" si="37"/>
        <v/>
      </c>
      <c r="BM32" s="102" t="str">
        <f t="shared" si="38"/>
        <v/>
      </c>
      <c r="BN32" s="102">
        <f t="shared" si="39"/>
        <v>0</v>
      </c>
      <c r="BO32" s="102">
        <f>IF(BM32="",0,VLOOKUP(BM32,BM$55:BO$56,3,FALSE))</f>
        <v>0</v>
      </c>
      <c r="BP32" s="107">
        <f t="shared" si="41"/>
        <v>0</v>
      </c>
      <c r="BQ32" s="106" t="str">
        <f t="shared" si="42"/>
        <v/>
      </c>
      <c r="BR32" s="102" t="str">
        <f t="shared" si="43"/>
        <v/>
      </c>
      <c r="BS32" s="102">
        <f t="shared" si="44"/>
        <v>0</v>
      </c>
      <c r="BT32" s="102">
        <f>IF(BR32="",0,VLOOKUP(BR32,BR$55:BT$56,3,FALSE))</f>
        <v>0</v>
      </c>
      <c r="BU32" s="107">
        <f t="shared" si="46"/>
        <v>0</v>
      </c>
      <c r="BV32" s="106" t="str">
        <f t="shared" si="47"/>
        <v/>
      </c>
      <c r="BW32" s="102" t="str">
        <f t="shared" si="48"/>
        <v/>
      </c>
      <c r="BX32" s="102">
        <f t="shared" si="49"/>
        <v>0</v>
      </c>
      <c r="BY32" s="102">
        <f>IF(BW32="",0,VLOOKUP(BW32,BW$55:BY$56,3,FALSE))</f>
        <v>0</v>
      </c>
      <c r="BZ32" s="107">
        <f t="shared" si="51"/>
        <v>0</v>
      </c>
      <c r="CA32" s="106" t="str">
        <f t="shared" si="52"/>
        <v/>
      </c>
      <c r="CB32" s="102" t="str">
        <f t="shared" si="53"/>
        <v/>
      </c>
      <c r="CC32" s="102">
        <f t="shared" si="54"/>
        <v>0</v>
      </c>
      <c r="CD32" s="102">
        <f>IF(CB32="",0,VLOOKUP(CB32,CB$55:CD$56,3,FALSE))</f>
        <v>0</v>
      </c>
      <c r="CE32" s="107">
        <f t="shared" si="56"/>
        <v>0</v>
      </c>
      <c r="CF32" s="106" t="str">
        <f t="shared" si="57"/>
        <v/>
      </c>
      <c r="CG32" s="102" t="str">
        <f t="shared" si="58"/>
        <v/>
      </c>
      <c r="CH32" s="102">
        <f t="shared" si="59"/>
        <v>0</v>
      </c>
      <c r="CI32" s="102">
        <f>IF(CG32="",0,VLOOKUP(CG32,CG$55:CI$56,3,FALSE))</f>
        <v>0</v>
      </c>
      <c r="CJ32" s="107">
        <f t="shared" si="61"/>
        <v>0</v>
      </c>
      <c r="CK32" s="106" t="str">
        <f t="shared" si="62"/>
        <v/>
      </c>
      <c r="CL32" s="102" t="str">
        <f t="shared" si="63"/>
        <v/>
      </c>
      <c r="CM32" s="102">
        <f t="shared" si="64"/>
        <v>0</v>
      </c>
      <c r="CN32" s="102">
        <f>IF(CL32="",0,VLOOKUP(CL32,CL$55:CN$56,3,FALSE))</f>
        <v>0</v>
      </c>
      <c r="CO32" s="107">
        <f t="shared" si="66"/>
        <v>0</v>
      </c>
      <c r="CP32" s="106" t="str">
        <f t="shared" si="67"/>
        <v/>
      </c>
      <c r="CQ32" s="102" t="str">
        <f t="shared" si="68"/>
        <v/>
      </c>
      <c r="CR32" s="102">
        <f t="shared" si="69"/>
        <v>0</v>
      </c>
      <c r="CS32" s="102">
        <f>IF(CQ32="",0,VLOOKUP(CQ32,CQ$55:CS$58,3,FALSE))</f>
        <v>0</v>
      </c>
      <c r="CT32" s="107">
        <f t="shared" si="71"/>
        <v>0</v>
      </c>
      <c r="CU32" s="106" t="str">
        <f t="shared" si="72"/>
        <v/>
      </c>
      <c r="CV32" s="102" t="str">
        <f t="shared" si="73"/>
        <v/>
      </c>
      <c r="CW32" s="102">
        <f t="shared" si="74"/>
        <v>0</v>
      </c>
      <c r="CX32" s="102">
        <f>IF(CV32="",0,VLOOKUP(CV32,CV$55:CX$58,3,FALSE))</f>
        <v>0</v>
      </c>
      <c r="CY32" s="107">
        <f t="shared" si="76"/>
        <v>0</v>
      </c>
      <c r="CZ32" s="106" t="str">
        <f t="shared" si="77"/>
        <v/>
      </c>
      <c r="DA32" s="102" t="str">
        <f t="shared" si="78"/>
        <v/>
      </c>
      <c r="DB32" s="102">
        <f t="shared" si="79"/>
        <v>0</v>
      </c>
      <c r="DC32" s="102">
        <f>IF(DA32="",0,VLOOKUP(DA32,DA$55:DC$58,3,FALSE))</f>
        <v>0</v>
      </c>
      <c r="DD32" s="107">
        <f t="shared" si="81"/>
        <v>0</v>
      </c>
      <c r="DE32" s="106" t="str">
        <f t="shared" si="82"/>
        <v/>
      </c>
      <c r="DF32" s="102" t="str">
        <f t="shared" si="83"/>
        <v/>
      </c>
      <c r="DG32" s="102">
        <f t="shared" si="84"/>
        <v>0</v>
      </c>
      <c r="DH32" s="102">
        <f>IF(DF32="",0,VLOOKUP(DF32,DF$55:DH$58,3,FALSE))</f>
        <v>0</v>
      </c>
      <c r="DI32" s="107">
        <f t="shared" si="86"/>
        <v>0</v>
      </c>
      <c r="DJ32" s="106" t="str">
        <f t="shared" si="87"/>
        <v/>
      </c>
      <c r="DK32" s="102" t="str">
        <f t="shared" si="88"/>
        <v/>
      </c>
      <c r="DL32" s="102">
        <f t="shared" si="89"/>
        <v>0</v>
      </c>
      <c r="DM32" s="102">
        <f>IF(DK32="",0,VLOOKUP(DK32,DK$55:DM$58,3,FALSE))</f>
        <v>0</v>
      </c>
      <c r="DN32" s="107">
        <f t="shared" si="91"/>
        <v>0</v>
      </c>
      <c r="DO32" s="106" t="str">
        <f t="shared" si="220"/>
        <v/>
      </c>
      <c r="DP32" s="102" t="str">
        <f t="shared" si="93"/>
        <v/>
      </c>
      <c r="DQ32" s="102">
        <f t="shared" si="94"/>
        <v>0</v>
      </c>
      <c r="DR32" s="102">
        <f>IF(DP32="",0,VLOOKUP(DP32,DP$55:DR$58,3,FALSE))</f>
        <v>0</v>
      </c>
      <c r="DS32" s="107">
        <f t="shared" si="96"/>
        <v>0</v>
      </c>
      <c r="DT32" s="106" t="str">
        <f t="shared" si="221"/>
        <v/>
      </c>
      <c r="DU32" s="102" t="str">
        <f t="shared" si="98"/>
        <v/>
      </c>
      <c r="DV32" s="102">
        <f t="shared" si="99"/>
        <v>0</v>
      </c>
      <c r="DW32" s="102">
        <f>IF(DU32="",0,VLOOKUP(DU32,DU$55:DW$58,3,FALSE))</f>
        <v>0</v>
      </c>
      <c r="DX32" s="107">
        <f t="shared" si="101"/>
        <v>0</v>
      </c>
      <c r="DY32" s="106" t="str">
        <f t="shared" si="102"/>
        <v/>
      </c>
      <c r="DZ32" s="102" t="str">
        <f t="shared" si="103"/>
        <v/>
      </c>
      <c r="EA32" s="102">
        <f t="shared" si="104"/>
        <v>0</v>
      </c>
      <c r="EB32" s="102">
        <f>IF(DZ32="",0,VLOOKUP(DZ32,DZ$55:EB$58,3,FALSE))</f>
        <v>0</v>
      </c>
      <c r="EC32" s="107">
        <f t="shared" si="106"/>
        <v>0</v>
      </c>
      <c r="ED32" s="106" t="str">
        <f t="shared" si="107"/>
        <v/>
      </c>
      <c r="EE32" s="102" t="str">
        <f t="shared" si="108"/>
        <v/>
      </c>
      <c r="EF32" s="102">
        <f t="shared" si="109"/>
        <v>0</v>
      </c>
      <c r="EG32" s="102">
        <f>IF(EE32="",0,VLOOKUP(EE32,EE$55:EG$58,3,FALSE))</f>
        <v>0</v>
      </c>
      <c r="EH32" s="107">
        <f t="shared" si="111"/>
        <v>0</v>
      </c>
      <c r="EI32" s="106" t="str">
        <f t="shared" si="112"/>
        <v/>
      </c>
      <c r="EJ32" s="102" t="str">
        <f t="shared" si="113"/>
        <v/>
      </c>
      <c r="EK32" s="102">
        <f t="shared" si="114"/>
        <v>0</v>
      </c>
      <c r="EL32" s="102">
        <f>IF(EJ32="",0,VLOOKUP(EJ32,EJ$55:EL$58,3,FALSE))</f>
        <v>0</v>
      </c>
      <c r="EM32" s="107">
        <f t="shared" si="116"/>
        <v>0</v>
      </c>
      <c r="EN32" s="106" t="str">
        <f t="shared" si="117"/>
        <v/>
      </c>
      <c r="EO32" s="102" t="str">
        <f t="shared" si="118"/>
        <v/>
      </c>
      <c r="EP32" s="102">
        <f t="shared" si="119"/>
        <v>0</v>
      </c>
      <c r="EQ32" s="102">
        <f>IF(EO32="",0,VLOOKUP(EO32,EO$55:EQ$58,3,FALSE))</f>
        <v>0</v>
      </c>
      <c r="ER32" s="107">
        <f t="shared" si="121"/>
        <v>0</v>
      </c>
      <c r="ES32" s="106" t="str">
        <f t="shared" si="122"/>
        <v/>
      </c>
      <c r="ET32" s="102" t="str">
        <f t="shared" si="123"/>
        <v/>
      </c>
      <c r="EU32" s="102">
        <f t="shared" si="124"/>
        <v>0</v>
      </c>
      <c r="EV32" s="102">
        <f>IF(ET32="",0,VLOOKUP(ET32,ET$55:EV$58,3,FALSE))</f>
        <v>0</v>
      </c>
      <c r="EW32" s="107">
        <f t="shared" si="126"/>
        <v>0</v>
      </c>
      <c r="EX32" s="106" t="str">
        <f t="shared" si="127"/>
        <v/>
      </c>
      <c r="EY32" s="102" t="str">
        <f t="shared" si="128"/>
        <v/>
      </c>
      <c r="EZ32" s="102">
        <f t="shared" si="129"/>
        <v>0</v>
      </c>
      <c r="FA32" s="102">
        <f>IF(EY32="",0,VLOOKUP(EY32,EY$55:FA$58,3,FALSE))</f>
        <v>0</v>
      </c>
      <c r="FB32" s="107">
        <f t="shared" si="131"/>
        <v>0</v>
      </c>
      <c r="FC32" s="106" t="str">
        <f t="shared" si="132"/>
        <v/>
      </c>
      <c r="FD32" s="102" t="str">
        <f t="shared" si="133"/>
        <v/>
      </c>
      <c r="FE32" s="102">
        <f t="shared" si="134"/>
        <v>0</v>
      </c>
      <c r="FF32" s="102">
        <f>IF(FD32="",0,VLOOKUP(FD32,FD$55:FF$58,3,FALSE))</f>
        <v>0</v>
      </c>
      <c r="FG32" s="107">
        <f t="shared" si="136"/>
        <v>0</v>
      </c>
      <c r="FH32" s="106" t="str">
        <f t="shared" si="137"/>
        <v/>
      </c>
      <c r="FI32" s="102" t="str">
        <f t="shared" si="138"/>
        <v/>
      </c>
      <c r="FJ32" s="102">
        <f t="shared" si="139"/>
        <v>0</v>
      </c>
      <c r="FK32" s="102">
        <f>IF(FI32="",0,VLOOKUP(FI32,FI$55:FK$58,3,FALSE))</f>
        <v>0</v>
      </c>
      <c r="FL32" s="107">
        <f t="shared" si="141"/>
        <v>0</v>
      </c>
      <c r="FM32" s="106" t="str">
        <f t="shared" si="142"/>
        <v/>
      </c>
      <c r="FN32" s="102" t="str">
        <f t="shared" si="143"/>
        <v/>
      </c>
      <c r="FO32" s="102">
        <f t="shared" si="144"/>
        <v>0</v>
      </c>
      <c r="FP32" s="102">
        <f>IF(FN32="",0,VLOOKUP(FN32,FN$55:FP$58,3,FALSE))</f>
        <v>0</v>
      </c>
      <c r="FQ32" s="107">
        <f t="shared" si="146"/>
        <v>0</v>
      </c>
      <c r="FR32" s="106" t="str">
        <f t="shared" si="147"/>
        <v/>
      </c>
      <c r="FS32" s="102" t="str">
        <f t="shared" si="148"/>
        <v/>
      </c>
      <c r="FT32" s="102">
        <f t="shared" si="149"/>
        <v>0</v>
      </c>
      <c r="FU32" s="102">
        <f>IF(FS32="",0,VLOOKUP(FS32,FS$55:FU$58,3,FALSE))</f>
        <v>0</v>
      </c>
      <c r="FV32" s="107">
        <f t="shared" si="151"/>
        <v>0</v>
      </c>
      <c r="FW32" s="106" t="str">
        <f t="shared" si="152"/>
        <v/>
      </c>
      <c r="FX32" s="102" t="str">
        <f t="shared" si="153"/>
        <v/>
      </c>
      <c r="FY32" s="102">
        <f t="shared" si="154"/>
        <v>0</v>
      </c>
      <c r="FZ32" s="102">
        <f>IF(FX32="",0,VLOOKUP(FX32,FX$55:FZ$58,3,FALSE))</f>
        <v>0</v>
      </c>
      <c r="GA32" s="107">
        <f t="shared" si="156"/>
        <v>0</v>
      </c>
      <c r="GB32" s="106" t="str">
        <f t="shared" si="157"/>
        <v/>
      </c>
      <c r="GC32" s="102" t="str">
        <f t="shared" si="158"/>
        <v/>
      </c>
      <c r="GD32" s="102">
        <f t="shared" si="159"/>
        <v>0</v>
      </c>
      <c r="GE32" s="102">
        <f>IF(GC32="",0,VLOOKUP(GC32,GC$55:GE$58,3,FALSE))</f>
        <v>0</v>
      </c>
      <c r="GF32" s="107">
        <f t="shared" si="161"/>
        <v>0</v>
      </c>
      <c r="GG32" s="106" t="str">
        <f t="shared" si="162"/>
        <v/>
      </c>
      <c r="GH32" s="102" t="str">
        <f t="shared" si="163"/>
        <v/>
      </c>
      <c r="GI32" s="102">
        <f t="shared" si="164"/>
        <v>0</v>
      </c>
      <c r="GJ32" s="102">
        <f>IF(GH32="",0,VLOOKUP(GH32,GH$55:GJ$58,3,FALSE))</f>
        <v>0</v>
      </c>
      <c r="GK32" s="107">
        <f t="shared" si="166"/>
        <v>0</v>
      </c>
      <c r="GL32" s="106" t="str">
        <f t="shared" si="167"/>
        <v/>
      </c>
      <c r="GM32" s="102" t="str">
        <f t="shared" si="168"/>
        <v/>
      </c>
      <c r="GN32" s="102">
        <f t="shared" si="169"/>
        <v>0</v>
      </c>
      <c r="GO32" s="102">
        <f>IF(GM32="",0,VLOOKUP(GM32,GM$55:GO$58,3,FALSE))</f>
        <v>0</v>
      </c>
      <c r="GP32" s="107">
        <f t="shared" si="171"/>
        <v>0</v>
      </c>
      <c r="GQ32" s="106" t="str">
        <f t="shared" si="172"/>
        <v/>
      </c>
      <c r="GR32" s="102" t="str">
        <f t="shared" si="173"/>
        <v/>
      </c>
      <c r="GS32" s="102">
        <f t="shared" si="174"/>
        <v>0</v>
      </c>
      <c r="GT32" s="102">
        <f>IF(GR32="",0,VLOOKUP(GR32,GR$55:GT$58,3,FALSE))</f>
        <v>0</v>
      </c>
      <c r="GU32" s="107">
        <f t="shared" si="176"/>
        <v>0</v>
      </c>
      <c r="GV32" s="106" t="str">
        <f t="shared" si="177"/>
        <v/>
      </c>
      <c r="GW32" s="102" t="str">
        <f t="shared" si="178"/>
        <v/>
      </c>
      <c r="GX32" s="102">
        <f t="shared" si="179"/>
        <v>0</v>
      </c>
      <c r="GY32" s="102">
        <f>IF(GW32="",0,VLOOKUP(GW32,GW$55:GY$58,3,FALSE))</f>
        <v>0</v>
      </c>
      <c r="GZ32" s="107">
        <f t="shared" si="181"/>
        <v>0</v>
      </c>
      <c r="HA32" s="106" t="str">
        <f t="shared" si="182"/>
        <v/>
      </c>
      <c r="HB32" s="102" t="str">
        <f t="shared" si="183"/>
        <v/>
      </c>
      <c r="HC32" s="107">
        <f t="shared" si="184"/>
        <v>0</v>
      </c>
      <c r="HD32" s="106" t="str">
        <f t="shared" si="185"/>
        <v/>
      </c>
      <c r="HE32" s="102" t="str">
        <f t="shared" si="186"/>
        <v/>
      </c>
      <c r="HF32" s="107">
        <f t="shared" si="187"/>
        <v>0</v>
      </c>
      <c r="HG32" s="106" t="str">
        <f t="shared" si="188"/>
        <v/>
      </c>
      <c r="HH32" s="102" t="str">
        <f t="shared" si="217"/>
        <v/>
      </c>
      <c r="HI32" s="102" t="e">
        <f>VLOOKUP(HH32,初期設定シート!$D$6:$E$33,2,FALSE)</f>
        <v>#N/A</v>
      </c>
      <c r="HJ32" s="102" t="str">
        <f t="shared" si="218"/>
        <v/>
      </c>
      <c r="HK32" s="102" t="str">
        <f t="shared" si="219"/>
        <v/>
      </c>
      <c r="HL32" s="102" t="e">
        <f>VLOOKUP($HH32,初期設定シート!$Y$5:$AL$32,3,FALSE)</f>
        <v>#N/A</v>
      </c>
      <c r="HM32" s="102" t="e">
        <f>VLOOKUP($HH32,初期設定シート!$Y$5:$AL$32,4,FALSE)</f>
        <v>#N/A</v>
      </c>
      <c r="HN32" s="102" t="e">
        <f>VLOOKUP($HH32,初期設定シート!$Y$5:$AL$32,5,FALSE)</f>
        <v>#N/A</v>
      </c>
      <c r="HO32" s="102" t="e">
        <f>VLOOKUP($HH32,初期設定シート!$Y$5:$AL$32,6,FALSE)</f>
        <v>#N/A</v>
      </c>
      <c r="HP32" s="102" t="e">
        <f>VLOOKUP($HH32,初期設定シート!$Y$5:$AL$32,7,FALSE)</f>
        <v>#N/A</v>
      </c>
      <c r="HQ32" s="102" t="e">
        <f>VLOOKUP($HH32,初期設定シート!$Y$5:$AL$32,8,FALSE)</f>
        <v>#N/A</v>
      </c>
      <c r="HR32" s="102" t="e">
        <f>VLOOKUP($HH32,初期設定シート!$Y$5:$AL$32,9,FALSE)</f>
        <v>#N/A</v>
      </c>
      <c r="HS32" s="102" t="e">
        <f>VLOOKUP($HH32,初期設定シート!$Y$5:$AL$32,10,FALSE)</f>
        <v>#N/A</v>
      </c>
      <c r="HT32" s="102" t="e">
        <f>VLOOKUP($HH32,初期設定シート!$Y$5:$AL$32,11,FALSE)</f>
        <v>#N/A</v>
      </c>
      <c r="HU32" s="102" t="e">
        <f>VLOOKUP($HH32,初期設定シート!$Y$5:$AL$32,12,FALSE)</f>
        <v>#N/A</v>
      </c>
      <c r="HV32" s="102" t="e">
        <f>VLOOKUP($HH32,初期設定シート!$Y$5:$AL$32,13,FALSE)</f>
        <v>#N/A</v>
      </c>
      <c r="HW32" s="102" t="e">
        <f>VLOOKUP($HH32,初期設定シート!$Y$5:$AL$32,14,FALSE)</f>
        <v>#N/A</v>
      </c>
      <c r="HX32" s="102" t="e">
        <f t="shared" si="189"/>
        <v>#N/A</v>
      </c>
      <c r="HY32" s="102" t="e">
        <f t="shared" si="190"/>
        <v>#N/A</v>
      </c>
      <c r="HZ32" s="102" t="e">
        <f t="shared" si="191"/>
        <v>#N/A</v>
      </c>
      <c r="IA32" s="102" t="e">
        <f t="shared" si="192"/>
        <v>#N/A</v>
      </c>
      <c r="IB32" s="102" t="e">
        <f t="shared" si="193"/>
        <v>#N/A</v>
      </c>
      <c r="IC32" s="102" t="e">
        <f t="shared" si="194"/>
        <v>#N/A</v>
      </c>
      <c r="ID32" s="102" t="e">
        <f t="shared" si="195"/>
        <v>#N/A</v>
      </c>
      <c r="IE32" s="102" t="e">
        <f t="shared" si="196"/>
        <v>#N/A</v>
      </c>
      <c r="IF32" s="102" t="e">
        <f t="shared" si="197"/>
        <v>#N/A</v>
      </c>
      <c r="IG32" s="102" t="e">
        <f t="shared" si="198"/>
        <v>#N/A</v>
      </c>
      <c r="IH32" s="102" t="e">
        <f t="shared" si="199"/>
        <v>#N/A</v>
      </c>
      <c r="II32" s="102" t="e">
        <f t="shared" si="200"/>
        <v>#N/A</v>
      </c>
      <c r="IJ32" s="102" t="str">
        <f t="shared" si="201"/>
        <v/>
      </c>
      <c r="IK32" s="102" t="str">
        <f t="shared" si="202"/>
        <v/>
      </c>
      <c r="IL32" s="102" t="str">
        <f t="shared" si="203"/>
        <v/>
      </c>
      <c r="IM32" s="102" t="str">
        <f t="shared" si="204"/>
        <v/>
      </c>
      <c r="IN32" s="102" t="str">
        <f t="shared" si="205"/>
        <v/>
      </c>
      <c r="IO32" s="102" t="str">
        <f t="shared" si="206"/>
        <v/>
      </c>
      <c r="IP32" s="102" t="str">
        <f t="shared" si="207"/>
        <v/>
      </c>
      <c r="IQ32" s="102" t="str">
        <f t="shared" si="208"/>
        <v/>
      </c>
      <c r="IR32" s="102" t="str">
        <f t="shared" si="209"/>
        <v/>
      </c>
      <c r="IS32" s="102" t="str">
        <f t="shared" si="210"/>
        <v/>
      </c>
      <c r="IT32" s="102" t="str">
        <f t="shared" si="211"/>
        <v/>
      </c>
      <c r="IU32" s="107" t="str">
        <f t="shared" si="212"/>
        <v/>
      </c>
    </row>
    <row r="33" spans="1:255" ht="30" customHeight="1">
      <c r="A33" s="265"/>
      <c r="B33" s="266"/>
      <c r="C33" s="266"/>
      <c r="D33" s="266"/>
      <c r="E33" s="266"/>
      <c r="F33" s="267"/>
      <c r="G33" s="266"/>
      <c r="H33" s="266"/>
      <c r="I33" s="268"/>
      <c r="J33" s="282"/>
      <c r="K33" s="282"/>
      <c r="L33" s="282"/>
      <c r="M33" s="282"/>
      <c r="N33" s="282"/>
      <c r="O33" s="282"/>
      <c r="P33" s="282"/>
      <c r="Q33" s="282"/>
      <c r="R33" s="282"/>
      <c r="S33" s="282"/>
      <c r="T33" s="282"/>
      <c r="U33" s="282"/>
      <c r="V33" s="283">
        <f t="shared" si="213"/>
        <v>0</v>
      </c>
      <c r="X33" s="106" t="str">
        <f t="shared" si="214"/>
        <v/>
      </c>
      <c r="Y33" s="102" t="str">
        <f t="shared" si="215"/>
        <v/>
      </c>
      <c r="Z33" s="102">
        <f t="shared" si="0"/>
        <v>0</v>
      </c>
      <c r="AA33" s="102">
        <f>IF(Y33="",0,VLOOKUP(Y33,Y$55:AA$56,3,FALSE))</f>
        <v>0</v>
      </c>
      <c r="AB33" s="107">
        <f t="shared" si="216"/>
        <v>0</v>
      </c>
      <c r="AC33" s="106" t="str">
        <f t="shared" si="2"/>
        <v/>
      </c>
      <c r="AD33" s="102" t="str">
        <f t="shared" si="3"/>
        <v/>
      </c>
      <c r="AE33" s="102">
        <f t="shared" si="4"/>
        <v>0</v>
      </c>
      <c r="AF33" s="102">
        <f>IF(AD33="",0,VLOOKUP(AD33,AD$55:AF$56,3,FALSE))</f>
        <v>0</v>
      </c>
      <c r="AG33" s="107">
        <f t="shared" si="6"/>
        <v>0</v>
      </c>
      <c r="AH33" s="106" t="str">
        <f t="shared" si="7"/>
        <v/>
      </c>
      <c r="AI33" s="102" t="str">
        <f t="shared" si="8"/>
        <v/>
      </c>
      <c r="AJ33" s="102">
        <f t="shared" si="9"/>
        <v>0</v>
      </c>
      <c r="AK33" s="102">
        <f>IF(AI33="",0,VLOOKUP(AI33,AI$55:AK$56,3,FALSE))</f>
        <v>0</v>
      </c>
      <c r="AL33" s="107">
        <f t="shared" si="11"/>
        <v>0</v>
      </c>
      <c r="AM33" s="106" t="str">
        <f t="shared" si="12"/>
        <v/>
      </c>
      <c r="AN33" s="102" t="str">
        <f t="shared" si="13"/>
        <v/>
      </c>
      <c r="AO33" s="102">
        <f t="shared" si="14"/>
        <v>0</v>
      </c>
      <c r="AP33" s="102">
        <f>IF(AN33="",0,VLOOKUP(AN33,AN$55:AP$56,3,FALSE))</f>
        <v>0</v>
      </c>
      <c r="AQ33" s="107">
        <f t="shared" si="16"/>
        <v>0</v>
      </c>
      <c r="AR33" s="106" t="str">
        <f t="shared" si="17"/>
        <v/>
      </c>
      <c r="AS33" s="102" t="str">
        <f t="shared" si="18"/>
        <v/>
      </c>
      <c r="AT33" s="102">
        <f t="shared" si="19"/>
        <v>0</v>
      </c>
      <c r="AU33" s="102">
        <f>IF(AS33="",0,VLOOKUP(AS33,AS$55:AU$56,3,FALSE))</f>
        <v>0</v>
      </c>
      <c r="AV33" s="107">
        <f t="shared" si="21"/>
        <v>0</v>
      </c>
      <c r="AW33" s="106" t="str">
        <f t="shared" si="22"/>
        <v/>
      </c>
      <c r="AX33" s="102" t="str">
        <f t="shared" si="23"/>
        <v/>
      </c>
      <c r="AY33" s="102">
        <f t="shared" si="24"/>
        <v>0</v>
      </c>
      <c r="AZ33" s="102">
        <f>IF(AX33="",0,VLOOKUP(AX33,AX$55:AZ$56,3,FALSE))</f>
        <v>0</v>
      </c>
      <c r="BA33" s="107">
        <f t="shared" si="26"/>
        <v>0</v>
      </c>
      <c r="BB33" s="106" t="str">
        <f t="shared" si="27"/>
        <v/>
      </c>
      <c r="BC33" s="102" t="str">
        <f t="shared" si="28"/>
        <v/>
      </c>
      <c r="BD33" s="102">
        <f t="shared" si="29"/>
        <v>0</v>
      </c>
      <c r="BE33" s="102">
        <f>IF(BC33="",0,VLOOKUP(BC33,BC$55:BE$56,3,FALSE))</f>
        <v>0</v>
      </c>
      <c r="BF33" s="107">
        <f t="shared" si="31"/>
        <v>0</v>
      </c>
      <c r="BG33" s="106" t="str">
        <f t="shared" si="32"/>
        <v/>
      </c>
      <c r="BH33" s="102" t="str">
        <f t="shared" si="33"/>
        <v/>
      </c>
      <c r="BI33" s="102">
        <f t="shared" si="34"/>
        <v>0</v>
      </c>
      <c r="BJ33" s="102">
        <f>IF(BH33="",0,VLOOKUP(BH33,BH$55:BJ$56,3,FALSE))</f>
        <v>0</v>
      </c>
      <c r="BK33" s="107">
        <f t="shared" si="36"/>
        <v>0</v>
      </c>
      <c r="BL33" s="106" t="str">
        <f t="shared" si="37"/>
        <v/>
      </c>
      <c r="BM33" s="102" t="str">
        <f t="shared" si="38"/>
        <v/>
      </c>
      <c r="BN33" s="102">
        <f t="shared" si="39"/>
        <v>0</v>
      </c>
      <c r="BO33" s="102">
        <f>IF(BM33="",0,VLOOKUP(BM33,BM$55:BO$56,3,FALSE))</f>
        <v>0</v>
      </c>
      <c r="BP33" s="107">
        <f t="shared" si="41"/>
        <v>0</v>
      </c>
      <c r="BQ33" s="106" t="str">
        <f t="shared" si="42"/>
        <v/>
      </c>
      <c r="BR33" s="102" t="str">
        <f t="shared" si="43"/>
        <v/>
      </c>
      <c r="BS33" s="102">
        <f t="shared" si="44"/>
        <v>0</v>
      </c>
      <c r="BT33" s="102">
        <f>IF(BR33="",0,VLOOKUP(BR33,BR$55:BT$56,3,FALSE))</f>
        <v>0</v>
      </c>
      <c r="BU33" s="107">
        <f t="shared" si="46"/>
        <v>0</v>
      </c>
      <c r="BV33" s="106" t="str">
        <f t="shared" si="47"/>
        <v/>
      </c>
      <c r="BW33" s="102" t="str">
        <f t="shared" si="48"/>
        <v/>
      </c>
      <c r="BX33" s="102">
        <f t="shared" si="49"/>
        <v>0</v>
      </c>
      <c r="BY33" s="102">
        <f>IF(BW33="",0,VLOOKUP(BW33,BW$55:BY$56,3,FALSE))</f>
        <v>0</v>
      </c>
      <c r="BZ33" s="107">
        <f t="shared" si="51"/>
        <v>0</v>
      </c>
      <c r="CA33" s="106" t="str">
        <f t="shared" si="52"/>
        <v/>
      </c>
      <c r="CB33" s="102" t="str">
        <f t="shared" si="53"/>
        <v/>
      </c>
      <c r="CC33" s="102">
        <f t="shared" si="54"/>
        <v>0</v>
      </c>
      <c r="CD33" s="102">
        <f>IF(CB33="",0,VLOOKUP(CB33,CB$55:CD$56,3,FALSE))</f>
        <v>0</v>
      </c>
      <c r="CE33" s="107">
        <f t="shared" si="56"/>
        <v>0</v>
      </c>
      <c r="CF33" s="106" t="str">
        <f t="shared" si="57"/>
        <v/>
      </c>
      <c r="CG33" s="102" t="str">
        <f t="shared" si="58"/>
        <v/>
      </c>
      <c r="CH33" s="102">
        <f t="shared" si="59"/>
        <v>0</v>
      </c>
      <c r="CI33" s="102">
        <f>IF(CG33="",0,VLOOKUP(CG33,CG$55:CI$56,3,FALSE))</f>
        <v>0</v>
      </c>
      <c r="CJ33" s="107">
        <f t="shared" si="61"/>
        <v>0</v>
      </c>
      <c r="CK33" s="106" t="str">
        <f t="shared" si="62"/>
        <v/>
      </c>
      <c r="CL33" s="102" t="str">
        <f t="shared" si="63"/>
        <v/>
      </c>
      <c r="CM33" s="102">
        <f t="shared" si="64"/>
        <v>0</v>
      </c>
      <c r="CN33" s="102">
        <f>IF(CL33="",0,VLOOKUP(CL33,CL$55:CN$56,3,FALSE))</f>
        <v>0</v>
      </c>
      <c r="CO33" s="107">
        <f t="shared" si="66"/>
        <v>0</v>
      </c>
      <c r="CP33" s="106" t="str">
        <f t="shared" si="67"/>
        <v/>
      </c>
      <c r="CQ33" s="102" t="str">
        <f t="shared" si="68"/>
        <v/>
      </c>
      <c r="CR33" s="102">
        <f t="shared" si="69"/>
        <v>0</v>
      </c>
      <c r="CS33" s="102">
        <f>IF(CQ33="",0,VLOOKUP(CQ33,CQ$55:CS$58,3,FALSE))</f>
        <v>0</v>
      </c>
      <c r="CT33" s="107">
        <f t="shared" si="71"/>
        <v>0</v>
      </c>
      <c r="CU33" s="106" t="str">
        <f t="shared" si="72"/>
        <v/>
      </c>
      <c r="CV33" s="102" t="str">
        <f t="shared" si="73"/>
        <v/>
      </c>
      <c r="CW33" s="102">
        <f t="shared" si="74"/>
        <v>0</v>
      </c>
      <c r="CX33" s="102">
        <f>IF(CV33="",0,VLOOKUP(CV33,CV$55:CX$58,3,FALSE))</f>
        <v>0</v>
      </c>
      <c r="CY33" s="107">
        <f t="shared" si="76"/>
        <v>0</v>
      </c>
      <c r="CZ33" s="106" t="str">
        <f t="shared" si="77"/>
        <v/>
      </c>
      <c r="DA33" s="102" t="str">
        <f t="shared" si="78"/>
        <v/>
      </c>
      <c r="DB33" s="102">
        <f t="shared" si="79"/>
        <v>0</v>
      </c>
      <c r="DC33" s="102">
        <f>IF(DA33="",0,VLOOKUP(DA33,DA$55:DC$58,3,FALSE))</f>
        <v>0</v>
      </c>
      <c r="DD33" s="107">
        <f t="shared" si="81"/>
        <v>0</v>
      </c>
      <c r="DE33" s="106" t="str">
        <f t="shared" si="82"/>
        <v/>
      </c>
      <c r="DF33" s="102" t="str">
        <f t="shared" si="83"/>
        <v/>
      </c>
      <c r="DG33" s="102">
        <f t="shared" si="84"/>
        <v>0</v>
      </c>
      <c r="DH33" s="102">
        <f>IF(DF33="",0,VLOOKUP(DF33,DF$55:DH$58,3,FALSE))</f>
        <v>0</v>
      </c>
      <c r="DI33" s="107">
        <f t="shared" si="86"/>
        <v>0</v>
      </c>
      <c r="DJ33" s="106" t="str">
        <f t="shared" si="87"/>
        <v/>
      </c>
      <c r="DK33" s="102" t="str">
        <f t="shared" si="88"/>
        <v/>
      </c>
      <c r="DL33" s="102">
        <f t="shared" si="89"/>
        <v>0</v>
      </c>
      <c r="DM33" s="102">
        <f>IF(DK33="",0,VLOOKUP(DK33,DK$55:DM$58,3,FALSE))</f>
        <v>0</v>
      </c>
      <c r="DN33" s="107">
        <f t="shared" si="91"/>
        <v>0</v>
      </c>
      <c r="DO33" s="106" t="str">
        <f t="shared" si="220"/>
        <v/>
      </c>
      <c r="DP33" s="102" t="str">
        <f t="shared" si="93"/>
        <v/>
      </c>
      <c r="DQ33" s="102">
        <f t="shared" si="94"/>
        <v>0</v>
      </c>
      <c r="DR33" s="102">
        <f>IF(DP33="",0,VLOOKUP(DP33,DP$55:DR$58,3,FALSE))</f>
        <v>0</v>
      </c>
      <c r="DS33" s="107">
        <f t="shared" si="96"/>
        <v>0</v>
      </c>
      <c r="DT33" s="106" t="str">
        <f t="shared" si="221"/>
        <v/>
      </c>
      <c r="DU33" s="102" t="str">
        <f t="shared" si="98"/>
        <v/>
      </c>
      <c r="DV33" s="102">
        <f t="shared" si="99"/>
        <v>0</v>
      </c>
      <c r="DW33" s="102">
        <f>IF(DU33="",0,VLOOKUP(DU33,DU$55:DW$58,3,FALSE))</f>
        <v>0</v>
      </c>
      <c r="DX33" s="107">
        <f t="shared" si="101"/>
        <v>0</v>
      </c>
      <c r="DY33" s="106" t="str">
        <f t="shared" si="102"/>
        <v/>
      </c>
      <c r="DZ33" s="102" t="str">
        <f t="shared" si="103"/>
        <v/>
      </c>
      <c r="EA33" s="102">
        <f t="shared" si="104"/>
        <v>0</v>
      </c>
      <c r="EB33" s="102">
        <f>IF(DZ33="",0,VLOOKUP(DZ33,DZ$55:EB$58,3,FALSE))</f>
        <v>0</v>
      </c>
      <c r="EC33" s="107">
        <f t="shared" si="106"/>
        <v>0</v>
      </c>
      <c r="ED33" s="106" t="str">
        <f t="shared" si="107"/>
        <v/>
      </c>
      <c r="EE33" s="102" t="str">
        <f t="shared" si="108"/>
        <v/>
      </c>
      <c r="EF33" s="102">
        <f t="shared" si="109"/>
        <v>0</v>
      </c>
      <c r="EG33" s="102">
        <f>IF(EE33="",0,VLOOKUP(EE33,EE$55:EG$58,3,FALSE))</f>
        <v>0</v>
      </c>
      <c r="EH33" s="107">
        <f t="shared" si="111"/>
        <v>0</v>
      </c>
      <c r="EI33" s="106" t="str">
        <f t="shared" si="112"/>
        <v/>
      </c>
      <c r="EJ33" s="102" t="str">
        <f t="shared" si="113"/>
        <v/>
      </c>
      <c r="EK33" s="102">
        <f t="shared" si="114"/>
        <v>0</v>
      </c>
      <c r="EL33" s="102">
        <f>IF(EJ33="",0,VLOOKUP(EJ33,EJ$55:EL$58,3,FALSE))</f>
        <v>0</v>
      </c>
      <c r="EM33" s="107">
        <f t="shared" si="116"/>
        <v>0</v>
      </c>
      <c r="EN33" s="106" t="str">
        <f t="shared" si="117"/>
        <v/>
      </c>
      <c r="EO33" s="102" t="str">
        <f t="shared" si="118"/>
        <v/>
      </c>
      <c r="EP33" s="102">
        <f t="shared" si="119"/>
        <v>0</v>
      </c>
      <c r="EQ33" s="102">
        <f>IF(EO33="",0,VLOOKUP(EO33,EO$55:EQ$58,3,FALSE))</f>
        <v>0</v>
      </c>
      <c r="ER33" s="107">
        <f t="shared" si="121"/>
        <v>0</v>
      </c>
      <c r="ES33" s="106" t="str">
        <f t="shared" si="122"/>
        <v/>
      </c>
      <c r="ET33" s="102" t="str">
        <f t="shared" si="123"/>
        <v/>
      </c>
      <c r="EU33" s="102">
        <f t="shared" si="124"/>
        <v>0</v>
      </c>
      <c r="EV33" s="102">
        <f>IF(ET33="",0,VLOOKUP(ET33,ET$55:EV$58,3,FALSE))</f>
        <v>0</v>
      </c>
      <c r="EW33" s="107">
        <f t="shared" si="126"/>
        <v>0</v>
      </c>
      <c r="EX33" s="106" t="str">
        <f t="shared" si="127"/>
        <v/>
      </c>
      <c r="EY33" s="102" t="str">
        <f t="shared" si="128"/>
        <v/>
      </c>
      <c r="EZ33" s="102">
        <f t="shared" si="129"/>
        <v>0</v>
      </c>
      <c r="FA33" s="102">
        <f>IF(EY33="",0,VLOOKUP(EY33,EY$55:FA$58,3,FALSE))</f>
        <v>0</v>
      </c>
      <c r="FB33" s="107">
        <f t="shared" si="131"/>
        <v>0</v>
      </c>
      <c r="FC33" s="106" t="str">
        <f t="shared" si="132"/>
        <v/>
      </c>
      <c r="FD33" s="102" t="str">
        <f t="shared" si="133"/>
        <v/>
      </c>
      <c r="FE33" s="102">
        <f t="shared" si="134"/>
        <v>0</v>
      </c>
      <c r="FF33" s="102">
        <f>IF(FD33="",0,VLOOKUP(FD33,FD$55:FF$58,3,FALSE))</f>
        <v>0</v>
      </c>
      <c r="FG33" s="107">
        <f t="shared" si="136"/>
        <v>0</v>
      </c>
      <c r="FH33" s="106" t="str">
        <f t="shared" si="137"/>
        <v/>
      </c>
      <c r="FI33" s="102" t="str">
        <f t="shared" si="138"/>
        <v/>
      </c>
      <c r="FJ33" s="102">
        <f t="shared" si="139"/>
        <v>0</v>
      </c>
      <c r="FK33" s="102">
        <f>IF(FI33="",0,VLOOKUP(FI33,FI$55:FK$58,3,FALSE))</f>
        <v>0</v>
      </c>
      <c r="FL33" s="107">
        <f t="shared" si="141"/>
        <v>0</v>
      </c>
      <c r="FM33" s="106" t="str">
        <f t="shared" si="142"/>
        <v/>
      </c>
      <c r="FN33" s="102" t="str">
        <f t="shared" si="143"/>
        <v/>
      </c>
      <c r="FO33" s="102">
        <f t="shared" si="144"/>
        <v>0</v>
      </c>
      <c r="FP33" s="102">
        <f>IF(FN33="",0,VLOOKUP(FN33,FN$55:FP$58,3,FALSE))</f>
        <v>0</v>
      </c>
      <c r="FQ33" s="107">
        <f t="shared" si="146"/>
        <v>0</v>
      </c>
      <c r="FR33" s="106" t="str">
        <f t="shared" si="147"/>
        <v/>
      </c>
      <c r="FS33" s="102" t="str">
        <f t="shared" si="148"/>
        <v/>
      </c>
      <c r="FT33" s="102">
        <f t="shared" si="149"/>
        <v>0</v>
      </c>
      <c r="FU33" s="102">
        <f>IF(FS33="",0,VLOOKUP(FS33,FS$55:FU$58,3,FALSE))</f>
        <v>0</v>
      </c>
      <c r="FV33" s="107">
        <f t="shared" si="151"/>
        <v>0</v>
      </c>
      <c r="FW33" s="106" t="str">
        <f t="shared" si="152"/>
        <v/>
      </c>
      <c r="FX33" s="102" t="str">
        <f t="shared" si="153"/>
        <v/>
      </c>
      <c r="FY33" s="102">
        <f t="shared" si="154"/>
        <v>0</v>
      </c>
      <c r="FZ33" s="102">
        <f>IF(FX33="",0,VLOOKUP(FX33,FX$55:FZ$58,3,FALSE))</f>
        <v>0</v>
      </c>
      <c r="GA33" s="107">
        <f t="shared" si="156"/>
        <v>0</v>
      </c>
      <c r="GB33" s="106" t="str">
        <f t="shared" si="157"/>
        <v/>
      </c>
      <c r="GC33" s="102" t="str">
        <f t="shared" si="158"/>
        <v/>
      </c>
      <c r="GD33" s="102">
        <f t="shared" si="159"/>
        <v>0</v>
      </c>
      <c r="GE33" s="102">
        <f>IF(GC33="",0,VLOOKUP(GC33,GC$55:GE$58,3,FALSE))</f>
        <v>0</v>
      </c>
      <c r="GF33" s="107">
        <f t="shared" si="161"/>
        <v>0</v>
      </c>
      <c r="GG33" s="106" t="str">
        <f t="shared" si="162"/>
        <v/>
      </c>
      <c r="GH33" s="102" t="str">
        <f t="shared" si="163"/>
        <v/>
      </c>
      <c r="GI33" s="102">
        <f t="shared" si="164"/>
        <v>0</v>
      </c>
      <c r="GJ33" s="102">
        <f>IF(GH33="",0,VLOOKUP(GH33,GH$55:GJ$58,3,FALSE))</f>
        <v>0</v>
      </c>
      <c r="GK33" s="107">
        <f t="shared" si="166"/>
        <v>0</v>
      </c>
      <c r="GL33" s="106" t="str">
        <f t="shared" si="167"/>
        <v/>
      </c>
      <c r="GM33" s="102" t="str">
        <f t="shared" si="168"/>
        <v/>
      </c>
      <c r="GN33" s="102">
        <f t="shared" si="169"/>
        <v>0</v>
      </c>
      <c r="GO33" s="102">
        <f>IF(GM33="",0,VLOOKUP(GM33,GM$55:GO$58,3,FALSE))</f>
        <v>0</v>
      </c>
      <c r="GP33" s="107">
        <f t="shared" si="171"/>
        <v>0</v>
      </c>
      <c r="GQ33" s="106" t="str">
        <f t="shared" si="172"/>
        <v/>
      </c>
      <c r="GR33" s="102" t="str">
        <f t="shared" si="173"/>
        <v/>
      </c>
      <c r="GS33" s="102">
        <f t="shared" si="174"/>
        <v>0</v>
      </c>
      <c r="GT33" s="102">
        <f>IF(GR33="",0,VLOOKUP(GR33,GR$55:GT$58,3,FALSE))</f>
        <v>0</v>
      </c>
      <c r="GU33" s="107">
        <f t="shared" si="176"/>
        <v>0</v>
      </c>
      <c r="GV33" s="106" t="str">
        <f t="shared" si="177"/>
        <v/>
      </c>
      <c r="GW33" s="102" t="str">
        <f t="shared" si="178"/>
        <v/>
      </c>
      <c r="GX33" s="102">
        <f t="shared" si="179"/>
        <v>0</v>
      </c>
      <c r="GY33" s="102">
        <f>IF(GW33="",0,VLOOKUP(GW33,GW$55:GY$58,3,FALSE))</f>
        <v>0</v>
      </c>
      <c r="GZ33" s="107">
        <f t="shared" si="181"/>
        <v>0</v>
      </c>
      <c r="HA33" s="106" t="str">
        <f t="shared" si="182"/>
        <v/>
      </c>
      <c r="HB33" s="102" t="str">
        <f t="shared" si="183"/>
        <v/>
      </c>
      <c r="HC33" s="107">
        <f t="shared" si="184"/>
        <v>0</v>
      </c>
      <c r="HD33" s="106" t="str">
        <f t="shared" si="185"/>
        <v/>
      </c>
      <c r="HE33" s="102" t="str">
        <f t="shared" si="186"/>
        <v/>
      </c>
      <c r="HF33" s="107">
        <f t="shared" si="187"/>
        <v>0</v>
      </c>
      <c r="HG33" s="106" t="str">
        <f t="shared" si="188"/>
        <v/>
      </c>
      <c r="HH33" s="102" t="str">
        <f t="shared" si="217"/>
        <v/>
      </c>
      <c r="HI33" s="102" t="e">
        <f>VLOOKUP(HH33,初期設定シート!$D$6:$E$33,2,FALSE)</f>
        <v>#N/A</v>
      </c>
      <c r="HJ33" s="102" t="str">
        <f t="shared" si="218"/>
        <v/>
      </c>
      <c r="HK33" s="102" t="str">
        <f t="shared" si="219"/>
        <v/>
      </c>
      <c r="HL33" s="102" t="e">
        <f>VLOOKUP($HH33,初期設定シート!$Y$5:$AL$32,3,FALSE)</f>
        <v>#N/A</v>
      </c>
      <c r="HM33" s="102" t="e">
        <f>VLOOKUP($HH33,初期設定シート!$Y$5:$AL$32,4,FALSE)</f>
        <v>#N/A</v>
      </c>
      <c r="HN33" s="102" t="e">
        <f>VLOOKUP($HH33,初期設定シート!$Y$5:$AL$32,5,FALSE)</f>
        <v>#N/A</v>
      </c>
      <c r="HO33" s="102" t="e">
        <f>VLOOKUP($HH33,初期設定シート!$Y$5:$AL$32,6,FALSE)</f>
        <v>#N/A</v>
      </c>
      <c r="HP33" s="102" t="e">
        <f>VLOOKUP($HH33,初期設定シート!$Y$5:$AL$32,7,FALSE)</f>
        <v>#N/A</v>
      </c>
      <c r="HQ33" s="102" t="e">
        <f>VLOOKUP($HH33,初期設定シート!$Y$5:$AL$32,8,FALSE)</f>
        <v>#N/A</v>
      </c>
      <c r="HR33" s="102" t="e">
        <f>VLOOKUP($HH33,初期設定シート!$Y$5:$AL$32,9,FALSE)</f>
        <v>#N/A</v>
      </c>
      <c r="HS33" s="102" t="e">
        <f>VLOOKUP($HH33,初期設定シート!$Y$5:$AL$32,10,FALSE)</f>
        <v>#N/A</v>
      </c>
      <c r="HT33" s="102" t="e">
        <f>VLOOKUP($HH33,初期設定シート!$Y$5:$AL$32,11,FALSE)</f>
        <v>#N/A</v>
      </c>
      <c r="HU33" s="102" t="e">
        <f>VLOOKUP($HH33,初期設定シート!$Y$5:$AL$32,12,FALSE)</f>
        <v>#N/A</v>
      </c>
      <c r="HV33" s="102" t="e">
        <f>VLOOKUP($HH33,初期設定シート!$Y$5:$AL$32,13,FALSE)</f>
        <v>#N/A</v>
      </c>
      <c r="HW33" s="102" t="e">
        <f>VLOOKUP($HH33,初期設定シート!$Y$5:$AL$32,14,FALSE)</f>
        <v>#N/A</v>
      </c>
      <c r="HX33" s="102" t="e">
        <f t="shared" si="189"/>
        <v>#N/A</v>
      </c>
      <c r="HY33" s="102" t="e">
        <f t="shared" si="190"/>
        <v>#N/A</v>
      </c>
      <c r="HZ33" s="102" t="e">
        <f t="shared" si="191"/>
        <v>#N/A</v>
      </c>
      <c r="IA33" s="102" t="e">
        <f t="shared" si="192"/>
        <v>#N/A</v>
      </c>
      <c r="IB33" s="102" t="e">
        <f t="shared" si="193"/>
        <v>#N/A</v>
      </c>
      <c r="IC33" s="102" t="e">
        <f t="shared" si="194"/>
        <v>#N/A</v>
      </c>
      <c r="ID33" s="102" t="e">
        <f t="shared" si="195"/>
        <v>#N/A</v>
      </c>
      <c r="IE33" s="102" t="e">
        <f t="shared" si="196"/>
        <v>#N/A</v>
      </c>
      <c r="IF33" s="102" t="e">
        <f t="shared" si="197"/>
        <v>#N/A</v>
      </c>
      <c r="IG33" s="102" t="e">
        <f t="shared" si="198"/>
        <v>#N/A</v>
      </c>
      <c r="IH33" s="102" t="e">
        <f t="shared" si="199"/>
        <v>#N/A</v>
      </c>
      <c r="II33" s="102" t="e">
        <f t="shared" si="200"/>
        <v>#N/A</v>
      </c>
      <c r="IJ33" s="102" t="str">
        <f t="shared" si="201"/>
        <v/>
      </c>
      <c r="IK33" s="102" t="str">
        <f t="shared" si="202"/>
        <v/>
      </c>
      <c r="IL33" s="102" t="str">
        <f t="shared" si="203"/>
        <v/>
      </c>
      <c r="IM33" s="102" t="str">
        <f t="shared" si="204"/>
        <v/>
      </c>
      <c r="IN33" s="102" t="str">
        <f t="shared" si="205"/>
        <v/>
      </c>
      <c r="IO33" s="102" t="str">
        <f t="shared" si="206"/>
        <v/>
      </c>
      <c r="IP33" s="102" t="str">
        <f t="shared" si="207"/>
        <v/>
      </c>
      <c r="IQ33" s="102" t="str">
        <f t="shared" si="208"/>
        <v/>
      </c>
      <c r="IR33" s="102" t="str">
        <f t="shared" si="209"/>
        <v/>
      </c>
      <c r="IS33" s="102" t="str">
        <f t="shared" si="210"/>
        <v/>
      </c>
      <c r="IT33" s="102" t="str">
        <f t="shared" si="211"/>
        <v/>
      </c>
      <c r="IU33" s="107" t="str">
        <f t="shared" si="212"/>
        <v/>
      </c>
    </row>
    <row r="34" spans="1:255" ht="30" customHeight="1">
      <c r="A34" s="265"/>
      <c r="B34" s="266"/>
      <c r="C34" s="266"/>
      <c r="D34" s="266"/>
      <c r="E34" s="266"/>
      <c r="F34" s="267"/>
      <c r="G34" s="266"/>
      <c r="H34" s="266"/>
      <c r="I34" s="268"/>
      <c r="J34" s="282"/>
      <c r="K34" s="282"/>
      <c r="L34" s="282"/>
      <c r="M34" s="282"/>
      <c r="N34" s="282"/>
      <c r="O34" s="282"/>
      <c r="P34" s="282"/>
      <c r="Q34" s="282"/>
      <c r="R34" s="282"/>
      <c r="S34" s="282"/>
      <c r="T34" s="282"/>
      <c r="U34" s="282"/>
      <c r="V34" s="283">
        <f t="shared" si="213"/>
        <v>0</v>
      </c>
      <c r="X34" s="106" t="str">
        <f t="shared" si="214"/>
        <v/>
      </c>
      <c r="Y34" s="102" t="str">
        <f t="shared" si="215"/>
        <v/>
      </c>
      <c r="Z34" s="102">
        <f t="shared" si="0"/>
        <v>0</v>
      </c>
      <c r="AA34" s="102">
        <f>IF(Y34="",0,VLOOKUP(Y34,Y$55:AA$56,3,FALSE))</f>
        <v>0</v>
      </c>
      <c r="AB34" s="107">
        <f t="shared" si="216"/>
        <v>0</v>
      </c>
      <c r="AC34" s="106" t="str">
        <f t="shared" si="2"/>
        <v/>
      </c>
      <c r="AD34" s="102" t="str">
        <f t="shared" si="3"/>
        <v/>
      </c>
      <c r="AE34" s="102">
        <f t="shared" si="4"/>
        <v>0</v>
      </c>
      <c r="AF34" s="102">
        <f>IF(AD34="",0,VLOOKUP(AD34,AD$55:AF$56,3,FALSE))</f>
        <v>0</v>
      </c>
      <c r="AG34" s="107">
        <f t="shared" si="6"/>
        <v>0</v>
      </c>
      <c r="AH34" s="106" t="str">
        <f t="shared" si="7"/>
        <v/>
      </c>
      <c r="AI34" s="102" t="str">
        <f t="shared" si="8"/>
        <v/>
      </c>
      <c r="AJ34" s="102">
        <f t="shared" si="9"/>
        <v>0</v>
      </c>
      <c r="AK34" s="102">
        <f>IF(AI34="",0,VLOOKUP(AI34,AI$55:AK$56,3,FALSE))</f>
        <v>0</v>
      </c>
      <c r="AL34" s="107">
        <f t="shared" si="11"/>
        <v>0</v>
      </c>
      <c r="AM34" s="106" t="str">
        <f t="shared" si="12"/>
        <v/>
      </c>
      <c r="AN34" s="102" t="str">
        <f t="shared" si="13"/>
        <v/>
      </c>
      <c r="AO34" s="102">
        <f t="shared" si="14"/>
        <v>0</v>
      </c>
      <c r="AP34" s="102">
        <f>IF(AN34="",0,VLOOKUP(AN34,AN$55:AP$56,3,FALSE))</f>
        <v>0</v>
      </c>
      <c r="AQ34" s="107">
        <f t="shared" si="16"/>
        <v>0</v>
      </c>
      <c r="AR34" s="106" t="str">
        <f t="shared" si="17"/>
        <v/>
      </c>
      <c r="AS34" s="102" t="str">
        <f t="shared" si="18"/>
        <v/>
      </c>
      <c r="AT34" s="102">
        <f t="shared" si="19"/>
        <v>0</v>
      </c>
      <c r="AU34" s="102">
        <f>IF(AS34="",0,VLOOKUP(AS34,AS$55:AU$56,3,FALSE))</f>
        <v>0</v>
      </c>
      <c r="AV34" s="107">
        <f t="shared" si="21"/>
        <v>0</v>
      </c>
      <c r="AW34" s="106" t="str">
        <f t="shared" si="22"/>
        <v/>
      </c>
      <c r="AX34" s="102" t="str">
        <f t="shared" si="23"/>
        <v/>
      </c>
      <c r="AY34" s="102">
        <f t="shared" si="24"/>
        <v>0</v>
      </c>
      <c r="AZ34" s="102">
        <f>IF(AX34="",0,VLOOKUP(AX34,AX$55:AZ$56,3,FALSE))</f>
        <v>0</v>
      </c>
      <c r="BA34" s="107">
        <f t="shared" si="26"/>
        <v>0</v>
      </c>
      <c r="BB34" s="106" t="str">
        <f t="shared" si="27"/>
        <v/>
      </c>
      <c r="BC34" s="102" t="str">
        <f t="shared" si="28"/>
        <v/>
      </c>
      <c r="BD34" s="102">
        <f t="shared" si="29"/>
        <v>0</v>
      </c>
      <c r="BE34" s="102">
        <f>IF(BC34="",0,VLOOKUP(BC34,BC$55:BE$56,3,FALSE))</f>
        <v>0</v>
      </c>
      <c r="BF34" s="107">
        <f t="shared" si="31"/>
        <v>0</v>
      </c>
      <c r="BG34" s="106" t="str">
        <f t="shared" si="32"/>
        <v/>
      </c>
      <c r="BH34" s="102" t="str">
        <f t="shared" si="33"/>
        <v/>
      </c>
      <c r="BI34" s="102">
        <f t="shared" si="34"/>
        <v>0</v>
      </c>
      <c r="BJ34" s="102">
        <f>IF(BH34="",0,VLOOKUP(BH34,BH$55:BJ$56,3,FALSE))</f>
        <v>0</v>
      </c>
      <c r="BK34" s="107">
        <f t="shared" si="36"/>
        <v>0</v>
      </c>
      <c r="BL34" s="106" t="str">
        <f t="shared" si="37"/>
        <v/>
      </c>
      <c r="BM34" s="102" t="str">
        <f t="shared" si="38"/>
        <v/>
      </c>
      <c r="BN34" s="102">
        <f t="shared" si="39"/>
        <v>0</v>
      </c>
      <c r="BO34" s="102">
        <f>IF(BM34="",0,VLOOKUP(BM34,BM$55:BO$56,3,FALSE))</f>
        <v>0</v>
      </c>
      <c r="BP34" s="107">
        <f t="shared" si="41"/>
        <v>0</v>
      </c>
      <c r="BQ34" s="106" t="str">
        <f t="shared" si="42"/>
        <v/>
      </c>
      <c r="BR34" s="102" t="str">
        <f t="shared" si="43"/>
        <v/>
      </c>
      <c r="BS34" s="102">
        <f t="shared" si="44"/>
        <v>0</v>
      </c>
      <c r="BT34" s="102">
        <f>IF(BR34="",0,VLOOKUP(BR34,BR$55:BT$56,3,FALSE))</f>
        <v>0</v>
      </c>
      <c r="BU34" s="107">
        <f t="shared" si="46"/>
        <v>0</v>
      </c>
      <c r="BV34" s="106" t="str">
        <f t="shared" si="47"/>
        <v/>
      </c>
      <c r="BW34" s="102" t="str">
        <f t="shared" si="48"/>
        <v/>
      </c>
      <c r="BX34" s="102">
        <f t="shared" si="49"/>
        <v>0</v>
      </c>
      <c r="BY34" s="102">
        <f>IF(BW34="",0,VLOOKUP(BW34,BW$55:BY$56,3,FALSE))</f>
        <v>0</v>
      </c>
      <c r="BZ34" s="107">
        <f t="shared" si="51"/>
        <v>0</v>
      </c>
      <c r="CA34" s="106" t="str">
        <f t="shared" si="52"/>
        <v/>
      </c>
      <c r="CB34" s="102" t="str">
        <f t="shared" si="53"/>
        <v/>
      </c>
      <c r="CC34" s="102">
        <f t="shared" si="54"/>
        <v>0</v>
      </c>
      <c r="CD34" s="102">
        <f>IF(CB34="",0,VLOOKUP(CB34,CB$55:CD$56,3,FALSE))</f>
        <v>0</v>
      </c>
      <c r="CE34" s="107">
        <f t="shared" si="56"/>
        <v>0</v>
      </c>
      <c r="CF34" s="106" t="str">
        <f t="shared" si="57"/>
        <v/>
      </c>
      <c r="CG34" s="102" t="str">
        <f t="shared" si="58"/>
        <v/>
      </c>
      <c r="CH34" s="102">
        <f t="shared" si="59"/>
        <v>0</v>
      </c>
      <c r="CI34" s="102">
        <f>IF(CG34="",0,VLOOKUP(CG34,CG$55:CI$56,3,FALSE))</f>
        <v>0</v>
      </c>
      <c r="CJ34" s="107">
        <f t="shared" si="61"/>
        <v>0</v>
      </c>
      <c r="CK34" s="106" t="str">
        <f t="shared" si="62"/>
        <v/>
      </c>
      <c r="CL34" s="102" t="str">
        <f t="shared" si="63"/>
        <v/>
      </c>
      <c r="CM34" s="102">
        <f t="shared" si="64"/>
        <v>0</v>
      </c>
      <c r="CN34" s="102">
        <f>IF(CL34="",0,VLOOKUP(CL34,CL$55:CN$56,3,FALSE))</f>
        <v>0</v>
      </c>
      <c r="CO34" s="107">
        <f t="shared" si="66"/>
        <v>0</v>
      </c>
      <c r="CP34" s="106" t="str">
        <f t="shared" si="67"/>
        <v/>
      </c>
      <c r="CQ34" s="102" t="str">
        <f t="shared" si="68"/>
        <v/>
      </c>
      <c r="CR34" s="102">
        <f t="shared" si="69"/>
        <v>0</v>
      </c>
      <c r="CS34" s="102">
        <f>IF(CQ34="",0,VLOOKUP(CQ34,CQ$55:CS$58,3,FALSE))</f>
        <v>0</v>
      </c>
      <c r="CT34" s="107">
        <f t="shared" si="71"/>
        <v>0</v>
      </c>
      <c r="CU34" s="106" t="str">
        <f t="shared" si="72"/>
        <v/>
      </c>
      <c r="CV34" s="102" t="str">
        <f t="shared" si="73"/>
        <v/>
      </c>
      <c r="CW34" s="102">
        <f t="shared" si="74"/>
        <v>0</v>
      </c>
      <c r="CX34" s="102">
        <f>IF(CV34="",0,VLOOKUP(CV34,CV$55:CX$58,3,FALSE))</f>
        <v>0</v>
      </c>
      <c r="CY34" s="107">
        <f t="shared" si="76"/>
        <v>0</v>
      </c>
      <c r="CZ34" s="106" t="str">
        <f t="shared" si="77"/>
        <v/>
      </c>
      <c r="DA34" s="102" t="str">
        <f t="shared" si="78"/>
        <v/>
      </c>
      <c r="DB34" s="102">
        <f t="shared" si="79"/>
        <v>0</v>
      </c>
      <c r="DC34" s="102">
        <f>IF(DA34="",0,VLOOKUP(DA34,DA$55:DC$58,3,FALSE))</f>
        <v>0</v>
      </c>
      <c r="DD34" s="107">
        <f t="shared" si="81"/>
        <v>0</v>
      </c>
      <c r="DE34" s="106" t="str">
        <f t="shared" si="82"/>
        <v/>
      </c>
      <c r="DF34" s="102" t="str">
        <f t="shared" si="83"/>
        <v/>
      </c>
      <c r="DG34" s="102">
        <f t="shared" si="84"/>
        <v>0</v>
      </c>
      <c r="DH34" s="102">
        <f>IF(DF34="",0,VLOOKUP(DF34,DF$55:DH$58,3,FALSE))</f>
        <v>0</v>
      </c>
      <c r="DI34" s="107">
        <f t="shared" si="86"/>
        <v>0</v>
      </c>
      <c r="DJ34" s="106" t="str">
        <f t="shared" si="87"/>
        <v/>
      </c>
      <c r="DK34" s="102" t="str">
        <f t="shared" si="88"/>
        <v/>
      </c>
      <c r="DL34" s="102">
        <f t="shared" si="89"/>
        <v>0</v>
      </c>
      <c r="DM34" s="102">
        <f>IF(DK34="",0,VLOOKUP(DK34,DK$55:DM$58,3,FALSE))</f>
        <v>0</v>
      </c>
      <c r="DN34" s="107">
        <f t="shared" si="91"/>
        <v>0</v>
      </c>
      <c r="DO34" s="106" t="str">
        <f t="shared" si="220"/>
        <v/>
      </c>
      <c r="DP34" s="102" t="str">
        <f t="shared" si="93"/>
        <v/>
      </c>
      <c r="DQ34" s="102">
        <f t="shared" si="94"/>
        <v>0</v>
      </c>
      <c r="DR34" s="102">
        <f>IF(DP34="",0,VLOOKUP(DP34,DP$55:DR$58,3,FALSE))</f>
        <v>0</v>
      </c>
      <c r="DS34" s="107">
        <f t="shared" si="96"/>
        <v>0</v>
      </c>
      <c r="DT34" s="106" t="str">
        <f t="shared" si="221"/>
        <v/>
      </c>
      <c r="DU34" s="102" t="str">
        <f t="shared" si="98"/>
        <v/>
      </c>
      <c r="DV34" s="102">
        <f t="shared" si="99"/>
        <v>0</v>
      </c>
      <c r="DW34" s="102">
        <f>IF(DU34="",0,VLOOKUP(DU34,DU$55:DW$58,3,FALSE))</f>
        <v>0</v>
      </c>
      <c r="DX34" s="107">
        <f t="shared" si="101"/>
        <v>0</v>
      </c>
      <c r="DY34" s="106" t="str">
        <f t="shared" si="102"/>
        <v/>
      </c>
      <c r="DZ34" s="102" t="str">
        <f t="shared" si="103"/>
        <v/>
      </c>
      <c r="EA34" s="102">
        <f t="shared" si="104"/>
        <v>0</v>
      </c>
      <c r="EB34" s="102">
        <f>IF(DZ34="",0,VLOOKUP(DZ34,DZ$55:EB$58,3,FALSE))</f>
        <v>0</v>
      </c>
      <c r="EC34" s="107">
        <f t="shared" si="106"/>
        <v>0</v>
      </c>
      <c r="ED34" s="106" t="str">
        <f t="shared" si="107"/>
        <v/>
      </c>
      <c r="EE34" s="102" t="str">
        <f t="shared" si="108"/>
        <v/>
      </c>
      <c r="EF34" s="102">
        <f t="shared" si="109"/>
        <v>0</v>
      </c>
      <c r="EG34" s="102">
        <f>IF(EE34="",0,VLOOKUP(EE34,EE$55:EG$58,3,FALSE))</f>
        <v>0</v>
      </c>
      <c r="EH34" s="107">
        <f t="shared" si="111"/>
        <v>0</v>
      </c>
      <c r="EI34" s="106" t="str">
        <f t="shared" si="112"/>
        <v/>
      </c>
      <c r="EJ34" s="102" t="str">
        <f t="shared" si="113"/>
        <v/>
      </c>
      <c r="EK34" s="102">
        <f t="shared" si="114"/>
        <v>0</v>
      </c>
      <c r="EL34" s="102">
        <f>IF(EJ34="",0,VLOOKUP(EJ34,EJ$55:EL$58,3,FALSE))</f>
        <v>0</v>
      </c>
      <c r="EM34" s="107">
        <f t="shared" si="116"/>
        <v>0</v>
      </c>
      <c r="EN34" s="106" t="str">
        <f t="shared" si="117"/>
        <v/>
      </c>
      <c r="EO34" s="102" t="str">
        <f t="shared" si="118"/>
        <v/>
      </c>
      <c r="EP34" s="102">
        <f t="shared" si="119"/>
        <v>0</v>
      </c>
      <c r="EQ34" s="102">
        <f>IF(EO34="",0,VLOOKUP(EO34,EO$55:EQ$58,3,FALSE))</f>
        <v>0</v>
      </c>
      <c r="ER34" s="107">
        <f t="shared" si="121"/>
        <v>0</v>
      </c>
      <c r="ES34" s="106" t="str">
        <f t="shared" si="122"/>
        <v/>
      </c>
      <c r="ET34" s="102" t="str">
        <f t="shared" si="123"/>
        <v/>
      </c>
      <c r="EU34" s="102">
        <f t="shared" si="124"/>
        <v>0</v>
      </c>
      <c r="EV34" s="102">
        <f>IF(ET34="",0,VLOOKUP(ET34,ET$55:EV$58,3,FALSE))</f>
        <v>0</v>
      </c>
      <c r="EW34" s="107">
        <f t="shared" si="126"/>
        <v>0</v>
      </c>
      <c r="EX34" s="106" t="str">
        <f t="shared" si="127"/>
        <v/>
      </c>
      <c r="EY34" s="102" t="str">
        <f t="shared" si="128"/>
        <v/>
      </c>
      <c r="EZ34" s="102">
        <f t="shared" si="129"/>
        <v>0</v>
      </c>
      <c r="FA34" s="102">
        <f>IF(EY34="",0,VLOOKUP(EY34,EY$55:FA$58,3,FALSE))</f>
        <v>0</v>
      </c>
      <c r="FB34" s="107">
        <f t="shared" si="131"/>
        <v>0</v>
      </c>
      <c r="FC34" s="106" t="str">
        <f t="shared" si="132"/>
        <v/>
      </c>
      <c r="FD34" s="102" t="str">
        <f t="shared" si="133"/>
        <v/>
      </c>
      <c r="FE34" s="102">
        <f t="shared" si="134"/>
        <v>0</v>
      </c>
      <c r="FF34" s="102">
        <f>IF(FD34="",0,VLOOKUP(FD34,FD$55:FF$58,3,FALSE))</f>
        <v>0</v>
      </c>
      <c r="FG34" s="107">
        <f t="shared" si="136"/>
        <v>0</v>
      </c>
      <c r="FH34" s="106" t="str">
        <f t="shared" si="137"/>
        <v/>
      </c>
      <c r="FI34" s="102" t="str">
        <f t="shared" si="138"/>
        <v/>
      </c>
      <c r="FJ34" s="102">
        <f t="shared" si="139"/>
        <v>0</v>
      </c>
      <c r="FK34" s="102">
        <f>IF(FI34="",0,VLOOKUP(FI34,FI$55:FK$58,3,FALSE))</f>
        <v>0</v>
      </c>
      <c r="FL34" s="107">
        <f t="shared" si="141"/>
        <v>0</v>
      </c>
      <c r="FM34" s="106" t="str">
        <f t="shared" si="142"/>
        <v/>
      </c>
      <c r="FN34" s="102" t="str">
        <f t="shared" si="143"/>
        <v/>
      </c>
      <c r="FO34" s="102">
        <f t="shared" si="144"/>
        <v>0</v>
      </c>
      <c r="FP34" s="102">
        <f>IF(FN34="",0,VLOOKUP(FN34,FN$55:FP$58,3,FALSE))</f>
        <v>0</v>
      </c>
      <c r="FQ34" s="107">
        <f t="shared" si="146"/>
        <v>0</v>
      </c>
      <c r="FR34" s="106" t="str">
        <f t="shared" si="147"/>
        <v/>
      </c>
      <c r="FS34" s="102" t="str">
        <f t="shared" si="148"/>
        <v/>
      </c>
      <c r="FT34" s="102">
        <f t="shared" si="149"/>
        <v>0</v>
      </c>
      <c r="FU34" s="102">
        <f>IF(FS34="",0,VLOOKUP(FS34,FS$55:FU$58,3,FALSE))</f>
        <v>0</v>
      </c>
      <c r="FV34" s="107">
        <f t="shared" si="151"/>
        <v>0</v>
      </c>
      <c r="FW34" s="106" t="str">
        <f t="shared" si="152"/>
        <v/>
      </c>
      <c r="FX34" s="102" t="str">
        <f t="shared" si="153"/>
        <v/>
      </c>
      <c r="FY34" s="102">
        <f t="shared" si="154"/>
        <v>0</v>
      </c>
      <c r="FZ34" s="102">
        <f>IF(FX34="",0,VLOOKUP(FX34,FX$55:FZ$58,3,FALSE))</f>
        <v>0</v>
      </c>
      <c r="GA34" s="107">
        <f t="shared" si="156"/>
        <v>0</v>
      </c>
      <c r="GB34" s="106" t="str">
        <f t="shared" si="157"/>
        <v/>
      </c>
      <c r="GC34" s="102" t="str">
        <f t="shared" si="158"/>
        <v/>
      </c>
      <c r="GD34" s="102">
        <f t="shared" si="159"/>
        <v>0</v>
      </c>
      <c r="GE34" s="102">
        <f>IF(GC34="",0,VLOOKUP(GC34,GC$55:GE$58,3,FALSE))</f>
        <v>0</v>
      </c>
      <c r="GF34" s="107">
        <f t="shared" si="161"/>
        <v>0</v>
      </c>
      <c r="GG34" s="106" t="str">
        <f t="shared" si="162"/>
        <v/>
      </c>
      <c r="GH34" s="102" t="str">
        <f t="shared" si="163"/>
        <v/>
      </c>
      <c r="GI34" s="102">
        <f t="shared" si="164"/>
        <v>0</v>
      </c>
      <c r="GJ34" s="102">
        <f>IF(GH34="",0,VLOOKUP(GH34,GH$55:GJ$58,3,FALSE))</f>
        <v>0</v>
      </c>
      <c r="GK34" s="107">
        <f t="shared" si="166"/>
        <v>0</v>
      </c>
      <c r="GL34" s="106" t="str">
        <f t="shared" si="167"/>
        <v/>
      </c>
      <c r="GM34" s="102" t="str">
        <f t="shared" si="168"/>
        <v/>
      </c>
      <c r="GN34" s="102">
        <f t="shared" si="169"/>
        <v>0</v>
      </c>
      <c r="GO34" s="102">
        <f>IF(GM34="",0,VLOOKUP(GM34,GM$55:GO$58,3,FALSE))</f>
        <v>0</v>
      </c>
      <c r="GP34" s="107">
        <f t="shared" si="171"/>
        <v>0</v>
      </c>
      <c r="GQ34" s="106" t="str">
        <f t="shared" si="172"/>
        <v/>
      </c>
      <c r="GR34" s="102" t="str">
        <f t="shared" si="173"/>
        <v/>
      </c>
      <c r="GS34" s="102">
        <f t="shared" si="174"/>
        <v>0</v>
      </c>
      <c r="GT34" s="102">
        <f>IF(GR34="",0,VLOOKUP(GR34,GR$55:GT$58,3,FALSE))</f>
        <v>0</v>
      </c>
      <c r="GU34" s="107">
        <f t="shared" si="176"/>
        <v>0</v>
      </c>
      <c r="GV34" s="106" t="str">
        <f t="shared" si="177"/>
        <v/>
      </c>
      <c r="GW34" s="102" t="str">
        <f t="shared" si="178"/>
        <v/>
      </c>
      <c r="GX34" s="102">
        <f t="shared" si="179"/>
        <v>0</v>
      </c>
      <c r="GY34" s="102">
        <f>IF(GW34="",0,VLOOKUP(GW34,GW$55:GY$58,3,FALSE))</f>
        <v>0</v>
      </c>
      <c r="GZ34" s="107">
        <f t="shared" si="181"/>
        <v>0</v>
      </c>
      <c r="HA34" s="106" t="str">
        <f t="shared" si="182"/>
        <v/>
      </c>
      <c r="HB34" s="102" t="str">
        <f t="shared" si="183"/>
        <v/>
      </c>
      <c r="HC34" s="107">
        <f t="shared" si="184"/>
        <v>0</v>
      </c>
      <c r="HD34" s="106" t="str">
        <f t="shared" si="185"/>
        <v/>
      </c>
      <c r="HE34" s="102" t="str">
        <f t="shared" si="186"/>
        <v/>
      </c>
      <c r="HF34" s="107">
        <f t="shared" si="187"/>
        <v>0</v>
      </c>
      <c r="HG34" s="106" t="str">
        <f t="shared" si="188"/>
        <v/>
      </c>
      <c r="HH34" s="102" t="str">
        <f t="shared" si="217"/>
        <v/>
      </c>
      <c r="HI34" s="102" t="e">
        <f>VLOOKUP(HH34,初期設定シート!$D$6:$E$33,2,FALSE)</f>
        <v>#N/A</v>
      </c>
      <c r="HJ34" s="102" t="str">
        <f t="shared" si="218"/>
        <v/>
      </c>
      <c r="HK34" s="102" t="str">
        <f t="shared" si="219"/>
        <v/>
      </c>
      <c r="HL34" s="102" t="e">
        <f>VLOOKUP($HH34,初期設定シート!$Y$5:$AL$32,3,FALSE)</f>
        <v>#N/A</v>
      </c>
      <c r="HM34" s="102" t="e">
        <f>VLOOKUP($HH34,初期設定シート!$Y$5:$AL$32,4,FALSE)</f>
        <v>#N/A</v>
      </c>
      <c r="HN34" s="102" t="e">
        <f>VLOOKUP($HH34,初期設定シート!$Y$5:$AL$32,5,FALSE)</f>
        <v>#N/A</v>
      </c>
      <c r="HO34" s="102" t="e">
        <f>VLOOKUP($HH34,初期設定シート!$Y$5:$AL$32,6,FALSE)</f>
        <v>#N/A</v>
      </c>
      <c r="HP34" s="102" t="e">
        <f>VLOOKUP($HH34,初期設定シート!$Y$5:$AL$32,7,FALSE)</f>
        <v>#N/A</v>
      </c>
      <c r="HQ34" s="102" t="e">
        <f>VLOOKUP($HH34,初期設定シート!$Y$5:$AL$32,8,FALSE)</f>
        <v>#N/A</v>
      </c>
      <c r="HR34" s="102" t="e">
        <f>VLOOKUP($HH34,初期設定シート!$Y$5:$AL$32,9,FALSE)</f>
        <v>#N/A</v>
      </c>
      <c r="HS34" s="102" t="e">
        <f>VLOOKUP($HH34,初期設定シート!$Y$5:$AL$32,10,FALSE)</f>
        <v>#N/A</v>
      </c>
      <c r="HT34" s="102" t="e">
        <f>VLOOKUP($HH34,初期設定シート!$Y$5:$AL$32,11,FALSE)</f>
        <v>#N/A</v>
      </c>
      <c r="HU34" s="102" t="e">
        <f>VLOOKUP($HH34,初期設定シート!$Y$5:$AL$32,12,FALSE)</f>
        <v>#N/A</v>
      </c>
      <c r="HV34" s="102" t="e">
        <f>VLOOKUP($HH34,初期設定シート!$Y$5:$AL$32,13,FALSE)</f>
        <v>#N/A</v>
      </c>
      <c r="HW34" s="102" t="e">
        <f>VLOOKUP($HH34,初期設定シート!$Y$5:$AL$32,14,FALSE)</f>
        <v>#N/A</v>
      </c>
      <c r="HX34" s="102" t="e">
        <f t="shared" si="189"/>
        <v>#N/A</v>
      </c>
      <c r="HY34" s="102" t="e">
        <f t="shared" si="190"/>
        <v>#N/A</v>
      </c>
      <c r="HZ34" s="102" t="e">
        <f t="shared" si="191"/>
        <v>#N/A</v>
      </c>
      <c r="IA34" s="102" t="e">
        <f t="shared" si="192"/>
        <v>#N/A</v>
      </c>
      <c r="IB34" s="102" t="e">
        <f t="shared" si="193"/>
        <v>#N/A</v>
      </c>
      <c r="IC34" s="102" t="e">
        <f t="shared" si="194"/>
        <v>#N/A</v>
      </c>
      <c r="ID34" s="102" t="e">
        <f t="shared" si="195"/>
        <v>#N/A</v>
      </c>
      <c r="IE34" s="102" t="e">
        <f t="shared" si="196"/>
        <v>#N/A</v>
      </c>
      <c r="IF34" s="102" t="e">
        <f t="shared" si="197"/>
        <v>#N/A</v>
      </c>
      <c r="IG34" s="102" t="e">
        <f t="shared" si="198"/>
        <v>#N/A</v>
      </c>
      <c r="IH34" s="102" t="e">
        <f t="shared" si="199"/>
        <v>#N/A</v>
      </c>
      <c r="II34" s="102" t="e">
        <f t="shared" si="200"/>
        <v>#N/A</v>
      </c>
      <c r="IJ34" s="102" t="str">
        <f t="shared" si="201"/>
        <v/>
      </c>
      <c r="IK34" s="102" t="str">
        <f t="shared" si="202"/>
        <v/>
      </c>
      <c r="IL34" s="102" t="str">
        <f t="shared" si="203"/>
        <v/>
      </c>
      <c r="IM34" s="102" t="str">
        <f t="shared" si="204"/>
        <v/>
      </c>
      <c r="IN34" s="102" t="str">
        <f t="shared" si="205"/>
        <v/>
      </c>
      <c r="IO34" s="102" t="str">
        <f t="shared" si="206"/>
        <v/>
      </c>
      <c r="IP34" s="102" t="str">
        <f t="shared" si="207"/>
        <v/>
      </c>
      <c r="IQ34" s="102" t="str">
        <f t="shared" si="208"/>
        <v/>
      </c>
      <c r="IR34" s="102" t="str">
        <f t="shared" si="209"/>
        <v/>
      </c>
      <c r="IS34" s="102" t="str">
        <f t="shared" si="210"/>
        <v/>
      </c>
      <c r="IT34" s="102" t="str">
        <f t="shared" si="211"/>
        <v/>
      </c>
      <c r="IU34" s="107" t="str">
        <f t="shared" si="212"/>
        <v/>
      </c>
    </row>
    <row r="35" spans="1:255" ht="30" customHeight="1">
      <c r="A35" s="265"/>
      <c r="B35" s="266"/>
      <c r="C35" s="266"/>
      <c r="D35" s="266"/>
      <c r="E35" s="266"/>
      <c r="F35" s="267"/>
      <c r="G35" s="266"/>
      <c r="H35" s="266"/>
      <c r="I35" s="268"/>
      <c r="J35" s="282"/>
      <c r="K35" s="282"/>
      <c r="L35" s="282"/>
      <c r="M35" s="282"/>
      <c r="N35" s="282"/>
      <c r="O35" s="282"/>
      <c r="P35" s="282"/>
      <c r="Q35" s="282"/>
      <c r="R35" s="282"/>
      <c r="S35" s="282"/>
      <c r="T35" s="282"/>
      <c r="U35" s="282"/>
      <c r="V35" s="283">
        <f t="shared" si="213"/>
        <v>0</v>
      </c>
      <c r="X35" s="106" t="str">
        <f t="shared" si="214"/>
        <v/>
      </c>
      <c r="Y35" s="102" t="str">
        <f t="shared" si="215"/>
        <v/>
      </c>
      <c r="Z35" s="102">
        <f t="shared" si="0"/>
        <v>0</v>
      </c>
      <c r="AA35" s="102">
        <f>IF(Y35="",0,VLOOKUP(Y35,Y$55:AA$56,3,FALSE))</f>
        <v>0</v>
      </c>
      <c r="AB35" s="107">
        <f t="shared" si="216"/>
        <v>0</v>
      </c>
      <c r="AC35" s="106" t="str">
        <f t="shared" si="2"/>
        <v/>
      </c>
      <c r="AD35" s="102" t="str">
        <f t="shared" si="3"/>
        <v/>
      </c>
      <c r="AE35" s="102">
        <f t="shared" si="4"/>
        <v>0</v>
      </c>
      <c r="AF35" s="102">
        <f>IF(AD35="",0,VLOOKUP(AD35,AD$55:AF$56,3,FALSE))</f>
        <v>0</v>
      </c>
      <c r="AG35" s="107">
        <f t="shared" si="6"/>
        <v>0</v>
      </c>
      <c r="AH35" s="106" t="str">
        <f t="shared" si="7"/>
        <v/>
      </c>
      <c r="AI35" s="102" t="str">
        <f t="shared" si="8"/>
        <v/>
      </c>
      <c r="AJ35" s="102">
        <f t="shared" si="9"/>
        <v>0</v>
      </c>
      <c r="AK35" s="102">
        <f>IF(AI35="",0,VLOOKUP(AI35,AI$55:AK$56,3,FALSE))</f>
        <v>0</v>
      </c>
      <c r="AL35" s="107">
        <f t="shared" si="11"/>
        <v>0</v>
      </c>
      <c r="AM35" s="106" t="str">
        <f t="shared" si="12"/>
        <v/>
      </c>
      <c r="AN35" s="102" t="str">
        <f t="shared" si="13"/>
        <v/>
      </c>
      <c r="AO35" s="102">
        <f t="shared" si="14"/>
        <v>0</v>
      </c>
      <c r="AP35" s="102">
        <f>IF(AN35="",0,VLOOKUP(AN35,AN$55:AP$56,3,FALSE))</f>
        <v>0</v>
      </c>
      <c r="AQ35" s="107">
        <f t="shared" si="16"/>
        <v>0</v>
      </c>
      <c r="AR35" s="106" t="str">
        <f t="shared" si="17"/>
        <v/>
      </c>
      <c r="AS35" s="102" t="str">
        <f t="shared" si="18"/>
        <v/>
      </c>
      <c r="AT35" s="102">
        <f t="shared" si="19"/>
        <v>0</v>
      </c>
      <c r="AU35" s="102">
        <f>IF(AS35="",0,VLOOKUP(AS35,AS$55:AU$56,3,FALSE))</f>
        <v>0</v>
      </c>
      <c r="AV35" s="107">
        <f t="shared" si="21"/>
        <v>0</v>
      </c>
      <c r="AW35" s="106" t="str">
        <f t="shared" si="22"/>
        <v/>
      </c>
      <c r="AX35" s="102" t="str">
        <f t="shared" si="23"/>
        <v/>
      </c>
      <c r="AY35" s="102">
        <f t="shared" si="24"/>
        <v>0</v>
      </c>
      <c r="AZ35" s="102">
        <f>IF(AX35="",0,VLOOKUP(AX35,AX$55:AZ$56,3,FALSE))</f>
        <v>0</v>
      </c>
      <c r="BA35" s="107">
        <f t="shared" si="26"/>
        <v>0</v>
      </c>
      <c r="BB35" s="106" t="str">
        <f t="shared" si="27"/>
        <v/>
      </c>
      <c r="BC35" s="102" t="str">
        <f t="shared" si="28"/>
        <v/>
      </c>
      <c r="BD35" s="102">
        <f t="shared" si="29"/>
        <v>0</v>
      </c>
      <c r="BE35" s="102">
        <f>IF(BC35="",0,VLOOKUP(BC35,BC$55:BE$56,3,FALSE))</f>
        <v>0</v>
      </c>
      <c r="BF35" s="107">
        <f t="shared" si="31"/>
        <v>0</v>
      </c>
      <c r="BG35" s="106" t="str">
        <f t="shared" si="32"/>
        <v/>
      </c>
      <c r="BH35" s="102" t="str">
        <f t="shared" si="33"/>
        <v/>
      </c>
      <c r="BI35" s="102">
        <f t="shared" si="34"/>
        <v>0</v>
      </c>
      <c r="BJ35" s="102">
        <f>IF(BH35="",0,VLOOKUP(BH35,BH$55:BJ$56,3,FALSE))</f>
        <v>0</v>
      </c>
      <c r="BK35" s="107">
        <f t="shared" si="36"/>
        <v>0</v>
      </c>
      <c r="BL35" s="106" t="str">
        <f t="shared" si="37"/>
        <v/>
      </c>
      <c r="BM35" s="102" t="str">
        <f t="shared" si="38"/>
        <v/>
      </c>
      <c r="BN35" s="102">
        <f t="shared" si="39"/>
        <v>0</v>
      </c>
      <c r="BO35" s="102">
        <f>IF(BM35="",0,VLOOKUP(BM35,BM$55:BO$56,3,FALSE))</f>
        <v>0</v>
      </c>
      <c r="BP35" s="107">
        <f t="shared" si="41"/>
        <v>0</v>
      </c>
      <c r="BQ35" s="106" t="str">
        <f t="shared" si="42"/>
        <v/>
      </c>
      <c r="BR35" s="102" t="str">
        <f t="shared" si="43"/>
        <v/>
      </c>
      <c r="BS35" s="102">
        <f t="shared" si="44"/>
        <v>0</v>
      </c>
      <c r="BT35" s="102">
        <f>IF(BR35="",0,VLOOKUP(BR35,BR$55:BT$56,3,FALSE))</f>
        <v>0</v>
      </c>
      <c r="BU35" s="107">
        <f t="shared" si="46"/>
        <v>0</v>
      </c>
      <c r="BV35" s="106" t="str">
        <f t="shared" si="47"/>
        <v/>
      </c>
      <c r="BW35" s="102" t="str">
        <f t="shared" si="48"/>
        <v/>
      </c>
      <c r="BX35" s="102">
        <f t="shared" si="49"/>
        <v>0</v>
      </c>
      <c r="BY35" s="102">
        <f>IF(BW35="",0,VLOOKUP(BW35,BW$55:BY$56,3,FALSE))</f>
        <v>0</v>
      </c>
      <c r="BZ35" s="107">
        <f t="shared" si="51"/>
        <v>0</v>
      </c>
      <c r="CA35" s="106" t="str">
        <f t="shared" si="52"/>
        <v/>
      </c>
      <c r="CB35" s="102" t="str">
        <f t="shared" si="53"/>
        <v/>
      </c>
      <c r="CC35" s="102">
        <f t="shared" si="54"/>
        <v>0</v>
      </c>
      <c r="CD35" s="102">
        <f>IF(CB35="",0,VLOOKUP(CB35,CB$55:CD$56,3,FALSE))</f>
        <v>0</v>
      </c>
      <c r="CE35" s="107">
        <f t="shared" si="56"/>
        <v>0</v>
      </c>
      <c r="CF35" s="106" t="str">
        <f t="shared" si="57"/>
        <v/>
      </c>
      <c r="CG35" s="102" t="str">
        <f t="shared" si="58"/>
        <v/>
      </c>
      <c r="CH35" s="102">
        <f t="shared" si="59"/>
        <v>0</v>
      </c>
      <c r="CI35" s="102">
        <f>IF(CG35="",0,VLOOKUP(CG35,CG$55:CI$56,3,FALSE))</f>
        <v>0</v>
      </c>
      <c r="CJ35" s="107">
        <f t="shared" si="61"/>
        <v>0</v>
      </c>
      <c r="CK35" s="106" t="str">
        <f t="shared" si="62"/>
        <v/>
      </c>
      <c r="CL35" s="102" t="str">
        <f t="shared" si="63"/>
        <v/>
      </c>
      <c r="CM35" s="102">
        <f t="shared" si="64"/>
        <v>0</v>
      </c>
      <c r="CN35" s="102">
        <f>IF(CL35="",0,VLOOKUP(CL35,CL$55:CN$56,3,FALSE))</f>
        <v>0</v>
      </c>
      <c r="CO35" s="107">
        <f t="shared" si="66"/>
        <v>0</v>
      </c>
      <c r="CP35" s="106" t="str">
        <f t="shared" si="67"/>
        <v/>
      </c>
      <c r="CQ35" s="102" t="str">
        <f t="shared" si="68"/>
        <v/>
      </c>
      <c r="CR35" s="102">
        <f t="shared" si="69"/>
        <v>0</v>
      </c>
      <c r="CS35" s="102">
        <f>IF(CQ35="",0,VLOOKUP(CQ35,CQ$55:CS$58,3,FALSE))</f>
        <v>0</v>
      </c>
      <c r="CT35" s="107">
        <f t="shared" si="71"/>
        <v>0</v>
      </c>
      <c r="CU35" s="106" t="str">
        <f t="shared" si="72"/>
        <v/>
      </c>
      <c r="CV35" s="102" t="str">
        <f t="shared" si="73"/>
        <v/>
      </c>
      <c r="CW35" s="102">
        <f t="shared" si="74"/>
        <v>0</v>
      </c>
      <c r="CX35" s="102">
        <f>IF(CV35="",0,VLOOKUP(CV35,CV$55:CX$58,3,FALSE))</f>
        <v>0</v>
      </c>
      <c r="CY35" s="107">
        <f t="shared" si="76"/>
        <v>0</v>
      </c>
      <c r="CZ35" s="106" t="str">
        <f t="shared" si="77"/>
        <v/>
      </c>
      <c r="DA35" s="102" t="str">
        <f t="shared" si="78"/>
        <v/>
      </c>
      <c r="DB35" s="102">
        <f t="shared" si="79"/>
        <v>0</v>
      </c>
      <c r="DC35" s="102">
        <f>IF(DA35="",0,VLOOKUP(DA35,DA$55:DC$58,3,FALSE))</f>
        <v>0</v>
      </c>
      <c r="DD35" s="107">
        <f t="shared" si="81"/>
        <v>0</v>
      </c>
      <c r="DE35" s="106" t="str">
        <f t="shared" si="82"/>
        <v/>
      </c>
      <c r="DF35" s="102" t="str">
        <f t="shared" si="83"/>
        <v/>
      </c>
      <c r="DG35" s="102">
        <f t="shared" si="84"/>
        <v>0</v>
      </c>
      <c r="DH35" s="102">
        <f>IF(DF35="",0,VLOOKUP(DF35,DF$55:DH$58,3,FALSE))</f>
        <v>0</v>
      </c>
      <c r="DI35" s="107">
        <f t="shared" si="86"/>
        <v>0</v>
      </c>
      <c r="DJ35" s="106" t="str">
        <f t="shared" si="87"/>
        <v/>
      </c>
      <c r="DK35" s="102" t="str">
        <f t="shared" si="88"/>
        <v/>
      </c>
      <c r="DL35" s="102">
        <f t="shared" si="89"/>
        <v>0</v>
      </c>
      <c r="DM35" s="102">
        <f>IF(DK35="",0,VLOOKUP(DK35,DK$55:DM$58,3,FALSE))</f>
        <v>0</v>
      </c>
      <c r="DN35" s="107">
        <f t="shared" si="91"/>
        <v>0</v>
      </c>
      <c r="DO35" s="106" t="str">
        <f t="shared" si="220"/>
        <v/>
      </c>
      <c r="DP35" s="102" t="str">
        <f t="shared" si="93"/>
        <v/>
      </c>
      <c r="DQ35" s="102">
        <f t="shared" si="94"/>
        <v>0</v>
      </c>
      <c r="DR35" s="102">
        <f>IF(DP35="",0,VLOOKUP(DP35,DP$55:DR$58,3,FALSE))</f>
        <v>0</v>
      </c>
      <c r="DS35" s="107">
        <f t="shared" si="96"/>
        <v>0</v>
      </c>
      <c r="DT35" s="106" t="str">
        <f t="shared" si="221"/>
        <v/>
      </c>
      <c r="DU35" s="102" t="str">
        <f t="shared" si="98"/>
        <v/>
      </c>
      <c r="DV35" s="102">
        <f t="shared" si="99"/>
        <v>0</v>
      </c>
      <c r="DW35" s="102">
        <f>IF(DU35="",0,VLOOKUP(DU35,DU$55:DW$58,3,FALSE))</f>
        <v>0</v>
      </c>
      <c r="DX35" s="107">
        <f t="shared" si="101"/>
        <v>0</v>
      </c>
      <c r="DY35" s="106" t="str">
        <f t="shared" si="102"/>
        <v/>
      </c>
      <c r="DZ35" s="102" t="str">
        <f t="shared" si="103"/>
        <v/>
      </c>
      <c r="EA35" s="102">
        <f t="shared" si="104"/>
        <v>0</v>
      </c>
      <c r="EB35" s="102">
        <f>IF(DZ35="",0,VLOOKUP(DZ35,DZ$55:EB$58,3,FALSE))</f>
        <v>0</v>
      </c>
      <c r="EC35" s="107">
        <f t="shared" si="106"/>
        <v>0</v>
      </c>
      <c r="ED35" s="106" t="str">
        <f t="shared" si="107"/>
        <v/>
      </c>
      <c r="EE35" s="102" t="str">
        <f t="shared" si="108"/>
        <v/>
      </c>
      <c r="EF35" s="102">
        <f t="shared" si="109"/>
        <v>0</v>
      </c>
      <c r="EG35" s="102">
        <f>IF(EE35="",0,VLOOKUP(EE35,EE$55:EG$58,3,FALSE))</f>
        <v>0</v>
      </c>
      <c r="EH35" s="107">
        <f t="shared" si="111"/>
        <v>0</v>
      </c>
      <c r="EI35" s="106" t="str">
        <f t="shared" si="112"/>
        <v/>
      </c>
      <c r="EJ35" s="102" t="str">
        <f t="shared" si="113"/>
        <v/>
      </c>
      <c r="EK35" s="102">
        <f t="shared" si="114"/>
        <v>0</v>
      </c>
      <c r="EL35" s="102">
        <f>IF(EJ35="",0,VLOOKUP(EJ35,EJ$55:EL$58,3,FALSE))</f>
        <v>0</v>
      </c>
      <c r="EM35" s="107">
        <f t="shared" si="116"/>
        <v>0</v>
      </c>
      <c r="EN35" s="106" t="str">
        <f t="shared" si="117"/>
        <v/>
      </c>
      <c r="EO35" s="102" t="str">
        <f t="shared" si="118"/>
        <v/>
      </c>
      <c r="EP35" s="102">
        <f t="shared" si="119"/>
        <v>0</v>
      </c>
      <c r="EQ35" s="102">
        <f>IF(EO35="",0,VLOOKUP(EO35,EO$55:EQ$58,3,FALSE))</f>
        <v>0</v>
      </c>
      <c r="ER35" s="107">
        <f t="shared" si="121"/>
        <v>0</v>
      </c>
      <c r="ES35" s="106" t="str">
        <f t="shared" si="122"/>
        <v/>
      </c>
      <c r="ET35" s="102" t="str">
        <f t="shared" si="123"/>
        <v/>
      </c>
      <c r="EU35" s="102">
        <f t="shared" si="124"/>
        <v>0</v>
      </c>
      <c r="EV35" s="102">
        <f>IF(ET35="",0,VLOOKUP(ET35,ET$55:EV$58,3,FALSE))</f>
        <v>0</v>
      </c>
      <c r="EW35" s="107">
        <f t="shared" si="126"/>
        <v>0</v>
      </c>
      <c r="EX35" s="106" t="str">
        <f t="shared" si="127"/>
        <v/>
      </c>
      <c r="EY35" s="102" t="str">
        <f t="shared" si="128"/>
        <v/>
      </c>
      <c r="EZ35" s="102">
        <f t="shared" si="129"/>
        <v>0</v>
      </c>
      <c r="FA35" s="102">
        <f>IF(EY35="",0,VLOOKUP(EY35,EY$55:FA$58,3,FALSE))</f>
        <v>0</v>
      </c>
      <c r="FB35" s="107">
        <f t="shared" si="131"/>
        <v>0</v>
      </c>
      <c r="FC35" s="106" t="str">
        <f t="shared" si="132"/>
        <v/>
      </c>
      <c r="FD35" s="102" t="str">
        <f t="shared" si="133"/>
        <v/>
      </c>
      <c r="FE35" s="102">
        <f t="shared" si="134"/>
        <v>0</v>
      </c>
      <c r="FF35" s="102">
        <f>IF(FD35="",0,VLOOKUP(FD35,FD$55:FF$58,3,FALSE))</f>
        <v>0</v>
      </c>
      <c r="FG35" s="107">
        <f t="shared" si="136"/>
        <v>0</v>
      </c>
      <c r="FH35" s="106" t="str">
        <f t="shared" si="137"/>
        <v/>
      </c>
      <c r="FI35" s="102" t="str">
        <f t="shared" si="138"/>
        <v/>
      </c>
      <c r="FJ35" s="102">
        <f t="shared" si="139"/>
        <v>0</v>
      </c>
      <c r="FK35" s="102">
        <f>IF(FI35="",0,VLOOKUP(FI35,FI$55:FK$58,3,FALSE))</f>
        <v>0</v>
      </c>
      <c r="FL35" s="107">
        <f t="shared" si="141"/>
        <v>0</v>
      </c>
      <c r="FM35" s="106" t="str">
        <f t="shared" si="142"/>
        <v/>
      </c>
      <c r="FN35" s="102" t="str">
        <f t="shared" si="143"/>
        <v/>
      </c>
      <c r="FO35" s="102">
        <f t="shared" si="144"/>
        <v>0</v>
      </c>
      <c r="FP35" s="102">
        <f>IF(FN35="",0,VLOOKUP(FN35,FN$55:FP$58,3,FALSE))</f>
        <v>0</v>
      </c>
      <c r="FQ35" s="107">
        <f t="shared" si="146"/>
        <v>0</v>
      </c>
      <c r="FR35" s="106" t="str">
        <f t="shared" si="147"/>
        <v/>
      </c>
      <c r="FS35" s="102" t="str">
        <f t="shared" si="148"/>
        <v/>
      </c>
      <c r="FT35" s="102">
        <f t="shared" si="149"/>
        <v>0</v>
      </c>
      <c r="FU35" s="102">
        <f>IF(FS35="",0,VLOOKUP(FS35,FS$55:FU$58,3,FALSE))</f>
        <v>0</v>
      </c>
      <c r="FV35" s="107">
        <f t="shared" si="151"/>
        <v>0</v>
      </c>
      <c r="FW35" s="106" t="str">
        <f t="shared" si="152"/>
        <v/>
      </c>
      <c r="FX35" s="102" t="str">
        <f t="shared" si="153"/>
        <v/>
      </c>
      <c r="FY35" s="102">
        <f t="shared" si="154"/>
        <v>0</v>
      </c>
      <c r="FZ35" s="102">
        <f>IF(FX35="",0,VLOOKUP(FX35,FX$55:FZ$58,3,FALSE))</f>
        <v>0</v>
      </c>
      <c r="GA35" s="107">
        <f t="shared" si="156"/>
        <v>0</v>
      </c>
      <c r="GB35" s="106" t="str">
        <f t="shared" si="157"/>
        <v/>
      </c>
      <c r="GC35" s="102" t="str">
        <f t="shared" si="158"/>
        <v/>
      </c>
      <c r="GD35" s="102">
        <f t="shared" si="159"/>
        <v>0</v>
      </c>
      <c r="GE35" s="102">
        <f>IF(GC35="",0,VLOOKUP(GC35,GC$55:GE$58,3,FALSE))</f>
        <v>0</v>
      </c>
      <c r="GF35" s="107">
        <f t="shared" si="161"/>
        <v>0</v>
      </c>
      <c r="GG35" s="106" t="str">
        <f t="shared" si="162"/>
        <v/>
      </c>
      <c r="GH35" s="102" t="str">
        <f t="shared" si="163"/>
        <v/>
      </c>
      <c r="GI35" s="102">
        <f t="shared" si="164"/>
        <v>0</v>
      </c>
      <c r="GJ35" s="102">
        <f>IF(GH35="",0,VLOOKUP(GH35,GH$55:GJ$58,3,FALSE))</f>
        <v>0</v>
      </c>
      <c r="GK35" s="107">
        <f t="shared" si="166"/>
        <v>0</v>
      </c>
      <c r="GL35" s="106" t="str">
        <f t="shared" si="167"/>
        <v/>
      </c>
      <c r="GM35" s="102" t="str">
        <f t="shared" si="168"/>
        <v/>
      </c>
      <c r="GN35" s="102">
        <f t="shared" si="169"/>
        <v>0</v>
      </c>
      <c r="GO35" s="102">
        <f>IF(GM35="",0,VLOOKUP(GM35,GM$55:GO$58,3,FALSE))</f>
        <v>0</v>
      </c>
      <c r="GP35" s="107">
        <f t="shared" si="171"/>
        <v>0</v>
      </c>
      <c r="GQ35" s="106" t="str">
        <f t="shared" si="172"/>
        <v/>
      </c>
      <c r="GR35" s="102" t="str">
        <f t="shared" si="173"/>
        <v/>
      </c>
      <c r="GS35" s="102">
        <f t="shared" si="174"/>
        <v>0</v>
      </c>
      <c r="GT35" s="102">
        <f>IF(GR35="",0,VLOOKUP(GR35,GR$55:GT$58,3,FALSE))</f>
        <v>0</v>
      </c>
      <c r="GU35" s="107">
        <f t="shared" si="176"/>
        <v>0</v>
      </c>
      <c r="GV35" s="106" t="str">
        <f t="shared" si="177"/>
        <v/>
      </c>
      <c r="GW35" s="102" t="str">
        <f t="shared" si="178"/>
        <v/>
      </c>
      <c r="GX35" s="102">
        <f t="shared" si="179"/>
        <v>0</v>
      </c>
      <c r="GY35" s="102">
        <f>IF(GW35="",0,VLOOKUP(GW35,GW$55:GY$58,3,FALSE))</f>
        <v>0</v>
      </c>
      <c r="GZ35" s="107">
        <f t="shared" si="181"/>
        <v>0</v>
      </c>
      <c r="HA35" s="106" t="str">
        <f t="shared" si="182"/>
        <v/>
      </c>
      <c r="HB35" s="102" t="str">
        <f t="shared" si="183"/>
        <v/>
      </c>
      <c r="HC35" s="107">
        <f t="shared" si="184"/>
        <v>0</v>
      </c>
      <c r="HD35" s="106" t="str">
        <f t="shared" si="185"/>
        <v/>
      </c>
      <c r="HE35" s="102" t="str">
        <f t="shared" si="186"/>
        <v/>
      </c>
      <c r="HF35" s="107">
        <f t="shared" si="187"/>
        <v>0</v>
      </c>
      <c r="HG35" s="106" t="str">
        <f t="shared" si="188"/>
        <v/>
      </c>
      <c r="HH35" s="102" t="str">
        <f t="shared" si="217"/>
        <v/>
      </c>
      <c r="HI35" s="102" t="e">
        <f>VLOOKUP(HH35,初期設定シート!$D$6:$E$33,2,FALSE)</f>
        <v>#N/A</v>
      </c>
      <c r="HJ35" s="102" t="str">
        <f t="shared" si="218"/>
        <v/>
      </c>
      <c r="HK35" s="102" t="str">
        <f t="shared" si="219"/>
        <v/>
      </c>
      <c r="HL35" s="102" t="e">
        <f>VLOOKUP($HH35,初期設定シート!$Y$5:$AL$32,3,FALSE)</f>
        <v>#N/A</v>
      </c>
      <c r="HM35" s="102" t="e">
        <f>VLOOKUP($HH35,初期設定シート!$Y$5:$AL$32,4,FALSE)</f>
        <v>#N/A</v>
      </c>
      <c r="HN35" s="102" t="e">
        <f>VLOOKUP($HH35,初期設定シート!$Y$5:$AL$32,5,FALSE)</f>
        <v>#N/A</v>
      </c>
      <c r="HO35" s="102" t="e">
        <f>VLOOKUP($HH35,初期設定シート!$Y$5:$AL$32,6,FALSE)</f>
        <v>#N/A</v>
      </c>
      <c r="HP35" s="102" t="e">
        <f>VLOOKUP($HH35,初期設定シート!$Y$5:$AL$32,7,FALSE)</f>
        <v>#N/A</v>
      </c>
      <c r="HQ35" s="102" t="e">
        <f>VLOOKUP($HH35,初期設定シート!$Y$5:$AL$32,8,FALSE)</f>
        <v>#N/A</v>
      </c>
      <c r="HR35" s="102" t="e">
        <f>VLOOKUP($HH35,初期設定シート!$Y$5:$AL$32,9,FALSE)</f>
        <v>#N/A</v>
      </c>
      <c r="HS35" s="102" t="e">
        <f>VLOOKUP($HH35,初期設定シート!$Y$5:$AL$32,10,FALSE)</f>
        <v>#N/A</v>
      </c>
      <c r="HT35" s="102" t="e">
        <f>VLOOKUP($HH35,初期設定シート!$Y$5:$AL$32,11,FALSE)</f>
        <v>#N/A</v>
      </c>
      <c r="HU35" s="102" t="e">
        <f>VLOOKUP($HH35,初期設定シート!$Y$5:$AL$32,12,FALSE)</f>
        <v>#N/A</v>
      </c>
      <c r="HV35" s="102" t="e">
        <f>VLOOKUP($HH35,初期設定シート!$Y$5:$AL$32,13,FALSE)</f>
        <v>#N/A</v>
      </c>
      <c r="HW35" s="102" t="e">
        <f>VLOOKUP($HH35,初期設定シート!$Y$5:$AL$32,14,FALSE)</f>
        <v>#N/A</v>
      </c>
      <c r="HX35" s="102" t="e">
        <f t="shared" si="189"/>
        <v>#N/A</v>
      </c>
      <c r="HY35" s="102" t="e">
        <f t="shared" si="190"/>
        <v>#N/A</v>
      </c>
      <c r="HZ35" s="102" t="e">
        <f t="shared" si="191"/>
        <v>#N/A</v>
      </c>
      <c r="IA35" s="102" t="e">
        <f t="shared" si="192"/>
        <v>#N/A</v>
      </c>
      <c r="IB35" s="102" t="e">
        <f t="shared" si="193"/>
        <v>#N/A</v>
      </c>
      <c r="IC35" s="102" t="e">
        <f t="shared" si="194"/>
        <v>#N/A</v>
      </c>
      <c r="ID35" s="102" t="e">
        <f t="shared" si="195"/>
        <v>#N/A</v>
      </c>
      <c r="IE35" s="102" t="e">
        <f t="shared" si="196"/>
        <v>#N/A</v>
      </c>
      <c r="IF35" s="102" t="e">
        <f t="shared" si="197"/>
        <v>#N/A</v>
      </c>
      <c r="IG35" s="102" t="e">
        <f t="shared" si="198"/>
        <v>#N/A</v>
      </c>
      <c r="IH35" s="102" t="e">
        <f t="shared" si="199"/>
        <v>#N/A</v>
      </c>
      <c r="II35" s="102" t="e">
        <f t="shared" si="200"/>
        <v>#N/A</v>
      </c>
      <c r="IJ35" s="102" t="str">
        <f t="shared" si="201"/>
        <v/>
      </c>
      <c r="IK35" s="102" t="str">
        <f t="shared" si="202"/>
        <v/>
      </c>
      <c r="IL35" s="102" t="str">
        <f t="shared" si="203"/>
        <v/>
      </c>
      <c r="IM35" s="102" t="str">
        <f t="shared" si="204"/>
        <v/>
      </c>
      <c r="IN35" s="102" t="str">
        <f t="shared" si="205"/>
        <v/>
      </c>
      <c r="IO35" s="102" t="str">
        <f t="shared" si="206"/>
        <v/>
      </c>
      <c r="IP35" s="102" t="str">
        <f t="shared" si="207"/>
        <v/>
      </c>
      <c r="IQ35" s="102" t="str">
        <f t="shared" si="208"/>
        <v/>
      </c>
      <c r="IR35" s="102" t="str">
        <f t="shared" si="209"/>
        <v/>
      </c>
      <c r="IS35" s="102" t="str">
        <f t="shared" si="210"/>
        <v/>
      </c>
      <c r="IT35" s="102" t="str">
        <f t="shared" si="211"/>
        <v/>
      </c>
      <c r="IU35" s="107" t="str">
        <f t="shared" si="212"/>
        <v/>
      </c>
    </row>
    <row r="36" spans="1:255" s="290" customFormat="1" ht="20.100000000000001" customHeight="1">
      <c r="A36" s="291" t="s">
        <v>545</v>
      </c>
      <c r="B36" s="292"/>
      <c r="C36" s="292"/>
      <c r="D36" s="292"/>
      <c r="E36" s="292"/>
      <c r="F36" s="292"/>
      <c r="G36" s="292"/>
      <c r="H36" s="292"/>
      <c r="I36" s="293"/>
      <c r="J36" s="294"/>
      <c r="K36" s="294"/>
      <c r="L36" s="294"/>
      <c r="M36" s="294"/>
      <c r="N36" s="294"/>
      <c r="O36" s="294"/>
      <c r="P36" s="294"/>
      <c r="Q36" s="294"/>
      <c r="R36" s="294"/>
      <c r="S36" s="294"/>
      <c r="T36" s="294"/>
      <c r="U36" s="294"/>
      <c r="V36" s="295"/>
      <c r="W36" s="286"/>
      <c r="X36" s="287"/>
      <c r="Y36" s="288"/>
      <c r="Z36" s="288"/>
      <c r="AA36" s="288"/>
      <c r="AB36" s="289"/>
      <c r="AC36" s="287"/>
      <c r="AD36" s="288"/>
      <c r="AE36" s="288"/>
      <c r="AF36" s="288"/>
      <c r="AG36" s="289"/>
      <c r="AH36" s="287"/>
      <c r="AI36" s="288"/>
      <c r="AJ36" s="288"/>
      <c r="AK36" s="288"/>
      <c r="AL36" s="289"/>
      <c r="AM36" s="287"/>
      <c r="AN36" s="288"/>
      <c r="AO36" s="288"/>
      <c r="AP36" s="288"/>
      <c r="AQ36" s="289"/>
      <c r="AR36" s="287"/>
      <c r="AS36" s="288"/>
      <c r="AT36" s="288"/>
      <c r="AU36" s="288"/>
      <c r="AV36" s="289"/>
      <c r="AW36" s="287"/>
      <c r="AX36" s="288"/>
      <c r="AY36" s="288"/>
      <c r="AZ36" s="288"/>
      <c r="BA36" s="289"/>
      <c r="BB36" s="287"/>
      <c r="BC36" s="288"/>
      <c r="BD36" s="288"/>
      <c r="BE36" s="288"/>
      <c r="BF36" s="289"/>
      <c r="BG36" s="287"/>
      <c r="BH36" s="288"/>
      <c r="BI36" s="288"/>
      <c r="BJ36" s="288"/>
      <c r="BK36" s="289"/>
      <c r="BL36" s="287"/>
      <c r="BM36" s="288"/>
      <c r="BN36" s="288"/>
      <c r="BO36" s="288"/>
      <c r="BP36" s="289"/>
      <c r="BQ36" s="287"/>
      <c r="BR36" s="288"/>
      <c r="BS36" s="288"/>
      <c r="BT36" s="288"/>
      <c r="BU36" s="289"/>
      <c r="BV36" s="287"/>
      <c r="BW36" s="288"/>
      <c r="BX36" s="288"/>
      <c r="BY36" s="288"/>
      <c r="BZ36" s="289"/>
      <c r="CA36" s="287"/>
      <c r="CB36" s="288"/>
      <c r="CC36" s="288"/>
      <c r="CD36" s="288"/>
      <c r="CE36" s="289"/>
      <c r="CF36" s="287"/>
      <c r="CG36" s="288"/>
      <c r="CH36" s="288"/>
      <c r="CI36" s="288"/>
      <c r="CJ36" s="289"/>
      <c r="CK36" s="287"/>
      <c r="CL36" s="288"/>
      <c r="CM36" s="288"/>
      <c r="CN36" s="288"/>
      <c r="CO36" s="289"/>
      <c r="CP36" s="287"/>
      <c r="CQ36" s="288"/>
      <c r="CR36" s="288"/>
      <c r="CS36" s="288"/>
      <c r="CT36" s="289"/>
      <c r="CU36" s="287"/>
      <c r="CV36" s="288"/>
      <c r="CW36" s="288"/>
      <c r="CX36" s="288"/>
      <c r="CY36" s="289"/>
      <c r="CZ36" s="287"/>
      <c r="DA36" s="288"/>
      <c r="DB36" s="288"/>
      <c r="DC36" s="288"/>
      <c r="DD36" s="289"/>
      <c r="DE36" s="287"/>
      <c r="DF36" s="288"/>
      <c r="DG36" s="288"/>
      <c r="DH36" s="288"/>
      <c r="DI36" s="289"/>
      <c r="DJ36" s="287"/>
      <c r="DK36" s="288"/>
      <c r="DL36" s="288"/>
      <c r="DM36" s="288"/>
      <c r="DN36" s="289"/>
      <c r="DO36" s="287"/>
      <c r="DP36" s="288"/>
      <c r="DQ36" s="288"/>
      <c r="DR36" s="288"/>
      <c r="DS36" s="289"/>
      <c r="DT36" s="287"/>
      <c r="DU36" s="288"/>
      <c r="DV36" s="288"/>
      <c r="DW36" s="288"/>
      <c r="DX36" s="289"/>
      <c r="DY36" s="287"/>
      <c r="DZ36" s="288"/>
      <c r="EA36" s="288"/>
      <c r="EB36" s="288"/>
      <c r="EC36" s="289"/>
      <c r="ED36" s="287"/>
      <c r="EE36" s="288"/>
      <c r="EF36" s="288"/>
      <c r="EG36" s="288"/>
      <c r="EH36" s="289"/>
      <c r="EI36" s="287"/>
      <c r="EJ36" s="288"/>
      <c r="EK36" s="288"/>
      <c r="EL36" s="288"/>
      <c r="EM36" s="289"/>
      <c r="EN36" s="287"/>
      <c r="EO36" s="288"/>
      <c r="EP36" s="288"/>
      <c r="EQ36" s="288"/>
      <c r="ER36" s="289"/>
      <c r="ES36" s="287"/>
      <c r="ET36" s="288"/>
      <c r="EU36" s="288"/>
      <c r="EV36" s="288"/>
      <c r="EW36" s="289"/>
      <c r="EX36" s="287"/>
      <c r="EY36" s="288"/>
      <c r="EZ36" s="288"/>
      <c r="FA36" s="288"/>
      <c r="FB36" s="289"/>
      <c r="FC36" s="287"/>
      <c r="FD36" s="288"/>
      <c r="FE36" s="288"/>
      <c r="FF36" s="288"/>
      <c r="FG36" s="289"/>
      <c r="FH36" s="287"/>
      <c r="FI36" s="288"/>
      <c r="FJ36" s="288"/>
      <c r="FK36" s="288"/>
      <c r="FL36" s="289"/>
      <c r="FM36" s="287"/>
      <c r="FN36" s="288"/>
      <c r="FO36" s="288"/>
      <c r="FP36" s="288"/>
      <c r="FQ36" s="289"/>
      <c r="FR36" s="287"/>
      <c r="FS36" s="288"/>
      <c r="FT36" s="288"/>
      <c r="FU36" s="288"/>
      <c r="FV36" s="289"/>
      <c r="FW36" s="287"/>
      <c r="FX36" s="288"/>
      <c r="FY36" s="288"/>
      <c r="FZ36" s="288"/>
      <c r="GA36" s="289"/>
      <c r="GB36" s="287"/>
      <c r="GC36" s="288"/>
      <c r="GD36" s="288"/>
      <c r="GE36" s="288"/>
      <c r="GF36" s="289"/>
      <c r="GG36" s="287"/>
      <c r="GH36" s="288"/>
      <c r="GI36" s="288"/>
      <c r="GJ36" s="288"/>
      <c r="GK36" s="289"/>
      <c r="GL36" s="287"/>
      <c r="GM36" s="288"/>
      <c r="GN36" s="288"/>
      <c r="GO36" s="288"/>
      <c r="GP36" s="289"/>
      <c r="GQ36" s="287"/>
      <c r="GR36" s="288"/>
      <c r="GS36" s="288"/>
      <c r="GT36" s="288"/>
      <c r="GU36" s="289"/>
      <c r="GV36" s="287"/>
      <c r="GW36" s="288"/>
      <c r="GX36" s="288"/>
      <c r="GY36" s="288"/>
      <c r="GZ36" s="289"/>
      <c r="HA36" s="287"/>
      <c r="HB36" s="288"/>
      <c r="HC36" s="289"/>
      <c r="HD36" s="287"/>
      <c r="HE36" s="288"/>
      <c r="HF36" s="289"/>
      <c r="HG36" s="287"/>
      <c r="HH36" s="288"/>
      <c r="HI36" s="288"/>
      <c r="HJ36" s="288"/>
      <c r="HK36" s="288"/>
      <c r="HL36" s="288"/>
      <c r="HM36" s="288"/>
      <c r="HN36" s="288"/>
      <c r="HO36" s="288"/>
      <c r="HP36" s="288"/>
      <c r="HQ36" s="288"/>
      <c r="HR36" s="288"/>
      <c r="HS36" s="288"/>
      <c r="HT36" s="288"/>
      <c r="HU36" s="288"/>
      <c r="HV36" s="288"/>
      <c r="HW36" s="288"/>
      <c r="HX36" s="288"/>
      <c r="HY36" s="288"/>
      <c r="HZ36" s="288"/>
      <c r="IA36" s="288"/>
      <c r="IB36" s="288"/>
      <c r="IC36" s="288"/>
      <c r="ID36" s="288"/>
      <c r="IE36" s="288"/>
      <c r="IF36" s="288"/>
      <c r="IG36" s="288"/>
      <c r="IH36" s="288"/>
      <c r="II36" s="288"/>
      <c r="IJ36" s="288"/>
      <c r="IK36" s="288"/>
      <c r="IL36" s="288"/>
      <c r="IM36" s="288"/>
      <c r="IN36" s="288"/>
      <c r="IO36" s="288"/>
      <c r="IP36" s="288"/>
      <c r="IQ36" s="288"/>
      <c r="IR36" s="288"/>
      <c r="IS36" s="288"/>
      <c r="IT36" s="288"/>
      <c r="IU36" s="289"/>
    </row>
    <row r="37" spans="1:255" ht="30" customHeight="1">
      <c r="A37" s="265"/>
      <c r="B37" s="266"/>
      <c r="C37" s="266"/>
      <c r="D37" s="266"/>
      <c r="E37" s="266"/>
      <c r="F37" s="267"/>
      <c r="G37" s="266"/>
      <c r="H37" s="266"/>
      <c r="I37" s="268"/>
      <c r="J37" s="282"/>
      <c r="K37" s="282"/>
      <c r="L37" s="282"/>
      <c r="M37" s="282"/>
      <c r="N37" s="282"/>
      <c r="O37" s="282"/>
      <c r="P37" s="282"/>
      <c r="Q37" s="282"/>
      <c r="R37" s="282"/>
      <c r="S37" s="282"/>
      <c r="T37" s="282"/>
      <c r="U37" s="282"/>
      <c r="V37" s="283">
        <f t="shared" si="213"/>
        <v>0</v>
      </c>
      <c r="X37" s="106" t="str">
        <f t="shared" si="214"/>
        <v/>
      </c>
      <c r="Y37" s="102" t="str">
        <f t="shared" si="215"/>
        <v/>
      </c>
      <c r="Z37" s="102">
        <f t="shared" si="0"/>
        <v>0</v>
      </c>
      <c r="AA37" s="102">
        <f>IF(Y37="",0,VLOOKUP(Y37,Y$55:AA$56,3,FALSE))</f>
        <v>0</v>
      </c>
      <c r="AB37" s="107">
        <f t="shared" si="216"/>
        <v>0</v>
      </c>
      <c r="AC37" s="106" t="str">
        <f t="shared" si="2"/>
        <v/>
      </c>
      <c r="AD37" s="102" t="str">
        <f t="shared" si="3"/>
        <v/>
      </c>
      <c r="AE37" s="102">
        <f t="shared" si="4"/>
        <v>0</v>
      </c>
      <c r="AF37" s="102">
        <f>IF(AD37="",0,VLOOKUP(AD37,AD$55:AF$56,3,FALSE))</f>
        <v>0</v>
      </c>
      <c r="AG37" s="107">
        <f t="shared" si="6"/>
        <v>0</v>
      </c>
      <c r="AH37" s="106" t="str">
        <f t="shared" si="7"/>
        <v/>
      </c>
      <c r="AI37" s="102" t="str">
        <f t="shared" si="8"/>
        <v/>
      </c>
      <c r="AJ37" s="102">
        <f t="shared" si="9"/>
        <v>0</v>
      </c>
      <c r="AK37" s="102">
        <f>IF(AI37="",0,VLOOKUP(AI37,AI$55:AK$56,3,FALSE))</f>
        <v>0</v>
      </c>
      <c r="AL37" s="107">
        <f t="shared" si="11"/>
        <v>0</v>
      </c>
      <c r="AM37" s="106" t="str">
        <f t="shared" si="12"/>
        <v/>
      </c>
      <c r="AN37" s="102" t="str">
        <f t="shared" si="13"/>
        <v/>
      </c>
      <c r="AO37" s="102">
        <f t="shared" si="14"/>
        <v>0</v>
      </c>
      <c r="AP37" s="102">
        <f>IF(AN37="",0,VLOOKUP(AN37,AN$55:AP$56,3,FALSE))</f>
        <v>0</v>
      </c>
      <c r="AQ37" s="107">
        <f t="shared" si="16"/>
        <v>0</v>
      </c>
      <c r="AR37" s="106" t="str">
        <f t="shared" si="17"/>
        <v/>
      </c>
      <c r="AS37" s="102" t="str">
        <f t="shared" si="18"/>
        <v/>
      </c>
      <c r="AT37" s="102">
        <f t="shared" si="19"/>
        <v>0</v>
      </c>
      <c r="AU37" s="102">
        <f>IF(AS37="",0,VLOOKUP(AS37,AS$55:AU$56,3,FALSE))</f>
        <v>0</v>
      </c>
      <c r="AV37" s="107">
        <f t="shared" si="21"/>
        <v>0</v>
      </c>
      <c r="AW37" s="106" t="str">
        <f t="shared" si="22"/>
        <v/>
      </c>
      <c r="AX37" s="102" t="str">
        <f t="shared" si="23"/>
        <v/>
      </c>
      <c r="AY37" s="102">
        <f t="shared" si="24"/>
        <v>0</v>
      </c>
      <c r="AZ37" s="102">
        <f>IF(AX37="",0,VLOOKUP(AX37,AX$55:AZ$56,3,FALSE))</f>
        <v>0</v>
      </c>
      <c r="BA37" s="107">
        <f t="shared" si="26"/>
        <v>0</v>
      </c>
      <c r="BB37" s="106" t="str">
        <f t="shared" si="27"/>
        <v/>
      </c>
      <c r="BC37" s="102" t="str">
        <f t="shared" si="28"/>
        <v/>
      </c>
      <c r="BD37" s="102">
        <f t="shared" si="29"/>
        <v>0</v>
      </c>
      <c r="BE37" s="102">
        <f>IF(BC37="",0,VLOOKUP(BC37,BC$55:BE$56,3,FALSE))</f>
        <v>0</v>
      </c>
      <c r="BF37" s="107">
        <f t="shared" si="31"/>
        <v>0</v>
      </c>
      <c r="BG37" s="106" t="str">
        <f t="shared" si="32"/>
        <v/>
      </c>
      <c r="BH37" s="102" t="str">
        <f t="shared" si="33"/>
        <v/>
      </c>
      <c r="BI37" s="102">
        <f t="shared" si="34"/>
        <v>0</v>
      </c>
      <c r="BJ37" s="102">
        <f>IF(BH37="",0,VLOOKUP(BH37,BH$55:BJ$56,3,FALSE))</f>
        <v>0</v>
      </c>
      <c r="BK37" s="107">
        <f t="shared" si="36"/>
        <v>0</v>
      </c>
      <c r="BL37" s="106" t="str">
        <f t="shared" si="37"/>
        <v/>
      </c>
      <c r="BM37" s="102" t="str">
        <f t="shared" si="38"/>
        <v/>
      </c>
      <c r="BN37" s="102">
        <f t="shared" si="39"/>
        <v>0</v>
      </c>
      <c r="BO37" s="102">
        <f>IF(BM37="",0,VLOOKUP(BM37,BM$55:BO$56,3,FALSE))</f>
        <v>0</v>
      </c>
      <c r="BP37" s="107">
        <f t="shared" si="41"/>
        <v>0</v>
      </c>
      <c r="BQ37" s="106" t="str">
        <f t="shared" si="42"/>
        <v/>
      </c>
      <c r="BR37" s="102" t="str">
        <f t="shared" si="43"/>
        <v/>
      </c>
      <c r="BS37" s="102">
        <f t="shared" si="44"/>
        <v>0</v>
      </c>
      <c r="BT37" s="102">
        <f>IF(BR37="",0,VLOOKUP(BR37,BR$55:BT$56,3,FALSE))</f>
        <v>0</v>
      </c>
      <c r="BU37" s="107">
        <f t="shared" si="46"/>
        <v>0</v>
      </c>
      <c r="BV37" s="106" t="str">
        <f t="shared" si="47"/>
        <v/>
      </c>
      <c r="BW37" s="102" t="str">
        <f t="shared" si="48"/>
        <v/>
      </c>
      <c r="BX37" s="102">
        <f t="shared" si="49"/>
        <v>0</v>
      </c>
      <c r="BY37" s="102">
        <f>IF(BW37="",0,VLOOKUP(BW37,BW$55:BY$56,3,FALSE))</f>
        <v>0</v>
      </c>
      <c r="BZ37" s="107">
        <f t="shared" si="51"/>
        <v>0</v>
      </c>
      <c r="CA37" s="106" t="str">
        <f t="shared" si="52"/>
        <v/>
      </c>
      <c r="CB37" s="102" t="str">
        <f t="shared" si="53"/>
        <v/>
      </c>
      <c r="CC37" s="102">
        <f t="shared" si="54"/>
        <v>0</v>
      </c>
      <c r="CD37" s="102">
        <f>IF(CB37="",0,VLOOKUP(CB37,CB$55:CD$56,3,FALSE))</f>
        <v>0</v>
      </c>
      <c r="CE37" s="107">
        <f t="shared" si="56"/>
        <v>0</v>
      </c>
      <c r="CF37" s="106" t="str">
        <f t="shared" si="57"/>
        <v/>
      </c>
      <c r="CG37" s="102" t="str">
        <f t="shared" si="58"/>
        <v/>
      </c>
      <c r="CH37" s="102">
        <f t="shared" si="59"/>
        <v>0</v>
      </c>
      <c r="CI37" s="102">
        <f>IF(CG37="",0,VLOOKUP(CG37,CG$55:CI$56,3,FALSE))</f>
        <v>0</v>
      </c>
      <c r="CJ37" s="107">
        <f t="shared" si="61"/>
        <v>0</v>
      </c>
      <c r="CK37" s="106" t="str">
        <f t="shared" si="62"/>
        <v/>
      </c>
      <c r="CL37" s="102" t="str">
        <f t="shared" si="63"/>
        <v/>
      </c>
      <c r="CM37" s="102">
        <f t="shared" si="64"/>
        <v>0</v>
      </c>
      <c r="CN37" s="102">
        <f>IF(CL37="",0,VLOOKUP(CL37,CL$55:CN$56,3,FALSE))</f>
        <v>0</v>
      </c>
      <c r="CO37" s="107">
        <f t="shared" si="66"/>
        <v>0</v>
      </c>
      <c r="CP37" s="106" t="str">
        <f t="shared" si="67"/>
        <v/>
      </c>
      <c r="CQ37" s="102" t="str">
        <f t="shared" si="68"/>
        <v/>
      </c>
      <c r="CR37" s="102">
        <f t="shared" si="69"/>
        <v>0</v>
      </c>
      <c r="CS37" s="102">
        <f>IF(CQ37="",0,VLOOKUP(CQ37,CQ$55:CS$58,3,FALSE))</f>
        <v>0</v>
      </c>
      <c r="CT37" s="107">
        <f t="shared" si="71"/>
        <v>0</v>
      </c>
      <c r="CU37" s="106" t="str">
        <f t="shared" si="72"/>
        <v/>
      </c>
      <c r="CV37" s="102" t="str">
        <f t="shared" si="73"/>
        <v/>
      </c>
      <c r="CW37" s="102">
        <f t="shared" si="74"/>
        <v>0</v>
      </c>
      <c r="CX37" s="102">
        <f>IF(CV37="",0,VLOOKUP(CV37,CV$55:CX$58,3,FALSE))</f>
        <v>0</v>
      </c>
      <c r="CY37" s="107">
        <f t="shared" si="76"/>
        <v>0</v>
      </c>
      <c r="CZ37" s="106" t="str">
        <f t="shared" si="77"/>
        <v/>
      </c>
      <c r="DA37" s="102" t="str">
        <f t="shared" si="78"/>
        <v/>
      </c>
      <c r="DB37" s="102">
        <f t="shared" si="79"/>
        <v>0</v>
      </c>
      <c r="DC37" s="102">
        <f>IF(DA37="",0,VLOOKUP(DA37,DA$55:DC$58,3,FALSE))</f>
        <v>0</v>
      </c>
      <c r="DD37" s="107">
        <f t="shared" si="81"/>
        <v>0</v>
      </c>
      <c r="DE37" s="106" t="str">
        <f t="shared" si="82"/>
        <v/>
      </c>
      <c r="DF37" s="102" t="str">
        <f t="shared" si="83"/>
        <v/>
      </c>
      <c r="DG37" s="102">
        <f t="shared" si="84"/>
        <v>0</v>
      </c>
      <c r="DH37" s="102">
        <f>IF(DF37="",0,VLOOKUP(DF37,DF$55:DH$58,3,FALSE))</f>
        <v>0</v>
      </c>
      <c r="DI37" s="107">
        <f t="shared" si="86"/>
        <v>0</v>
      </c>
      <c r="DJ37" s="106" t="str">
        <f t="shared" si="87"/>
        <v/>
      </c>
      <c r="DK37" s="102" t="str">
        <f t="shared" si="88"/>
        <v/>
      </c>
      <c r="DL37" s="102">
        <f t="shared" si="89"/>
        <v>0</v>
      </c>
      <c r="DM37" s="102">
        <f>IF(DK37="",0,VLOOKUP(DK37,DK$55:DM$58,3,FALSE))</f>
        <v>0</v>
      </c>
      <c r="DN37" s="107">
        <f t="shared" si="91"/>
        <v>0</v>
      </c>
      <c r="DO37" s="106" t="str">
        <f>IF($C37=DO$6,$B37,"")</f>
        <v/>
      </c>
      <c r="DP37" s="102" t="str">
        <f t="shared" si="93"/>
        <v/>
      </c>
      <c r="DQ37" s="102">
        <f t="shared" si="94"/>
        <v>0</v>
      </c>
      <c r="DR37" s="102">
        <f>IF(DP37="",0,VLOOKUP(DP37,DP$55:DR$58,3,FALSE))</f>
        <v>0</v>
      </c>
      <c r="DS37" s="107">
        <f t="shared" si="96"/>
        <v>0</v>
      </c>
      <c r="DT37" s="106" t="str">
        <f>IF($C37=DT$6,$B37,"")</f>
        <v/>
      </c>
      <c r="DU37" s="102" t="str">
        <f t="shared" si="98"/>
        <v/>
      </c>
      <c r="DV37" s="102">
        <f t="shared" si="99"/>
        <v>0</v>
      </c>
      <c r="DW37" s="102">
        <f>IF(DU37="",0,VLOOKUP(DU37,DU$55:DW$58,3,FALSE))</f>
        <v>0</v>
      </c>
      <c r="DX37" s="107">
        <f t="shared" si="101"/>
        <v>0</v>
      </c>
      <c r="DY37" s="106" t="str">
        <f t="shared" si="102"/>
        <v/>
      </c>
      <c r="DZ37" s="102" t="str">
        <f t="shared" si="103"/>
        <v/>
      </c>
      <c r="EA37" s="102">
        <f t="shared" si="104"/>
        <v>0</v>
      </c>
      <c r="EB37" s="102">
        <f>IF(DZ37="",0,VLOOKUP(DZ37,DZ$55:EB$58,3,FALSE))</f>
        <v>0</v>
      </c>
      <c r="EC37" s="107">
        <f t="shared" si="106"/>
        <v>0</v>
      </c>
      <c r="ED37" s="106" t="str">
        <f t="shared" si="107"/>
        <v/>
      </c>
      <c r="EE37" s="102" t="str">
        <f t="shared" si="108"/>
        <v/>
      </c>
      <c r="EF37" s="102">
        <f t="shared" si="109"/>
        <v>0</v>
      </c>
      <c r="EG37" s="102">
        <f>IF(EE37="",0,VLOOKUP(EE37,EE$55:EG$58,3,FALSE))</f>
        <v>0</v>
      </c>
      <c r="EH37" s="107">
        <f t="shared" si="111"/>
        <v>0</v>
      </c>
      <c r="EI37" s="106" t="str">
        <f t="shared" si="112"/>
        <v/>
      </c>
      <c r="EJ37" s="102" t="str">
        <f t="shared" si="113"/>
        <v/>
      </c>
      <c r="EK37" s="102">
        <f t="shared" si="114"/>
        <v>0</v>
      </c>
      <c r="EL37" s="102">
        <f>IF(EJ37="",0,VLOOKUP(EJ37,EJ$55:EL$58,3,FALSE))</f>
        <v>0</v>
      </c>
      <c r="EM37" s="107">
        <f t="shared" si="116"/>
        <v>0</v>
      </c>
      <c r="EN37" s="106" t="str">
        <f t="shared" si="117"/>
        <v/>
      </c>
      <c r="EO37" s="102" t="str">
        <f t="shared" si="118"/>
        <v/>
      </c>
      <c r="EP37" s="102">
        <f t="shared" si="119"/>
        <v>0</v>
      </c>
      <c r="EQ37" s="102">
        <f>IF(EO37="",0,VLOOKUP(EO37,EO$55:EQ$58,3,FALSE))</f>
        <v>0</v>
      </c>
      <c r="ER37" s="107">
        <f t="shared" si="121"/>
        <v>0</v>
      </c>
      <c r="ES37" s="106" t="str">
        <f t="shared" si="122"/>
        <v/>
      </c>
      <c r="ET37" s="102" t="str">
        <f t="shared" si="123"/>
        <v/>
      </c>
      <c r="EU37" s="102">
        <f t="shared" si="124"/>
        <v>0</v>
      </c>
      <c r="EV37" s="102">
        <f>IF(ET37="",0,VLOOKUP(ET37,ET$55:EV$58,3,FALSE))</f>
        <v>0</v>
      </c>
      <c r="EW37" s="107">
        <f t="shared" si="126"/>
        <v>0</v>
      </c>
      <c r="EX37" s="106" t="str">
        <f t="shared" si="127"/>
        <v/>
      </c>
      <c r="EY37" s="102" t="str">
        <f t="shared" si="128"/>
        <v/>
      </c>
      <c r="EZ37" s="102">
        <f t="shared" si="129"/>
        <v>0</v>
      </c>
      <c r="FA37" s="102">
        <f>IF(EY37="",0,VLOOKUP(EY37,EY$55:FA$58,3,FALSE))</f>
        <v>0</v>
      </c>
      <c r="FB37" s="107">
        <f t="shared" si="131"/>
        <v>0</v>
      </c>
      <c r="FC37" s="106" t="str">
        <f t="shared" si="132"/>
        <v/>
      </c>
      <c r="FD37" s="102" t="str">
        <f t="shared" si="133"/>
        <v/>
      </c>
      <c r="FE37" s="102">
        <f t="shared" si="134"/>
        <v>0</v>
      </c>
      <c r="FF37" s="102">
        <f>IF(FD37="",0,VLOOKUP(FD37,FD$55:FF$58,3,FALSE))</f>
        <v>0</v>
      </c>
      <c r="FG37" s="107">
        <f t="shared" si="136"/>
        <v>0</v>
      </c>
      <c r="FH37" s="106" t="str">
        <f t="shared" si="137"/>
        <v/>
      </c>
      <c r="FI37" s="102" t="str">
        <f t="shared" si="138"/>
        <v/>
      </c>
      <c r="FJ37" s="102">
        <f t="shared" si="139"/>
        <v>0</v>
      </c>
      <c r="FK37" s="102">
        <f>IF(FI37="",0,VLOOKUP(FI37,FI$55:FK$58,3,FALSE))</f>
        <v>0</v>
      </c>
      <c r="FL37" s="107">
        <f t="shared" si="141"/>
        <v>0</v>
      </c>
      <c r="FM37" s="106" t="str">
        <f t="shared" si="142"/>
        <v/>
      </c>
      <c r="FN37" s="102" t="str">
        <f t="shared" si="143"/>
        <v/>
      </c>
      <c r="FO37" s="102">
        <f t="shared" si="144"/>
        <v>0</v>
      </c>
      <c r="FP37" s="102">
        <f>IF(FN37="",0,VLOOKUP(FN37,FN$55:FP$58,3,FALSE))</f>
        <v>0</v>
      </c>
      <c r="FQ37" s="107">
        <f t="shared" si="146"/>
        <v>0</v>
      </c>
      <c r="FR37" s="106" t="str">
        <f t="shared" si="147"/>
        <v/>
      </c>
      <c r="FS37" s="102" t="str">
        <f t="shared" si="148"/>
        <v/>
      </c>
      <c r="FT37" s="102">
        <f t="shared" si="149"/>
        <v>0</v>
      </c>
      <c r="FU37" s="102">
        <f>IF(FS37="",0,VLOOKUP(FS37,FS$55:FU$58,3,FALSE))</f>
        <v>0</v>
      </c>
      <c r="FV37" s="107">
        <f t="shared" si="151"/>
        <v>0</v>
      </c>
      <c r="FW37" s="106" t="str">
        <f t="shared" si="152"/>
        <v/>
      </c>
      <c r="FX37" s="102" t="str">
        <f t="shared" si="153"/>
        <v/>
      </c>
      <c r="FY37" s="102">
        <f t="shared" si="154"/>
        <v>0</v>
      </c>
      <c r="FZ37" s="102">
        <f>IF(FX37="",0,VLOOKUP(FX37,FX$55:FZ$58,3,FALSE))</f>
        <v>0</v>
      </c>
      <c r="GA37" s="107">
        <f t="shared" si="156"/>
        <v>0</v>
      </c>
      <c r="GB37" s="106" t="str">
        <f t="shared" si="157"/>
        <v/>
      </c>
      <c r="GC37" s="102" t="str">
        <f t="shared" si="158"/>
        <v/>
      </c>
      <c r="GD37" s="102">
        <f t="shared" si="159"/>
        <v>0</v>
      </c>
      <c r="GE37" s="102">
        <f>IF(GC37="",0,VLOOKUP(GC37,GC$55:GE$58,3,FALSE))</f>
        <v>0</v>
      </c>
      <c r="GF37" s="107">
        <f t="shared" si="161"/>
        <v>0</v>
      </c>
      <c r="GG37" s="106" t="str">
        <f t="shared" si="162"/>
        <v/>
      </c>
      <c r="GH37" s="102" t="str">
        <f t="shared" si="163"/>
        <v/>
      </c>
      <c r="GI37" s="102">
        <f t="shared" si="164"/>
        <v>0</v>
      </c>
      <c r="GJ37" s="102">
        <f>IF(GH37="",0,VLOOKUP(GH37,GH$55:GJ$58,3,FALSE))</f>
        <v>0</v>
      </c>
      <c r="GK37" s="107">
        <f t="shared" si="166"/>
        <v>0</v>
      </c>
      <c r="GL37" s="106" t="str">
        <f t="shared" si="167"/>
        <v/>
      </c>
      <c r="GM37" s="102" t="str">
        <f t="shared" si="168"/>
        <v/>
      </c>
      <c r="GN37" s="102">
        <f t="shared" si="169"/>
        <v>0</v>
      </c>
      <c r="GO37" s="102">
        <f>IF(GM37="",0,VLOOKUP(GM37,GM$55:GO$58,3,FALSE))</f>
        <v>0</v>
      </c>
      <c r="GP37" s="107">
        <f t="shared" si="171"/>
        <v>0</v>
      </c>
      <c r="GQ37" s="106" t="str">
        <f t="shared" si="172"/>
        <v/>
      </c>
      <c r="GR37" s="102" t="str">
        <f t="shared" si="173"/>
        <v/>
      </c>
      <c r="GS37" s="102">
        <f t="shared" si="174"/>
        <v>0</v>
      </c>
      <c r="GT37" s="102">
        <f>IF(GR37="",0,VLOOKUP(GR37,GR$55:GT$58,3,FALSE))</f>
        <v>0</v>
      </c>
      <c r="GU37" s="107">
        <f t="shared" si="176"/>
        <v>0</v>
      </c>
      <c r="GV37" s="106" t="str">
        <f t="shared" si="177"/>
        <v/>
      </c>
      <c r="GW37" s="102" t="str">
        <f t="shared" si="178"/>
        <v/>
      </c>
      <c r="GX37" s="102">
        <f t="shared" si="179"/>
        <v>0</v>
      </c>
      <c r="GY37" s="102">
        <f>IF(GW37="",0,VLOOKUP(GW37,GW$55:GY$58,3,FALSE))</f>
        <v>0</v>
      </c>
      <c r="GZ37" s="107">
        <f t="shared" si="181"/>
        <v>0</v>
      </c>
      <c r="HA37" s="106" t="str">
        <f t="shared" si="182"/>
        <v/>
      </c>
      <c r="HB37" s="102" t="str">
        <f t="shared" si="183"/>
        <v/>
      </c>
      <c r="HC37" s="107">
        <f t="shared" si="184"/>
        <v>0</v>
      </c>
      <c r="HD37" s="106" t="str">
        <f t="shared" si="185"/>
        <v/>
      </c>
      <c r="HE37" s="102" t="str">
        <f t="shared" si="186"/>
        <v/>
      </c>
      <c r="HF37" s="107">
        <f t="shared" si="187"/>
        <v>0</v>
      </c>
      <c r="HG37" s="106" t="str">
        <f t="shared" si="188"/>
        <v/>
      </c>
      <c r="HH37" s="102" t="str">
        <f t="shared" si="217"/>
        <v/>
      </c>
      <c r="HI37" s="102" t="e">
        <f>VLOOKUP(HH37,初期設定シート!$D$6:$E$33,2,FALSE)</f>
        <v>#N/A</v>
      </c>
      <c r="HJ37" s="102" t="str">
        <f t="shared" si="218"/>
        <v/>
      </c>
      <c r="HK37" s="102" t="str">
        <f t="shared" si="219"/>
        <v/>
      </c>
      <c r="HL37" s="102" t="e">
        <f>VLOOKUP($HH37,初期設定シート!$Y$5:$AL$32,3,FALSE)</f>
        <v>#N/A</v>
      </c>
      <c r="HM37" s="102" t="e">
        <f>VLOOKUP($HH37,初期設定シート!$Y$5:$AL$32,4,FALSE)</f>
        <v>#N/A</v>
      </c>
      <c r="HN37" s="102" t="e">
        <f>VLOOKUP($HH37,初期設定シート!$Y$5:$AL$32,5,FALSE)</f>
        <v>#N/A</v>
      </c>
      <c r="HO37" s="102" t="e">
        <f>VLOOKUP($HH37,初期設定シート!$Y$5:$AL$32,6,FALSE)</f>
        <v>#N/A</v>
      </c>
      <c r="HP37" s="102" t="e">
        <f>VLOOKUP($HH37,初期設定シート!$Y$5:$AL$32,7,FALSE)</f>
        <v>#N/A</v>
      </c>
      <c r="HQ37" s="102" t="e">
        <f>VLOOKUP($HH37,初期設定シート!$Y$5:$AL$32,8,FALSE)</f>
        <v>#N/A</v>
      </c>
      <c r="HR37" s="102" t="e">
        <f>VLOOKUP($HH37,初期設定シート!$Y$5:$AL$32,9,FALSE)</f>
        <v>#N/A</v>
      </c>
      <c r="HS37" s="102" t="e">
        <f>VLOOKUP($HH37,初期設定シート!$Y$5:$AL$32,10,FALSE)</f>
        <v>#N/A</v>
      </c>
      <c r="HT37" s="102" t="e">
        <f>VLOOKUP($HH37,初期設定シート!$Y$5:$AL$32,11,FALSE)</f>
        <v>#N/A</v>
      </c>
      <c r="HU37" s="102" t="e">
        <f>VLOOKUP($HH37,初期設定シート!$Y$5:$AL$32,12,FALSE)</f>
        <v>#N/A</v>
      </c>
      <c r="HV37" s="102" t="e">
        <f>VLOOKUP($HH37,初期設定シート!$Y$5:$AL$32,13,FALSE)</f>
        <v>#N/A</v>
      </c>
      <c r="HW37" s="102" t="e">
        <f>VLOOKUP($HH37,初期設定シート!$Y$5:$AL$32,14,FALSE)</f>
        <v>#N/A</v>
      </c>
      <c r="HX37" s="102" t="e">
        <f t="shared" si="189"/>
        <v>#N/A</v>
      </c>
      <c r="HY37" s="102" t="e">
        <f t="shared" si="190"/>
        <v>#N/A</v>
      </c>
      <c r="HZ37" s="102" t="e">
        <f t="shared" si="191"/>
        <v>#N/A</v>
      </c>
      <c r="IA37" s="102" t="e">
        <f t="shared" si="192"/>
        <v>#N/A</v>
      </c>
      <c r="IB37" s="102" t="e">
        <f t="shared" si="193"/>
        <v>#N/A</v>
      </c>
      <c r="IC37" s="102" t="e">
        <f t="shared" si="194"/>
        <v>#N/A</v>
      </c>
      <c r="ID37" s="102" t="e">
        <f t="shared" si="195"/>
        <v>#N/A</v>
      </c>
      <c r="IE37" s="102" t="e">
        <f t="shared" si="196"/>
        <v>#N/A</v>
      </c>
      <c r="IF37" s="102" t="e">
        <f t="shared" si="197"/>
        <v>#N/A</v>
      </c>
      <c r="IG37" s="102" t="e">
        <f t="shared" si="198"/>
        <v>#N/A</v>
      </c>
      <c r="IH37" s="102" t="e">
        <f t="shared" si="199"/>
        <v>#N/A</v>
      </c>
      <c r="II37" s="102" t="e">
        <f t="shared" si="200"/>
        <v>#N/A</v>
      </c>
      <c r="IJ37" s="102" t="str">
        <f t="shared" si="201"/>
        <v/>
      </c>
      <c r="IK37" s="102" t="str">
        <f t="shared" si="202"/>
        <v/>
      </c>
      <c r="IL37" s="102" t="str">
        <f t="shared" si="203"/>
        <v/>
      </c>
      <c r="IM37" s="102" t="str">
        <f t="shared" si="204"/>
        <v/>
      </c>
      <c r="IN37" s="102" t="str">
        <f t="shared" si="205"/>
        <v/>
      </c>
      <c r="IO37" s="102" t="str">
        <f t="shared" si="206"/>
        <v/>
      </c>
      <c r="IP37" s="102" t="str">
        <f t="shared" si="207"/>
        <v/>
      </c>
      <c r="IQ37" s="102" t="str">
        <f t="shared" si="208"/>
        <v/>
      </c>
      <c r="IR37" s="102" t="str">
        <f t="shared" si="209"/>
        <v/>
      </c>
      <c r="IS37" s="102" t="str">
        <f t="shared" si="210"/>
        <v/>
      </c>
      <c r="IT37" s="102" t="str">
        <f t="shared" si="211"/>
        <v/>
      </c>
      <c r="IU37" s="107" t="str">
        <f t="shared" si="212"/>
        <v/>
      </c>
    </row>
    <row r="38" spans="1:255" ht="30" customHeight="1">
      <c r="A38" s="265"/>
      <c r="B38" s="266"/>
      <c r="C38" s="266"/>
      <c r="D38" s="266"/>
      <c r="E38" s="266"/>
      <c r="F38" s="267"/>
      <c r="G38" s="266"/>
      <c r="H38" s="266"/>
      <c r="I38" s="268"/>
      <c r="J38" s="282"/>
      <c r="K38" s="282"/>
      <c r="L38" s="282"/>
      <c r="M38" s="282"/>
      <c r="N38" s="282"/>
      <c r="O38" s="282"/>
      <c r="P38" s="282"/>
      <c r="Q38" s="282"/>
      <c r="R38" s="282"/>
      <c r="S38" s="282"/>
      <c r="T38" s="282"/>
      <c r="U38" s="282"/>
      <c r="V38" s="283">
        <f>SUM(J38:U38)</f>
        <v>0</v>
      </c>
      <c r="X38" s="106" t="str">
        <f t="shared" si="214"/>
        <v/>
      </c>
      <c r="Y38" s="102" t="str">
        <f>IF($C38=X$6,$I38,"")</f>
        <v/>
      </c>
      <c r="Z38" s="102">
        <f>IF($C38=X$6,$V38,0)</f>
        <v>0</v>
      </c>
      <c r="AA38" s="102">
        <f>IF(Y38="",0,VLOOKUP(Y38,Y$55:AA$56,3,FALSE))</f>
        <v>0</v>
      </c>
      <c r="AB38" s="107">
        <f>Z38*AA38</f>
        <v>0</v>
      </c>
      <c r="AC38" s="106" t="str">
        <f t="shared" si="2"/>
        <v/>
      </c>
      <c r="AD38" s="102" t="str">
        <f>IF($C38=AC$6,$I38,"")</f>
        <v/>
      </c>
      <c r="AE38" s="102">
        <f>IF($C38=AC$6,$V38,0)</f>
        <v>0</v>
      </c>
      <c r="AF38" s="102">
        <f>IF(AD38="",0,VLOOKUP(AD38,AD$55:AF$56,3,FALSE))</f>
        <v>0</v>
      </c>
      <c r="AG38" s="107">
        <f>AE38*AF38</f>
        <v>0</v>
      </c>
      <c r="AH38" s="106" t="str">
        <f t="shared" si="7"/>
        <v/>
      </c>
      <c r="AI38" s="102" t="str">
        <f>IF($C38=AH$6,$I38,"")</f>
        <v/>
      </c>
      <c r="AJ38" s="102">
        <f>IF($C38=AH$6,$V38,0)</f>
        <v>0</v>
      </c>
      <c r="AK38" s="102">
        <f>IF(AI38="",0,VLOOKUP(AI38,AI$55:AK$56,3,FALSE))</f>
        <v>0</v>
      </c>
      <c r="AL38" s="107">
        <f>AJ38*AK38</f>
        <v>0</v>
      </c>
      <c r="AM38" s="106" t="str">
        <f t="shared" si="12"/>
        <v/>
      </c>
      <c r="AN38" s="102" t="str">
        <f>IF($C38=AM$6,$I38,"")</f>
        <v/>
      </c>
      <c r="AO38" s="102">
        <f>IF($C38=AM$6,$V38,0)</f>
        <v>0</v>
      </c>
      <c r="AP38" s="102">
        <f>IF(AN38="",0,VLOOKUP(AN38,AN$55:AP$56,3,FALSE))</f>
        <v>0</v>
      </c>
      <c r="AQ38" s="107">
        <f>AO38*AP38</f>
        <v>0</v>
      </c>
      <c r="AR38" s="106" t="str">
        <f t="shared" si="17"/>
        <v/>
      </c>
      <c r="AS38" s="102" t="str">
        <f>IF($C38=AR$6,$I38,"")</f>
        <v/>
      </c>
      <c r="AT38" s="102">
        <f>IF($C38=AR$6,$V38,0)</f>
        <v>0</v>
      </c>
      <c r="AU38" s="102">
        <f>IF(AS38="",0,VLOOKUP(AS38,AS$55:AU$56,3,FALSE))</f>
        <v>0</v>
      </c>
      <c r="AV38" s="107">
        <f>AT38*AU38</f>
        <v>0</v>
      </c>
      <c r="AW38" s="106" t="str">
        <f t="shared" si="22"/>
        <v/>
      </c>
      <c r="AX38" s="102" t="str">
        <f>IF($C38=AW$6,$I38,"")</f>
        <v/>
      </c>
      <c r="AY38" s="102">
        <f>IF($C38=AW$6,$V38,0)</f>
        <v>0</v>
      </c>
      <c r="AZ38" s="102">
        <f>IF(AX38="",0,VLOOKUP(AX38,AX$55:AZ$56,3,FALSE))</f>
        <v>0</v>
      </c>
      <c r="BA38" s="107">
        <f>AY38*AZ38</f>
        <v>0</v>
      </c>
      <c r="BB38" s="106" t="str">
        <f t="shared" si="27"/>
        <v/>
      </c>
      <c r="BC38" s="102" t="str">
        <f>IF($C38=BB$6,$I38,"")</f>
        <v/>
      </c>
      <c r="BD38" s="102">
        <f>IF($C38=BB$6,$V38,0)</f>
        <v>0</v>
      </c>
      <c r="BE38" s="102">
        <f>IF(BC38="",0,VLOOKUP(BC38,BC$55:BE$56,3,FALSE))</f>
        <v>0</v>
      </c>
      <c r="BF38" s="107">
        <f>BD38*BE38</f>
        <v>0</v>
      </c>
      <c r="BG38" s="106" t="str">
        <f t="shared" si="32"/>
        <v/>
      </c>
      <c r="BH38" s="102" t="str">
        <f>IF($C38=BG$6,$I38,"")</f>
        <v/>
      </c>
      <c r="BI38" s="102">
        <f>IF($C38=BG$6,$V38,0)</f>
        <v>0</v>
      </c>
      <c r="BJ38" s="102">
        <f>IF(BH38="",0,VLOOKUP(BH38,BH$55:BJ$56,3,FALSE))</f>
        <v>0</v>
      </c>
      <c r="BK38" s="107">
        <f>BI38*BJ38</f>
        <v>0</v>
      </c>
      <c r="BL38" s="106" t="str">
        <f t="shared" si="37"/>
        <v/>
      </c>
      <c r="BM38" s="102" t="str">
        <f>IF($C38=BL$6,$I38,"")</f>
        <v/>
      </c>
      <c r="BN38" s="102">
        <f>IF($C38=BL$6,$V38,0)</f>
        <v>0</v>
      </c>
      <c r="BO38" s="102">
        <f>IF(BM38="",0,VLOOKUP(BM38,BM$55:BO$56,3,FALSE))</f>
        <v>0</v>
      </c>
      <c r="BP38" s="107">
        <f>BN38*BO38</f>
        <v>0</v>
      </c>
      <c r="BQ38" s="106" t="str">
        <f t="shared" si="42"/>
        <v/>
      </c>
      <c r="BR38" s="102" t="str">
        <f>IF($C38=BQ$6,$I38,"")</f>
        <v/>
      </c>
      <c r="BS38" s="102">
        <f>IF($C38=BQ$6,$V38,0)</f>
        <v>0</v>
      </c>
      <c r="BT38" s="102">
        <f>IF(BR38="",0,VLOOKUP(BR38,BR$55:BT$56,3,FALSE))</f>
        <v>0</v>
      </c>
      <c r="BU38" s="107">
        <f>BS38*BT38</f>
        <v>0</v>
      </c>
      <c r="BV38" s="106" t="str">
        <f t="shared" si="47"/>
        <v/>
      </c>
      <c r="BW38" s="102" t="str">
        <f>IF($C38=BV$6,$I38,"")</f>
        <v/>
      </c>
      <c r="BX38" s="102">
        <f>IF($C38=BV$6,$V38,0)</f>
        <v>0</v>
      </c>
      <c r="BY38" s="102">
        <f>IF(BW38="",0,VLOOKUP(BW38,BW$55:BY$56,3,FALSE))</f>
        <v>0</v>
      </c>
      <c r="BZ38" s="107">
        <f>BX38*BY38</f>
        <v>0</v>
      </c>
      <c r="CA38" s="106" t="str">
        <f t="shared" si="52"/>
        <v/>
      </c>
      <c r="CB38" s="102" t="str">
        <f>IF($C38=CA$6,$I38,"")</f>
        <v/>
      </c>
      <c r="CC38" s="102">
        <f>IF($C38=CA$6,$V38,0)</f>
        <v>0</v>
      </c>
      <c r="CD38" s="102">
        <f>IF(CB38="",0,VLOOKUP(CB38,CB$55:CD$56,3,FALSE))</f>
        <v>0</v>
      </c>
      <c r="CE38" s="107">
        <f>CC38*CD38</f>
        <v>0</v>
      </c>
      <c r="CF38" s="106" t="str">
        <f t="shared" si="57"/>
        <v/>
      </c>
      <c r="CG38" s="102" t="str">
        <f>IF($C38=CF$6,$I38,"")</f>
        <v/>
      </c>
      <c r="CH38" s="102">
        <f>IF($C38=CF$6,$V38,0)</f>
        <v>0</v>
      </c>
      <c r="CI38" s="102">
        <f>IF(CG38="",0,VLOOKUP(CG38,CG$55:CI$56,3,FALSE))</f>
        <v>0</v>
      </c>
      <c r="CJ38" s="107">
        <f>CH38*CI38</f>
        <v>0</v>
      </c>
      <c r="CK38" s="106" t="str">
        <f t="shared" si="62"/>
        <v/>
      </c>
      <c r="CL38" s="102" t="str">
        <f>IF($C38=CK$6,$I38,"")</f>
        <v/>
      </c>
      <c r="CM38" s="102">
        <f>IF($C38=CK$6,$V38,0)</f>
        <v>0</v>
      </c>
      <c r="CN38" s="102">
        <f>IF(CL38="",0,VLOOKUP(CL38,CL$55:CN$56,3,FALSE))</f>
        <v>0</v>
      </c>
      <c r="CO38" s="107">
        <f>CM38*CN38</f>
        <v>0</v>
      </c>
      <c r="CP38" s="106" t="str">
        <f t="shared" si="67"/>
        <v/>
      </c>
      <c r="CQ38" s="102" t="str">
        <f>IF($C38=CP$6,$I38,"")</f>
        <v/>
      </c>
      <c r="CR38" s="102">
        <f>IF($C38=CP$6,$V38,0)</f>
        <v>0</v>
      </c>
      <c r="CS38" s="102">
        <f>IF(CQ38="",0,VLOOKUP(CQ38,CQ$55:CS$58,3,FALSE))</f>
        <v>0</v>
      </c>
      <c r="CT38" s="107">
        <f>CR38*CS38</f>
        <v>0</v>
      </c>
      <c r="CU38" s="106" t="str">
        <f t="shared" si="72"/>
        <v/>
      </c>
      <c r="CV38" s="102" t="str">
        <f>IF($C38=CU$6,$I38,"")</f>
        <v/>
      </c>
      <c r="CW38" s="102">
        <f>IF($C38=CU$6,$V38,0)</f>
        <v>0</v>
      </c>
      <c r="CX38" s="102">
        <f>IF(CV38="",0,VLOOKUP(CV38,CV$55:CX$58,3,FALSE))</f>
        <v>0</v>
      </c>
      <c r="CY38" s="107">
        <f>CW38*CX38</f>
        <v>0</v>
      </c>
      <c r="CZ38" s="106" t="str">
        <f t="shared" si="77"/>
        <v/>
      </c>
      <c r="DA38" s="102" t="str">
        <f>IF($C38=CZ$6,$I38,"")</f>
        <v/>
      </c>
      <c r="DB38" s="102">
        <f>IF($C38=CZ$6,$V38,0)</f>
        <v>0</v>
      </c>
      <c r="DC38" s="102">
        <f>IF(DA38="",0,VLOOKUP(DA38,DA$55:DC$58,3,FALSE))</f>
        <v>0</v>
      </c>
      <c r="DD38" s="107">
        <f>DB38*DC38</f>
        <v>0</v>
      </c>
      <c r="DE38" s="106" t="str">
        <f t="shared" si="82"/>
        <v/>
      </c>
      <c r="DF38" s="102" t="str">
        <f>IF($C38=DE$6,$I38,"")</f>
        <v/>
      </c>
      <c r="DG38" s="102">
        <f>IF($C38=DE$6,$V38,0)</f>
        <v>0</v>
      </c>
      <c r="DH38" s="102">
        <f>IF(DF38="",0,VLOOKUP(DF38,DF$55:DH$58,3,FALSE))</f>
        <v>0</v>
      </c>
      <c r="DI38" s="107">
        <f>DG38*DH38</f>
        <v>0</v>
      </c>
      <c r="DJ38" s="106" t="str">
        <f t="shared" si="87"/>
        <v/>
      </c>
      <c r="DK38" s="102" t="str">
        <f>IF($C38=DJ$6,$I38,"")</f>
        <v/>
      </c>
      <c r="DL38" s="102">
        <f>IF($C38=DJ$6,$V38,0)</f>
        <v>0</v>
      </c>
      <c r="DM38" s="102">
        <f>IF(DK38="",0,VLOOKUP(DK38,DK$55:DM$58,3,FALSE))</f>
        <v>0</v>
      </c>
      <c r="DN38" s="107">
        <f>DL38*DM38</f>
        <v>0</v>
      </c>
      <c r="DO38" s="106" t="str">
        <f>IF($C38=DO$6,$B38,"")</f>
        <v/>
      </c>
      <c r="DP38" s="102" t="str">
        <f>IF($C38=DO$6,$I38,"")</f>
        <v/>
      </c>
      <c r="DQ38" s="102">
        <f>IF($C38=DO$6,$V38,0)</f>
        <v>0</v>
      </c>
      <c r="DR38" s="102">
        <f>IF(DP38="",0,VLOOKUP(DP38,DP$55:DR$58,3,FALSE))</f>
        <v>0</v>
      </c>
      <c r="DS38" s="107">
        <f>DQ38*DR38</f>
        <v>0</v>
      </c>
      <c r="DT38" s="106" t="str">
        <f>IF($C38=DT$6,$B38,"")</f>
        <v/>
      </c>
      <c r="DU38" s="102" t="str">
        <f>IF($C38=DT$6,$I38,"")</f>
        <v/>
      </c>
      <c r="DV38" s="102">
        <f>IF($C38=DT$6,$V38,0)</f>
        <v>0</v>
      </c>
      <c r="DW38" s="102">
        <f>IF(DU38="",0,VLOOKUP(DU38,DU$55:DW$58,3,FALSE))</f>
        <v>0</v>
      </c>
      <c r="DX38" s="107">
        <f>DV38*DW38</f>
        <v>0</v>
      </c>
      <c r="DY38" s="106" t="str">
        <f t="shared" si="102"/>
        <v/>
      </c>
      <c r="DZ38" s="102" t="str">
        <f>IF($C38=DY$6,$I38,"")</f>
        <v/>
      </c>
      <c r="EA38" s="102">
        <f>IF($C38=DY$6,$V38,0)</f>
        <v>0</v>
      </c>
      <c r="EB38" s="102">
        <f>IF(DZ38="",0,VLOOKUP(DZ38,DZ$55:EB$58,3,FALSE))</f>
        <v>0</v>
      </c>
      <c r="EC38" s="107">
        <f>EA38*EB38</f>
        <v>0</v>
      </c>
      <c r="ED38" s="106" t="str">
        <f t="shared" si="107"/>
        <v/>
      </c>
      <c r="EE38" s="102" t="str">
        <f>IF($C38=ED$6,$I38,"")</f>
        <v/>
      </c>
      <c r="EF38" s="102">
        <f>IF($C38=ED$6,$V38,0)</f>
        <v>0</v>
      </c>
      <c r="EG38" s="102">
        <f>IF(EE38="",0,VLOOKUP(EE38,EE$55:EG$58,3,FALSE))</f>
        <v>0</v>
      </c>
      <c r="EH38" s="107">
        <f>EF38*EG38</f>
        <v>0</v>
      </c>
      <c r="EI38" s="106" t="str">
        <f t="shared" si="112"/>
        <v/>
      </c>
      <c r="EJ38" s="102" t="str">
        <f>IF($C38=EI$6,$I38,"")</f>
        <v/>
      </c>
      <c r="EK38" s="102">
        <f>IF($C38=EI$6,$V38,0)</f>
        <v>0</v>
      </c>
      <c r="EL38" s="102">
        <f>IF(EJ38="",0,VLOOKUP(EJ38,EJ$55:EL$58,3,FALSE))</f>
        <v>0</v>
      </c>
      <c r="EM38" s="107">
        <f>EK38*EL38</f>
        <v>0</v>
      </c>
      <c r="EN38" s="106" t="str">
        <f t="shared" si="117"/>
        <v/>
      </c>
      <c r="EO38" s="102" t="str">
        <f>IF($C38=EN$6,$I38,"")</f>
        <v/>
      </c>
      <c r="EP38" s="102">
        <f>IF($C38=EN$6,$V38,0)</f>
        <v>0</v>
      </c>
      <c r="EQ38" s="102">
        <f>IF(EO38="",0,VLOOKUP(EO38,EO$55:EQ$58,3,FALSE))</f>
        <v>0</v>
      </c>
      <c r="ER38" s="107">
        <f>EP38*EQ38</f>
        <v>0</v>
      </c>
      <c r="ES38" s="106" t="str">
        <f t="shared" si="122"/>
        <v/>
      </c>
      <c r="ET38" s="102" t="str">
        <f>IF($C38=ES$6,$I38,"")</f>
        <v/>
      </c>
      <c r="EU38" s="102">
        <f>IF($C38=ES$6,$V38,0)</f>
        <v>0</v>
      </c>
      <c r="EV38" s="102">
        <f>IF(ET38="",0,VLOOKUP(ET38,ET$55:EV$58,3,FALSE))</f>
        <v>0</v>
      </c>
      <c r="EW38" s="107">
        <f>EU38*EV38</f>
        <v>0</v>
      </c>
      <c r="EX38" s="106" t="str">
        <f t="shared" si="127"/>
        <v/>
      </c>
      <c r="EY38" s="102" t="str">
        <f>IF($C38=EX$6,$I38,"")</f>
        <v/>
      </c>
      <c r="EZ38" s="102">
        <f>IF($C38=EX$6,$V38,0)</f>
        <v>0</v>
      </c>
      <c r="FA38" s="102">
        <f>IF(EY38="",0,VLOOKUP(EY38,EY$55:FA$58,3,FALSE))</f>
        <v>0</v>
      </c>
      <c r="FB38" s="107">
        <f>EZ38*FA38</f>
        <v>0</v>
      </c>
      <c r="FC38" s="106" t="str">
        <f t="shared" si="132"/>
        <v/>
      </c>
      <c r="FD38" s="102" t="str">
        <f>IF($C38=FC$6,$I38,"")</f>
        <v/>
      </c>
      <c r="FE38" s="102">
        <f>IF($C38=FC$6,$V38,0)</f>
        <v>0</v>
      </c>
      <c r="FF38" s="102">
        <f>IF(FD38="",0,VLOOKUP(FD38,FD$55:FF$58,3,FALSE))</f>
        <v>0</v>
      </c>
      <c r="FG38" s="107">
        <f>FE38*FF38</f>
        <v>0</v>
      </c>
      <c r="FH38" s="106" t="str">
        <f t="shared" si="137"/>
        <v/>
      </c>
      <c r="FI38" s="102" t="str">
        <f>IF($C38=FH$6,$I38,"")</f>
        <v/>
      </c>
      <c r="FJ38" s="102">
        <f>IF($C38=FH$6,$V38,0)</f>
        <v>0</v>
      </c>
      <c r="FK38" s="102">
        <f>IF(FI38="",0,VLOOKUP(FI38,FI$55:FK$58,3,FALSE))</f>
        <v>0</v>
      </c>
      <c r="FL38" s="107">
        <f>FJ38*FK38</f>
        <v>0</v>
      </c>
      <c r="FM38" s="106" t="str">
        <f t="shared" si="142"/>
        <v/>
      </c>
      <c r="FN38" s="102" t="str">
        <f>IF($C38=FM$6,$I38,"")</f>
        <v/>
      </c>
      <c r="FO38" s="102">
        <f>IF($C38=FM$6,$V38,0)</f>
        <v>0</v>
      </c>
      <c r="FP38" s="102">
        <f>IF(FN38="",0,VLOOKUP(FN38,FN$55:FP$58,3,FALSE))</f>
        <v>0</v>
      </c>
      <c r="FQ38" s="107">
        <f>FO38*FP38</f>
        <v>0</v>
      </c>
      <c r="FR38" s="106" t="str">
        <f t="shared" si="147"/>
        <v/>
      </c>
      <c r="FS38" s="102" t="str">
        <f>IF($C38=FR$6,$I38,"")</f>
        <v/>
      </c>
      <c r="FT38" s="102">
        <f>IF($C38=FR$6,$V38,0)</f>
        <v>0</v>
      </c>
      <c r="FU38" s="102">
        <f>IF(FS38="",0,VLOOKUP(FS38,FS$55:FU$58,3,FALSE))</f>
        <v>0</v>
      </c>
      <c r="FV38" s="107">
        <f>FT38*FU38</f>
        <v>0</v>
      </c>
      <c r="FW38" s="106" t="str">
        <f t="shared" si="152"/>
        <v/>
      </c>
      <c r="FX38" s="102" t="str">
        <f>IF($C38=FW$6,$I38,"")</f>
        <v/>
      </c>
      <c r="FY38" s="102">
        <f>IF($C38=FW$6,$V38,0)</f>
        <v>0</v>
      </c>
      <c r="FZ38" s="102">
        <f>IF(FX38="",0,VLOOKUP(FX38,FX$55:FZ$58,3,FALSE))</f>
        <v>0</v>
      </c>
      <c r="GA38" s="107">
        <f>FY38*FZ38</f>
        <v>0</v>
      </c>
      <c r="GB38" s="106" t="str">
        <f t="shared" si="157"/>
        <v/>
      </c>
      <c r="GC38" s="102" t="str">
        <f>IF($C38=GB$6,$I38,"")</f>
        <v/>
      </c>
      <c r="GD38" s="102">
        <f>IF($C38=GB$6,$V38,0)</f>
        <v>0</v>
      </c>
      <c r="GE38" s="102">
        <f>IF(GC38="",0,VLOOKUP(GC38,GC$55:GE$58,3,FALSE))</f>
        <v>0</v>
      </c>
      <c r="GF38" s="107">
        <f>GD38*GE38</f>
        <v>0</v>
      </c>
      <c r="GG38" s="106" t="str">
        <f t="shared" si="162"/>
        <v/>
      </c>
      <c r="GH38" s="102" t="str">
        <f>IF($C38=GG$6,$I38,"")</f>
        <v/>
      </c>
      <c r="GI38" s="102">
        <f>IF($C38=GG$6,$V38,0)</f>
        <v>0</v>
      </c>
      <c r="GJ38" s="102">
        <f>IF(GH38="",0,VLOOKUP(GH38,GH$55:GJ$58,3,FALSE))</f>
        <v>0</v>
      </c>
      <c r="GK38" s="107">
        <f>GI38*GJ38</f>
        <v>0</v>
      </c>
      <c r="GL38" s="106" t="str">
        <f t="shared" si="167"/>
        <v/>
      </c>
      <c r="GM38" s="102" t="str">
        <f>IF($C38=GL$6,$I38,"")</f>
        <v/>
      </c>
      <c r="GN38" s="102">
        <f>IF($C38=GL$6,$V38,0)</f>
        <v>0</v>
      </c>
      <c r="GO38" s="102">
        <f>IF(GM38="",0,VLOOKUP(GM38,GM$55:GO$58,3,FALSE))</f>
        <v>0</v>
      </c>
      <c r="GP38" s="107">
        <f>GN38*GO38</f>
        <v>0</v>
      </c>
      <c r="GQ38" s="106" t="str">
        <f t="shared" si="172"/>
        <v/>
      </c>
      <c r="GR38" s="102" t="str">
        <f>IF($C38=GQ$6,$I38,"")</f>
        <v/>
      </c>
      <c r="GS38" s="102">
        <f>IF($C38=GQ$6,$V38,0)</f>
        <v>0</v>
      </c>
      <c r="GT38" s="102">
        <f>IF(GR38="",0,VLOOKUP(GR38,GR$55:GT$58,3,FALSE))</f>
        <v>0</v>
      </c>
      <c r="GU38" s="107">
        <f>GS38*GT38</f>
        <v>0</v>
      </c>
      <c r="GV38" s="106" t="str">
        <f t="shared" si="177"/>
        <v/>
      </c>
      <c r="GW38" s="102" t="str">
        <f>IF($C38=GV$6,$I38,"")</f>
        <v/>
      </c>
      <c r="GX38" s="102">
        <f>IF($C38=GV$6,$V38,0)</f>
        <v>0</v>
      </c>
      <c r="GY38" s="102">
        <f>IF(GW38="",0,VLOOKUP(GW38,GW$55:GY$58,3,FALSE))</f>
        <v>0</v>
      </c>
      <c r="GZ38" s="107">
        <f>GX38*GY38</f>
        <v>0</v>
      </c>
      <c r="HA38" s="106" t="str">
        <f t="shared" si="182"/>
        <v/>
      </c>
      <c r="HB38" s="102" t="str">
        <f>IF($C38=HA$6,$I38,"")</f>
        <v/>
      </c>
      <c r="HC38" s="107">
        <f>IF($C38=HA$6,$V38,0)</f>
        <v>0</v>
      </c>
      <c r="HD38" s="106" t="str">
        <f t="shared" si="185"/>
        <v/>
      </c>
      <c r="HE38" s="102" t="str">
        <f>IF($C38=HD$6,$I38,"")</f>
        <v/>
      </c>
      <c r="HF38" s="107">
        <f>IF($C38=HD$6,$V38,0)</f>
        <v>0</v>
      </c>
      <c r="HG38" s="106" t="str">
        <f t="shared" si="188"/>
        <v/>
      </c>
      <c r="HH38" s="102" t="str">
        <f>IF($C38=HG$6,$E38,"")</f>
        <v/>
      </c>
      <c r="HI38" s="102" t="e">
        <f>VLOOKUP(HH38,初期設定シート!$D$6:$E$33,2,FALSE)</f>
        <v>#N/A</v>
      </c>
      <c r="HJ38" s="102" t="str">
        <f>IF($C38=HG$6,$D38,"")</f>
        <v/>
      </c>
      <c r="HK38" s="102" t="str">
        <f>IF($C38=HG$6,$I38,"")</f>
        <v/>
      </c>
      <c r="HL38" s="102" t="e">
        <f>VLOOKUP($HH38,初期設定シート!$Y$5:$AL$32,3,FALSE)</f>
        <v>#N/A</v>
      </c>
      <c r="HM38" s="102" t="e">
        <f>VLOOKUP($HH38,初期設定シート!$Y$5:$AL$32,4,FALSE)</f>
        <v>#N/A</v>
      </c>
      <c r="HN38" s="102" t="e">
        <f>VLOOKUP($HH38,初期設定シート!$Y$5:$AL$32,5,FALSE)</f>
        <v>#N/A</v>
      </c>
      <c r="HO38" s="102" t="e">
        <f>VLOOKUP($HH38,初期設定シート!$Y$5:$AL$32,6,FALSE)</f>
        <v>#N/A</v>
      </c>
      <c r="HP38" s="102" t="e">
        <f>VLOOKUP($HH38,初期設定シート!$Y$5:$AL$32,7,FALSE)</f>
        <v>#N/A</v>
      </c>
      <c r="HQ38" s="102" t="e">
        <f>VLOOKUP($HH38,初期設定シート!$Y$5:$AL$32,8,FALSE)</f>
        <v>#N/A</v>
      </c>
      <c r="HR38" s="102" t="e">
        <f>VLOOKUP($HH38,初期設定シート!$Y$5:$AL$32,9,FALSE)</f>
        <v>#N/A</v>
      </c>
      <c r="HS38" s="102" t="e">
        <f>VLOOKUP($HH38,初期設定シート!$Y$5:$AL$32,10,FALSE)</f>
        <v>#N/A</v>
      </c>
      <c r="HT38" s="102" t="e">
        <f>VLOOKUP($HH38,初期設定シート!$Y$5:$AL$32,11,FALSE)</f>
        <v>#N/A</v>
      </c>
      <c r="HU38" s="102" t="e">
        <f>VLOOKUP($HH38,初期設定シート!$Y$5:$AL$32,12,FALSE)</f>
        <v>#N/A</v>
      </c>
      <c r="HV38" s="102" t="e">
        <f>VLOOKUP($HH38,初期設定シート!$Y$5:$AL$32,13,FALSE)</f>
        <v>#N/A</v>
      </c>
      <c r="HW38" s="102" t="e">
        <f>VLOOKUP($HH38,初期設定シート!$Y$5:$AL$32,14,FALSE)</f>
        <v>#N/A</v>
      </c>
      <c r="HX38" s="102" t="e">
        <f t="shared" ref="HX38:II38" si="222">CONCATENATE($HI38,HL38,$HJ38,$HK38)</f>
        <v>#N/A</v>
      </c>
      <c r="HY38" s="102" t="e">
        <f t="shared" si="222"/>
        <v>#N/A</v>
      </c>
      <c r="HZ38" s="102" t="e">
        <f t="shared" si="222"/>
        <v>#N/A</v>
      </c>
      <c r="IA38" s="102" t="e">
        <f t="shared" si="222"/>
        <v>#N/A</v>
      </c>
      <c r="IB38" s="102" t="e">
        <f t="shared" si="222"/>
        <v>#N/A</v>
      </c>
      <c r="IC38" s="102" t="e">
        <f t="shared" si="222"/>
        <v>#N/A</v>
      </c>
      <c r="ID38" s="102" t="e">
        <f t="shared" si="222"/>
        <v>#N/A</v>
      </c>
      <c r="IE38" s="102" t="e">
        <f t="shared" si="222"/>
        <v>#N/A</v>
      </c>
      <c r="IF38" s="102" t="e">
        <f t="shared" si="222"/>
        <v>#N/A</v>
      </c>
      <c r="IG38" s="102" t="e">
        <f t="shared" si="222"/>
        <v>#N/A</v>
      </c>
      <c r="IH38" s="102" t="e">
        <f t="shared" si="222"/>
        <v>#N/A</v>
      </c>
      <c r="II38" s="102" t="e">
        <f t="shared" si="222"/>
        <v>#N/A</v>
      </c>
      <c r="IJ38" s="102" t="str">
        <f>IF($C38=HG$6,$J38,"")</f>
        <v/>
      </c>
      <c r="IK38" s="102" t="str">
        <f>IF($C38=HG$6,$K38,"")</f>
        <v/>
      </c>
      <c r="IL38" s="102" t="str">
        <f>IF($C38=HG$6,$L38,"")</f>
        <v/>
      </c>
      <c r="IM38" s="102" t="str">
        <f>IF($C38=HG$6,$M38,"")</f>
        <v/>
      </c>
      <c r="IN38" s="102" t="str">
        <f>IF($C38=HG$6,$N38,"")</f>
        <v/>
      </c>
      <c r="IO38" s="102" t="str">
        <f>IF($C38=HG$6,$O38,"")</f>
        <v/>
      </c>
      <c r="IP38" s="102" t="str">
        <f>IF($C38=HG$6,$P38,"")</f>
        <v/>
      </c>
      <c r="IQ38" s="102" t="str">
        <f>IF($C38=HG$6,$Q38,"")</f>
        <v/>
      </c>
      <c r="IR38" s="102" t="str">
        <f>IF($C38=HG$6,$R38,"")</f>
        <v/>
      </c>
      <c r="IS38" s="102" t="str">
        <f>IF($C38=HG$6,$S38,"")</f>
        <v/>
      </c>
      <c r="IT38" s="102" t="str">
        <f>IF($C38=HG$6,$T38,"")</f>
        <v/>
      </c>
      <c r="IU38" s="107" t="str">
        <f>IF($C38=HG$6,$U38,"")</f>
        <v/>
      </c>
    </row>
    <row r="39" spans="1:255" ht="30" customHeight="1" thickBot="1">
      <c r="A39" s="269"/>
      <c r="B39" s="270"/>
      <c r="C39" s="270"/>
      <c r="D39" s="270"/>
      <c r="E39" s="270"/>
      <c r="F39" s="271"/>
      <c r="G39" s="270"/>
      <c r="H39" s="270"/>
      <c r="I39" s="272"/>
      <c r="J39" s="284"/>
      <c r="K39" s="284"/>
      <c r="L39" s="284"/>
      <c r="M39" s="284"/>
      <c r="N39" s="284"/>
      <c r="O39" s="284"/>
      <c r="P39" s="284"/>
      <c r="Q39" s="284"/>
      <c r="R39" s="284"/>
      <c r="S39" s="284"/>
      <c r="T39" s="284"/>
      <c r="U39" s="284"/>
      <c r="V39" s="285">
        <f t="shared" si="213"/>
        <v>0</v>
      </c>
      <c r="X39" s="106" t="str">
        <f t="shared" si="214"/>
        <v/>
      </c>
      <c r="Y39" s="102" t="str">
        <f t="shared" si="215"/>
        <v/>
      </c>
      <c r="Z39" s="102">
        <f t="shared" si="0"/>
        <v>0</v>
      </c>
      <c r="AA39" s="102">
        <f>IF(Y39="",0,VLOOKUP(Y39,Y$55:AA$56,3,FALSE))</f>
        <v>0</v>
      </c>
      <c r="AB39" s="107">
        <f t="shared" si="216"/>
        <v>0</v>
      </c>
      <c r="AC39" s="106" t="str">
        <f t="shared" si="2"/>
        <v/>
      </c>
      <c r="AD39" s="102" t="str">
        <f t="shared" si="3"/>
        <v/>
      </c>
      <c r="AE39" s="102">
        <f t="shared" si="4"/>
        <v>0</v>
      </c>
      <c r="AF39" s="102">
        <f>IF(AD39="",0,VLOOKUP(AD39,AD$55:AF$56,3,FALSE))</f>
        <v>0</v>
      </c>
      <c r="AG39" s="107">
        <f t="shared" si="6"/>
        <v>0</v>
      </c>
      <c r="AH39" s="106" t="str">
        <f t="shared" si="7"/>
        <v/>
      </c>
      <c r="AI39" s="102" t="str">
        <f t="shared" si="8"/>
        <v/>
      </c>
      <c r="AJ39" s="102">
        <f t="shared" si="9"/>
        <v>0</v>
      </c>
      <c r="AK39" s="102">
        <f>IF(AI39="",0,VLOOKUP(AI39,AI$55:AK$56,3,FALSE))</f>
        <v>0</v>
      </c>
      <c r="AL39" s="107">
        <f t="shared" si="11"/>
        <v>0</v>
      </c>
      <c r="AM39" s="106" t="str">
        <f t="shared" si="12"/>
        <v/>
      </c>
      <c r="AN39" s="102" t="str">
        <f t="shared" si="13"/>
        <v/>
      </c>
      <c r="AO39" s="102">
        <f t="shared" si="14"/>
        <v>0</v>
      </c>
      <c r="AP39" s="102">
        <f>IF(AN39="",0,VLOOKUP(AN39,AN$55:AP$56,3,FALSE))</f>
        <v>0</v>
      </c>
      <c r="AQ39" s="107">
        <f t="shared" si="16"/>
        <v>0</v>
      </c>
      <c r="AR39" s="106" t="str">
        <f t="shared" si="17"/>
        <v/>
      </c>
      <c r="AS39" s="102" t="str">
        <f t="shared" si="18"/>
        <v/>
      </c>
      <c r="AT39" s="102">
        <f t="shared" si="19"/>
        <v>0</v>
      </c>
      <c r="AU39" s="102">
        <f>IF(AS39="",0,VLOOKUP(AS39,AS$55:AU$56,3,FALSE))</f>
        <v>0</v>
      </c>
      <c r="AV39" s="107">
        <f t="shared" si="21"/>
        <v>0</v>
      </c>
      <c r="AW39" s="106" t="str">
        <f t="shared" si="22"/>
        <v/>
      </c>
      <c r="AX39" s="102" t="str">
        <f t="shared" si="23"/>
        <v/>
      </c>
      <c r="AY39" s="102">
        <f t="shared" si="24"/>
        <v>0</v>
      </c>
      <c r="AZ39" s="102">
        <f>IF(AX39="",0,VLOOKUP(AX39,AX$55:AZ$56,3,FALSE))</f>
        <v>0</v>
      </c>
      <c r="BA39" s="107">
        <f t="shared" si="26"/>
        <v>0</v>
      </c>
      <c r="BB39" s="106" t="str">
        <f t="shared" si="27"/>
        <v/>
      </c>
      <c r="BC39" s="102" t="str">
        <f t="shared" si="28"/>
        <v/>
      </c>
      <c r="BD39" s="102">
        <f t="shared" si="29"/>
        <v>0</v>
      </c>
      <c r="BE39" s="102">
        <f>IF(BC39="",0,VLOOKUP(BC39,BC$55:BE$56,3,FALSE))</f>
        <v>0</v>
      </c>
      <c r="BF39" s="107">
        <f t="shared" si="31"/>
        <v>0</v>
      </c>
      <c r="BG39" s="106" t="str">
        <f t="shared" si="32"/>
        <v/>
      </c>
      <c r="BH39" s="102" t="str">
        <f t="shared" si="33"/>
        <v/>
      </c>
      <c r="BI39" s="102">
        <f t="shared" si="34"/>
        <v>0</v>
      </c>
      <c r="BJ39" s="102">
        <f>IF(BH39="",0,VLOOKUP(BH39,BH$55:BJ$56,3,FALSE))</f>
        <v>0</v>
      </c>
      <c r="BK39" s="107">
        <f t="shared" si="36"/>
        <v>0</v>
      </c>
      <c r="BL39" s="106" t="str">
        <f t="shared" si="37"/>
        <v/>
      </c>
      <c r="BM39" s="102" t="str">
        <f t="shared" si="38"/>
        <v/>
      </c>
      <c r="BN39" s="102">
        <f t="shared" si="39"/>
        <v>0</v>
      </c>
      <c r="BO39" s="102">
        <f>IF(BM39="",0,VLOOKUP(BM39,BM$55:BO$56,3,FALSE))</f>
        <v>0</v>
      </c>
      <c r="BP39" s="107">
        <f t="shared" si="41"/>
        <v>0</v>
      </c>
      <c r="BQ39" s="106" t="str">
        <f t="shared" si="42"/>
        <v/>
      </c>
      <c r="BR39" s="102" t="str">
        <f t="shared" si="43"/>
        <v/>
      </c>
      <c r="BS39" s="102">
        <f t="shared" si="44"/>
        <v>0</v>
      </c>
      <c r="BT39" s="102">
        <f>IF(BR39="",0,VLOOKUP(BR39,BR$55:BT$56,3,FALSE))</f>
        <v>0</v>
      </c>
      <c r="BU39" s="107">
        <f t="shared" si="46"/>
        <v>0</v>
      </c>
      <c r="BV39" s="106" t="str">
        <f t="shared" si="47"/>
        <v/>
      </c>
      <c r="BW39" s="102" t="str">
        <f t="shared" si="48"/>
        <v/>
      </c>
      <c r="BX39" s="102">
        <f t="shared" si="49"/>
        <v>0</v>
      </c>
      <c r="BY39" s="102">
        <f>IF(BW39="",0,VLOOKUP(BW39,BW$55:BY$56,3,FALSE))</f>
        <v>0</v>
      </c>
      <c r="BZ39" s="107">
        <f t="shared" si="51"/>
        <v>0</v>
      </c>
      <c r="CA39" s="106" t="str">
        <f t="shared" si="52"/>
        <v/>
      </c>
      <c r="CB39" s="102" t="str">
        <f t="shared" si="53"/>
        <v/>
      </c>
      <c r="CC39" s="102">
        <f t="shared" si="54"/>
        <v>0</v>
      </c>
      <c r="CD39" s="102">
        <f>IF(CB39="",0,VLOOKUP(CB39,CB$55:CD$56,3,FALSE))</f>
        <v>0</v>
      </c>
      <c r="CE39" s="107">
        <f t="shared" si="56"/>
        <v>0</v>
      </c>
      <c r="CF39" s="106" t="str">
        <f t="shared" si="57"/>
        <v/>
      </c>
      <c r="CG39" s="102" t="str">
        <f t="shared" si="58"/>
        <v/>
      </c>
      <c r="CH39" s="102">
        <f t="shared" si="59"/>
        <v>0</v>
      </c>
      <c r="CI39" s="102">
        <f>IF(CG39="",0,VLOOKUP(CG39,CG$55:CI$56,3,FALSE))</f>
        <v>0</v>
      </c>
      <c r="CJ39" s="107">
        <f t="shared" si="61"/>
        <v>0</v>
      </c>
      <c r="CK39" s="106" t="str">
        <f t="shared" si="62"/>
        <v/>
      </c>
      <c r="CL39" s="102" t="str">
        <f t="shared" si="63"/>
        <v/>
      </c>
      <c r="CM39" s="102">
        <f t="shared" si="64"/>
        <v>0</v>
      </c>
      <c r="CN39" s="102">
        <f>IF(CL39="",0,VLOOKUP(CL39,CL$55:CN$56,3,FALSE))</f>
        <v>0</v>
      </c>
      <c r="CO39" s="107">
        <f t="shared" si="66"/>
        <v>0</v>
      </c>
      <c r="CP39" s="106" t="str">
        <f t="shared" si="67"/>
        <v/>
      </c>
      <c r="CQ39" s="102" t="str">
        <f t="shared" si="68"/>
        <v/>
      </c>
      <c r="CR39" s="102">
        <f t="shared" si="69"/>
        <v>0</v>
      </c>
      <c r="CS39" s="102">
        <f>IF(CQ39="",0,VLOOKUP(CQ39,CQ$55:CS$58,3,FALSE))</f>
        <v>0</v>
      </c>
      <c r="CT39" s="107">
        <f t="shared" si="71"/>
        <v>0</v>
      </c>
      <c r="CU39" s="106" t="str">
        <f t="shared" si="72"/>
        <v/>
      </c>
      <c r="CV39" s="102" t="str">
        <f t="shared" si="73"/>
        <v/>
      </c>
      <c r="CW39" s="102">
        <f t="shared" si="74"/>
        <v>0</v>
      </c>
      <c r="CX39" s="102">
        <f>IF(CV39="",0,VLOOKUP(CV39,CV$55:CX$58,3,FALSE))</f>
        <v>0</v>
      </c>
      <c r="CY39" s="107">
        <f t="shared" si="76"/>
        <v>0</v>
      </c>
      <c r="CZ39" s="106" t="str">
        <f t="shared" si="77"/>
        <v/>
      </c>
      <c r="DA39" s="102" t="str">
        <f t="shared" si="78"/>
        <v/>
      </c>
      <c r="DB39" s="102">
        <f t="shared" si="79"/>
        <v>0</v>
      </c>
      <c r="DC39" s="102">
        <f>IF(DA39="",0,VLOOKUP(DA39,DA$55:DC$58,3,FALSE))</f>
        <v>0</v>
      </c>
      <c r="DD39" s="107">
        <f t="shared" si="81"/>
        <v>0</v>
      </c>
      <c r="DE39" s="106" t="str">
        <f t="shared" si="82"/>
        <v/>
      </c>
      <c r="DF39" s="102" t="str">
        <f t="shared" si="83"/>
        <v/>
      </c>
      <c r="DG39" s="102">
        <f t="shared" si="84"/>
        <v>0</v>
      </c>
      <c r="DH39" s="102">
        <f>IF(DF39="",0,VLOOKUP(DF39,DF$55:DH$58,3,FALSE))</f>
        <v>0</v>
      </c>
      <c r="DI39" s="107">
        <f t="shared" si="86"/>
        <v>0</v>
      </c>
      <c r="DJ39" s="106" t="str">
        <f t="shared" si="87"/>
        <v/>
      </c>
      <c r="DK39" s="102" t="str">
        <f t="shared" si="88"/>
        <v/>
      </c>
      <c r="DL39" s="102">
        <f t="shared" si="89"/>
        <v>0</v>
      </c>
      <c r="DM39" s="102">
        <f>IF(DK39="",0,VLOOKUP(DK39,DK$55:DM$58,3,FALSE))</f>
        <v>0</v>
      </c>
      <c r="DN39" s="107">
        <f t="shared" si="91"/>
        <v>0</v>
      </c>
      <c r="DO39" s="106" t="str">
        <f>IF($C39=DO$6,$B39,"")</f>
        <v/>
      </c>
      <c r="DP39" s="102" t="str">
        <f t="shared" si="93"/>
        <v/>
      </c>
      <c r="DQ39" s="102">
        <f t="shared" si="94"/>
        <v>0</v>
      </c>
      <c r="DR39" s="102">
        <f>IF(DP39="",0,VLOOKUP(DP39,DP$55:DR$58,3,FALSE))</f>
        <v>0</v>
      </c>
      <c r="DS39" s="107">
        <f t="shared" si="96"/>
        <v>0</v>
      </c>
      <c r="DT39" s="106" t="str">
        <f>IF($C39=DT$6,$B39,"")</f>
        <v/>
      </c>
      <c r="DU39" s="102" t="str">
        <f t="shared" si="98"/>
        <v/>
      </c>
      <c r="DV39" s="102">
        <f t="shared" si="99"/>
        <v>0</v>
      </c>
      <c r="DW39" s="102">
        <f>IF(DU39="",0,VLOOKUP(DU39,DU$55:DW$58,3,FALSE))</f>
        <v>0</v>
      </c>
      <c r="DX39" s="107">
        <f t="shared" si="101"/>
        <v>0</v>
      </c>
      <c r="DY39" s="106" t="str">
        <f t="shared" si="102"/>
        <v/>
      </c>
      <c r="DZ39" s="102" t="str">
        <f t="shared" si="103"/>
        <v/>
      </c>
      <c r="EA39" s="102">
        <f t="shared" si="104"/>
        <v>0</v>
      </c>
      <c r="EB39" s="102">
        <f>IF(DZ39="",0,VLOOKUP(DZ39,DZ$55:EB$58,3,FALSE))</f>
        <v>0</v>
      </c>
      <c r="EC39" s="107">
        <f t="shared" si="106"/>
        <v>0</v>
      </c>
      <c r="ED39" s="106" t="str">
        <f t="shared" si="107"/>
        <v/>
      </c>
      <c r="EE39" s="102" t="str">
        <f t="shared" si="108"/>
        <v/>
      </c>
      <c r="EF39" s="102">
        <f t="shared" si="109"/>
        <v>0</v>
      </c>
      <c r="EG39" s="102">
        <f>IF(EE39="",0,VLOOKUP(EE39,EE$55:EG$58,3,FALSE))</f>
        <v>0</v>
      </c>
      <c r="EH39" s="107">
        <f t="shared" si="111"/>
        <v>0</v>
      </c>
      <c r="EI39" s="106" t="str">
        <f t="shared" si="112"/>
        <v/>
      </c>
      <c r="EJ39" s="102" t="str">
        <f t="shared" si="113"/>
        <v/>
      </c>
      <c r="EK39" s="102">
        <f t="shared" si="114"/>
        <v>0</v>
      </c>
      <c r="EL39" s="102">
        <f>IF(EJ39="",0,VLOOKUP(EJ39,EJ$55:EL$58,3,FALSE))</f>
        <v>0</v>
      </c>
      <c r="EM39" s="107">
        <f t="shared" si="116"/>
        <v>0</v>
      </c>
      <c r="EN39" s="106" t="str">
        <f t="shared" si="117"/>
        <v/>
      </c>
      <c r="EO39" s="102" t="str">
        <f t="shared" si="118"/>
        <v/>
      </c>
      <c r="EP39" s="102">
        <f t="shared" si="119"/>
        <v>0</v>
      </c>
      <c r="EQ39" s="102">
        <f>IF(EO39="",0,VLOOKUP(EO39,EO$55:EQ$58,3,FALSE))</f>
        <v>0</v>
      </c>
      <c r="ER39" s="107">
        <f t="shared" si="121"/>
        <v>0</v>
      </c>
      <c r="ES39" s="106" t="str">
        <f t="shared" si="122"/>
        <v/>
      </c>
      <c r="ET39" s="102" t="str">
        <f t="shared" si="123"/>
        <v/>
      </c>
      <c r="EU39" s="102">
        <f t="shared" si="124"/>
        <v>0</v>
      </c>
      <c r="EV39" s="102">
        <f>IF(ET39="",0,VLOOKUP(ET39,ET$55:EV$58,3,FALSE))</f>
        <v>0</v>
      </c>
      <c r="EW39" s="107">
        <f t="shared" si="126"/>
        <v>0</v>
      </c>
      <c r="EX39" s="106" t="str">
        <f t="shared" si="127"/>
        <v/>
      </c>
      <c r="EY39" s="102" t="str">
        <f t="shared" si="128"/>
        <v/>
      </c>
      <c r="EZ39" s="102">
        <f t="shared" si="129"/>
        <v>0</v>
      </c>
      <c r="FA39" s="102">
        <f>IF(EY39="",0,VLOOKUP(EY39,EY$55:FA$58,3,FALSE))</f>
        <v>0</v>
      </c>
      <c r="FB39" s="107">
        <f t="shared" si="131"/>
        <v>0</v>
      </c>
      <c r="FC39" s="106" t="str">
        <f t="shared" si="132"/>
        <v/>
      </c>
      <c r="FD39" s="102" t="str">
        <f t="shared" si="133"/>
        <v/>
      </c>
      <c r="FE39" s="102">
        <f t="shared" si="134"/>
        <v>0</v>
      </c>
      <c r="FF39" s="102">
        <f>IF(FD39="",0,VLOOKUP(FD39,FD$55:FF$58,3,FALSE))</f>
        <v>0</v>
      </c>
      <c r="FG39" s="107">
        <f t="shared" si="136"/>
        <v>0</v>
      </c>
      <c r="FH39" s="106" t="str">
        <f t="shared" si="137"/>
        <v/>
      </c>
      <c r="FI39" s="102" t="str">
        <f t="shared" si="138"/>
        <v/>
      </c>
      <c r="FJ39" s="102">
        <f t="shared" si="139"/>
        <v>0</v>
      </c>
      <c r="FK39" s="102">
        <f>IF(FI39="",0,VLOOKUP(FI39,FI$55:FK$58,3,FALSE))</f>
        <v>0</v>
      </c>
      <c r="FL39" s="107">
        <f t="shared" si="141"/>
        <v>0</v>
      </c>
      <c r="FM39" s="106" t="str">
        <f t="shared" si="142"/>
        <v/>
      </c>
      <c r="FN39" s="102" t="str">
        <f t="shared" si="143"/>
        <v/>
      </c>
      <c r="FO39" s="102">
        <f t="shared" si="144"/>
        <v>0</v>
      </c>
      <c r="FP39" s="102">
        <f>IF(FN39="",0,VLOOKUP(FN39,FN$55:FP$58,3,FALSE))</f>
        <v>0</v>
      </c>
      <c r="FQ39" s="107">
        <f t="shared" si="146"/>
        <v>0</v>
      </c>
      <c r="FR39" s="106" t="str">
        <f t="shared" si="147"/>
        <v/>
      </c>
      <c r="FS39" s="102" t="str">
        <f t="shared" si="148"/>
        <v/>
      </c>
      <c r="FT39" s="102">
        <f t="shared" si="149"/>
        <v>0</v>
      </c>
      <c r="FU39" s="102">
        <f>IF(FS39="",0,VLOOKUP(FS39,FS$55:FU$58,3,FALSE))</f>
        <v>0</v>
      </c>
      <c r="FV39" s="107">
        <f t="shared" si="151"/>
        <v>0</v>
      </c>
      <c r="FW39" s="106" t="str">
        <f t="shared" si="152"/>
        <v/>
      </c>
      <c r="FX39" s="102" t="str">
        <f t="shared" si="153"/>
        <v/>
      </c>
      <c r="FY39" s="102">
        <f t="shared" si="154"/>
        <v>0</v>
      </c>
      <c r="FZ39" s="102">
        <f>IF(FX39="",0,VLOOKUP(FX39,FX$55:FZ$58,3,FALSE))</f>
        <v>0</v>
      </c>
      <c r="GA39" s="107">
        <f t="shared" si="156"/>
        <v>0</v>
      </c>
      <c r="GB39" s="106" t="str">
        <f t="shared" si="157"/>
        <v/>
      </c>
      <c r="GC39" s="102" t="str">
        <f t="shared" si="158"/>
        <v/>
      </c>
      <c r="GD39" s="102">
        <f t="shared" si="159"/>
        <v>0</v>
      </c>
      <c r="GE39" s="102">
        <f>IF(GC39="",0,VLOOKUP(GC39,GC$55:GE$58,3,FALSE))</f>
        <v>0</v>
      </c>
      <c r="GF39" s="107">
        <f t="shared" si="161"/>
        <v>0</v>
      </c>
      <c r="GG39" s="106" t="str">
        <f t="shared" si="162"/>
        <v/>
      </c>
      <c r="GH39" s="102" t="str">
        <f t="shared" si="163"/>
        <v/>
      </c>
      <c r="GI39" s="102">
        <f t="shared" si="164"/>
        <v>0</v>
      </c>
      <c r="GJ39" s="102">
        <f>IF(GH39="",0,VLOOKUP(GH39,GH$55:GJ$58,3,FALSE))</f>
        <v>0</v>
      </c>
      <c r="GK39" s="107">
        <f t="shared" si="166"/>
        <v>0</v>
      </c>
      <c r="GL39" s="106" t="str">
        <f t="shared" si="167"/>
        <v/>
      </c>
      <c r="GM39" s="102" t="str">
        <f t="shared" si="168"/>
        <v/>
      </c>
      <c r="GN39" s="102">
        <f t="shared" si="169"/>
        <v>0</v>
      </c>
      <c r="GO39" s="102">
        <f>IF(GM39="",0,VLOOKUP(GM39,GM$55:GO$58,3,FALSE))</f>
        <v>0</v>
      </c>
      <c r="GP39" s="107">
        <f t="shared" si="171"/>
        <v>0</v>
      </c>
      <c r="GQ39" s="106" t="str">
        <f t="shared" si="172"/>
        <v/>
      </c>
      <c r="GR39" s="102" t="str">
        <f t="shared" si="173"/>
        <v/>
      </c>
      <c r="GS39" s="102">
        <f t="shared" si="174"/>
        <v>0</v>
      </c>
      <c r="GT39" s="102">
        <f>IF(GR39="",0,VLOOKUP(GR39,GR$55:GT$58,3,FALSE))</f>
        <v>0</v>
      </c>
      <c r="GU39" s="107">
        <f t="shared" si="176"/>
        <v>0</v>
      </c>
      <c r="GV39" s="106" t="str">
        <f t="shared" si="177"/>
        <v/>
      </c>
      <c r="GW39" s="102" t="str">
        <f t="shared" si="178"/>
        <v/>
      </c>
      <c r="GX39" s="102">
        <f t="shared" si="179"/>
        <v>0</v>
      </c>
      <c r="GY39" s="102">
        <f>IF(GW39="",0,VLOOKUP(GW39,GW$55:GY$58,3,FALSE))</f>
        <v>0</v>
      </c>
      <c r="GZ39" s="107">
        <f t="shared" si="181"/>
        <v>0</v>
      </c>
      <c r="HA39" s="106" t="str">
        <f t="shared" si="182"/>
        <v/>
      </c>
      <c r="HB39" s="102" t="str">
        <f t="shared" si="183"/>
        <v/>
      </c>
      <c r="HC39" s="107">
        <f t="shared" si="184"/>
        <v>0</v>
      </c>
      <c r="HD39" s="106" t="str">
        <f t="shared" si="185"/>
        <v/>
      </c>
      <c r="HE39" s="102" t="str">
        <f t="shared" si="186"/>
        <v/>
      </c>
      <c r="HF39" s="107">
        <f t="shared" si="187"/>
        <v>0</v>
      </c>
      <c r="HG39" s="106" t="str">
        <f t="shared" si="188"/>
        <v/>
      </c>
      <c r="HH39" s="102" t="str">
        <f t="shared" si="217"/>
        <v/>
      </c>
      <c r="HI39" s="102" t="e">
        <f>VLOOKUP(HH39,初期設定シート!$D$6:$E$33,2,FALSE)</f>
        <v>#N/A</v>
      </c>
      <c r="HJ39" s="102" t="str">
        <f t="shared" si="218"/>
        <v/>
      </c>
      <c r="HK39" s="102" t="str">
        <f t="shared" si="219"/>
        <v/>
      </c>
      <c r="HL39" s="102" t="e">
        <f>VLOOKUP($HH39,初期設定シート!$Y$5:$AL$32,3,FALSE)</f>
        <v>#N/A</v>
      </c>
      <c r="HM39" s="102" t="e">
        <f>VLOOKUP($HH39,初期設定シート!$Y$5:$AL$32,4,FALSE)</f>
        <v>#N/A</v>
      </c>
      <c r="HN39" s="102" t="e">
        <f>VLOOKUP($HH39,初期設定シート!$Y$5:$AL$32,5,FALSE)</f>
        <v>#N/A</v>
      </c>
      <c r="HO39" s="102" t="e">
        <f>VLOOKUP($HH39,初期設定シート!$Y$5:$AL$32,6,FALSE)</f>
        <v>#N/A</v>
      </c>
      <c r="HP39" s="102" t="e">
        <f>VLOOKUP($HH39,初期設定シート!$Y$5:$AL$32,7,FALSE)</f>
        <v>#N/A</v>
      </c>
      <c r="HQ39" s="102" t="e">
        <f>VLOOKUP($HH39,初期設定シート!$Y$5:$AL$32,8,FALSE)</f>
        <v>#N/A</v>
      </c>
      <c r="HR39" s="102" t="e">
        <f>VLOOKUP($HH39,初期設定シート!$Y$5:$AL$32,9,FALSE)</f>
        <v>#N/A</v>
      </c>
      <c r="HS39" s="102" t="e">
        <f>VLOOKUP($HH39,初期設定シート!$Y$5:$AL$32,10,FALSE)</f>
        <v>#N/A</v>
      </c>
      <c r="HT39" s="102" t="e">
        <f>VLOOKUP($HH39,初期設定シート!$Y$5:$AL$32,11,FALSE)</f>
        <v>#N/A</v>
      </c>
      <c r="HU39" s="102" t="e">
        <f>VLOOKUP($HH39,初期設定シート!$Y$5:$AL$32,12,FALSE)</f>
        <v>#N/A</v>
      </c>
      <c r="HV39" s="102" t="e">
        <f>VLOOKUP($HH39,初期設定シート!$Y$5:$AL$32,13,FALSE)</f>
        <v>#N/A</v>
      </c>
      <c r="HW39" s="102" t="e">
        <f>VLOOKUP($HH39,初期設定シート!$Y$5:$AL$32,14,FALSE)</f>
        <v>#N/A</v>
      </c>
      <c r="HX39" s="102" t="e">
        <f t="shared" si="189"/>
        <v>#N/A</v>
      </c>
      <c r="HY39" s="102" t="e">
        <f t="shared" si="190"/>
        <v>#N/A</v>
      </c>
      <c r="HZ39" s="102" t="e">
        <f t="shared" si="191"/>
        <v>#N/A</v>
      </c>
      <c r="IA39" s="102" t="e">
        <f t="shared" si="192"/>
        <v>#N/A</v>
      </c>
      <c r="IB39" s="102" t="e">
        <f t="shared" si="193"/>
        <v>#N/A</v>
      </c>
      <c r="IC39" s="102" t="e">
        <f t="shared" si="194"/>
        <v>#N/A</v>
      </c>
      <c r="ID39" s="102" t="e">
        <f t="shared" si="195"/>
        <v>#N/A</v>
      </c>
      <c r="IE39" s="102" t="e">
        <f t="shared" si="196"/>
        <v>#N/A</v>
      </c>
      <c r="IF39" s="102" t="e">
        <f t="shared" si="197"/>
        <v>#N/A</v>
      </c>
      <c r="IG39" s="102" t="e">
        <f t="shared" si="198"/>
        <v>#N/A</v>
      </c>
      <c r="IH39" s="102" t="e">
        <f t="shared" si="199"/>
        <v>#N/A</v>
      </c>
      <c r="II39" s="102" t="e">
        <f t="shared" si="200"/>
        <v>#N/A</v>
      </c>
      <c r="IJ39" s="102" t="str">
        <f t="shared" si="201"/>
        <v/>
      </c>
      <c r="IK39" s="102" t="str">
        <f t="shared" si="202"/>
        <v/>
      </c>
      <c r="IL39" s="102" t="str">
        <f t="shared" si="203"/>
        <v/>
      </c>
      <c r="IM39" s="102" t="str">
        <f t="shared" si="204"/>
        <v/>
      </c>
      <c r="IN39" s="102" t="str">
        <f t="shared" si="205"/>
        <v/>
      </c>
      <c r="IO39" s="102" t="str">
        <f t="shared" si="206"/>
        <v/>
      </c>
      <c r="IP39" s="102" t="str">
        <f t="shared" si="207"/>
        <v/>
      </c>
      <c r="IQ39" s="102" t="str">
        <f t="shared" si="208"/>
        <v/>
      </c>
      <c r="IR39" s="102" t="str">
        <f t="shared" si="209"/>
        <v/>
      </c>
      <c r="IS39" s="102" t="str">
        <f t="shared" si="210"/>
        <v/>
      </c>
      <c r="IT39" s="102" t="str">
        <f t="shared" si="211"/>
        <v/>
      </c>
      <c r="IU39" s="107" t="str">
        <f t="shared" si="212"/>
        <v/>
      </c>
    </row>
    <row r="40" spans="1:255">
      <c r="X40" s="106"/>
      <c r="Y40" s="102"/>
      <c r="Z40" s="102"/>
      <c r="AA40" s="102"/>
      <c r="AB40" s="107"/>
      <c r="AC40" s="106"/>
      <c r="AD40" s="102"/>
      <c r="AE40" s="102"/>
      <c r="AF40" s="102"/>
      <c r="AG40" s="107"/>
      <c r="AH40" s="106"/>
      <c r="AI40" s="102"/>
      <c r="AJ40" s="102"/>
      <c r="AK40" s="102"/>
      <c r="AL40" s="107"/>
      <c r="AM40" s="106"/>
      <c r="AN40" s="102"/>
      <c r="AO40" s="102"/>
      <c r="AP40" s="102"/>
      <c r="AQ40" s="107"/>
      <c r="AR40" s="106"/>
      <c r="AS40" s="102"/>
      <c r="AT40" s="102"/>
      <c r="AU40" s="102"/>
      <c r="AV40" s="107"/>
      <c r="AW40" s="106"/>
      <c r="AX40" s="102"/>
      <c r="AY40" s="102"/>
      <c r="AZ40" s="102"/>
      <c r="BA40" s="107"/>
      <c r="BB40" s="106"/>
      <c r="BC40" s="102"/>
      <c r="BD40" s="102"/>
      <c r="BE40" s="102"/>
      <c r="BF40" s="107"/>
      <c r="BG40" s="106"/>
      <c r="BH40" s="102"/>
      <c r="BI40" s="102"/>
      <c r="BJ40" s="102"/>
      <c r="BK40" s="107"/>
      <c r="BL40" s="106"/>
      <c r="BM40" s="102"/>
      <c r="BN40" s="102"/>
      <c r="BO40" s="102"/>
      <c r="BP40" s="107"/>
      <c r="BQ40" s="106"/>
      <c r="BR40" s="102"/>
      <c r="BS40" s="102"/>
      <c r="BT40" s="102"/>
      <c r="BU40" s="107"/>
      <c r="BV40" s="106"/>
      <c r="BW40" s="102"/>
      <c r="BX40" s="102"/>
      <c r="BY40" s="102"/>
      <c r="BZ40" s="107"/>
      <c r="CA40" s="106"/>
      <c r="CB40" s="102"/>
      <c r="CC40" s="102"/>
      <c r="CD40" s="102"/>
      <c r="CE40" s="107"/>
      <c r="CF40" s="106"/>
      <c r="CG40" s="102"/>
      <c r="CH40" s="102"/>
      <c r="CI40" s="102"/>
      <c r="CJ40" s="107"/>
      <c r="CK40" s="106"/>
      <c r="CL40" s="102"/>
      <c r="CM40" s="102"/>
      <c r="CN40" s="102"/>
      <c r="CO40" s="107"/>
      <c r="CP40" s="106"/>
      <c r="CQ40" s="102"/>
      <c r="CR40" s="102"/>
      <c r="CS40" s="102"/>
      <c r="CT40" s="107"/>
      <c r="CU40" s="106"/>
      <c r="CV40" s="102"/>
      <c r="CW40" s="102"/>
      <c r="CX40" s="102"/>
      <c r="CY40" s="107"/>
      <c r="CZ40" s="106"/>
      <c r="DA40" s="102"/>
      <c r="DB40" s="102"/>
      <c r="DC40" s="102"/>
      <c r="DD40" s="107"/>
      <c r="DE40" s="106"/>
      <c r="DF40" s="102"/>
      <c r="DG40" s="102"/>
      <c r="DH40" s="102"/>
      <c r="DI40" s="107"/>
      <c r="DJ40" s="106"/>
      <c r="DK40" s="102"/>
      <c r="DL40" s="102"/>
      <c r="DM40" s="102"/>
      <c r="DN40" s="107"/>
      <c r="DO40" s="106"/>
      <c r="DP40" s="102"/>
      <c r="DQ40" s="102"/>
      <c r="DR40" s="102"/>
      <c r="DS40" s="107"/>
      <c r="DT40" s="106"/>
      <c r="DU40" s="102"/>
      <c r="DV40" s="102"/>
      <c r="DW40" s="102"/>
      <c r="DX40" s="107"/>
      <c r="DY40" s="106"/>
      <c r="DZ40" s="102"/>
      <c r="EA40" s="102"/>
      <c r="EB40" s="102"/>
      <c r="EC40" s="107"/>
      <c r="ED40" s="106"/>
      <c r="EE40" s="102"/>
      <c r="EF40" s="102"/>
      <c r="EG40" s="102"/>
      <c r="EH40" s="107"/>
      <c r="EI40" s="106"/>
      <c r="EJ40" s="102"/>
      <c r="EK40" s="102"/>
      <c r="EL40" s="102"/>
      <c r="EM40" s="107"/>
      <c r="EN40" s="106"/>
      <c r="EO40" s="102"/>
      <c r="EP40" s="102"/>
      <c r="EQ40" s="102"/>
      <c r="ER40" s="107"/>
      <c r="ES40" s="106"/>
      <c r="ET40" s="102"/>
      <c r="EU40" s="102"/>
      <c r="EV40" s="102"/>
      <c r="EW40" s="107"/>
      <c r="EX40" s="106"/>
      <c r="EY40" s="102"/>
      <c r="EZ40" s="102"/>
      <c r="FA40" s="102"/>
      <c r="FB40" s="107"/>
      <c r="FC40" s="106"/>
      <c r="FD40" s="102"/>
      <c r="FE40" s="102"/>
      <c r="FF40" s="102"/>
      <c r="FG40" s="107"/>
      <c r="FH40" s="106"/>
      <c r="FI40" s="102"/>
      <c r="FJ40" s="102"/>
      <c r="FK40" s="102"/>
      <c r="FL40" s="107"/>
      <c r="FM40" s="106"/>
      <c r="FN40" s="102"/>
      <c r="FO40" s="102"/>
      <c r="FP40" s="102"/>
      <c r="FQ40" s="107"/>
      <c r="FR40" s="106"/>
      <c r="FS40" s="102"/>
      <c r="FT40" s="102"/>
      <c r="FU40" s="102"/>
      <c r="FV40" s="107"/>
      <c r="FW40" s="106"/>
      <c r="FX40" s="102"/>
      <c r="FY40" s="102"/>
      <c r="FZ40" s="102"/>
      <c r="GA40" s="107"/>
      <c r="GB40" s="106"/>
      <c r="GC40" s="102"/>
      <c r="GD40" s="102"/>
      <c r="GE40" s="102"/>
      <c r="GF40" s="107"/>
      <c r="GG40" s="106"/>
      <c r="GH40" s="102"/>
      <c r="GI40" s="102"/>
      <c r="GJ40" s="102"/>
      <c r="GK40" s="107"/>
      <c r="GL40" s="106"/>
      <c r="GM40" s="102"/>
      <c r="GN40" s="102"/>
      <c r="GO40" s="102"/>
      <c r="GP40" s="107"/>
      <c r="GQ40" s="106"/>
      <c r="GR40" s="102"/>
      <c r="GS40" s="102"/>
      <c r="GT40" s="102"/>
      <c r="GU40" s="107"/>
      <c r="GV40" s="106"/>
      <c r="GW40" s="102"/>
      <c r="GX40" s="102"/>
      <c r="GY40" s="102"/>
      <c r="GZ40" s="107"/>
      <c r="HA40" s="106"/>
      <c r="HB40" s="102"/>
      <c r="HC40" s="107"/>
      <c r="HD40" s="106"/>
      <c r="HE40" s="102"/>
      <c r="HF40" s="107"/>
      <c r="HG40" s="106"/>
      <c r="HH40" s="102"/>
      <c r="HI40" s="102"/>
      <c r="HJ40" s="102"/>
      <c r="HK40" s="102"/>
      <c r="HL40" s="102"/>
      <c r="HM40" s="102"/>
      <c r="HN40" s="102"/>
      <c r="HO40" s="102"/>
      <c r="HP40" s="102"/>
      <c r="HQ40" s="102"/>
      <c r="HR40" s="102"/>
      <c r="HS40" s="102"/>
      <c r="HT40" s="102"/>
      <c r="HU40" s="102"/>
      <c r="HV40" s="102"/>
      <c r="HW40" s="102"/>
      <c r="HX40" s="102"/>
      <c r="HY40" s="102"/>
      <c r="HZ40" s="102"/>
      <c r="IA40" s="102"/>
      <c r="IB40" s="102"/>
      <c r="IC40" s="102"/>
      <c r="ID40" s="102"/>
      <c r="IE40" s="102"/>
      <c r="IF40" s="102"/>
      <c r="IG40" s="102"/>
      <c r="IH40" s="102"/>
      <c r="II40" s="102"/>
      <c r="IJ40" s="102"/>
      <c r="IK40" s="102"/>
      <c r="IL40" s="102"/>
      <c r="IM40" s="102"/>
      <c r="IN40" s="102"/>
      <c r="IO40" s="102"/>
      <c r="IP40" s="102"/>
      <c r="IQ40" s="102"/>
      <c r="IR40" s="102"/>
      <c r="IS40" s="102"/>
      <c r="IT40" s="102"/>
      <c r="IU40" s="107"/>
    </row>
    <row r="41" spans="1:255">
      <c r="X41" s="106" t="s">
        <v>208</v>
      </c>
      <c r="Y41" s="102"/>
      <c r="Z41" s="102"/>
      <c r="AA41" s="102"/>
      <c r="AB41" s="107">
        <f>SUMIF(X$9:X$39,X41,AB$9:AB$39)</f>
        <v>0</v>
      </c>
      <c r="AC41" s="106" t="s">
        <v>208</v>
      </c>
      <c r="AD41" s="102"/>
      <c r="AE41" s="102"/>
      <c r="AF41" s="102"/>
      <c r="AG41" s="107">
        <f>SUMIF(AC$9:AC$39,AC41,AG$9:AG$39)</f>
        <v>0</v>
      </c>
      <c r="AH41" s="106" t="s">
        <v>208</v>
      </c>
      <c r="AI41" s="102"/>
      <c r="AJ41" s="102"/>
      <c r="AK41" s="102"/>
      <c r="AL41" s="107">
        <f>SUMIF(AH$9:AH$39,AH41,AL$9:AL$39)</f>
        <v>0</v>
      </c>
      <c r="AM41" s="106" t="s">
        <v>208</v>
      </c>
      <c r="AN41" s="102"/>
      <c r="AO41" s="102"/>
      <c r="AP41" s="102"/>
      <c r="AQ41" s="107">
        <f>SUMIF(AM$9:AM$39,AM41,AQ$9:AQ$39)</f>
        <v>0</v>
      </c>
      <c r="AR41" s="106" t="s">
        <v>208</v>
      </c>
      <c r="AS41" s="102"/>
      <c r="AT41" s="102"/>
      <c r="AU41" s="102"/>
      <c r="AV41" s="107">
        <f>SUMIF(AR$9:AR$39,AR41,AV$9:AV$39)</f>
        <v>0</v>
      </c>
      <c r="AW41" s="106" t="s">
        <v>208</v>
      </c>
      <c r="AX41" s="102"/>
      <c r="AY41" s="102"/>
      <c r="AZ41" s="102"/>
      <c r="BA41" s="107">
        <f>SUMIF(AW$9:AW$39,AW41,BA$9:BA$39)</f>
        <v>0</v>
      </c>
      <c r="BB41" s="106" t="s">
        <v>208</v>
      </c>
      <c r="BC41" s="102"/>
      <c r="BD41" s="102"/>
      <c r="BE41" s="102"/>
      <c r="BF41" s="107">
        <f>SUMIF(BB$9:BB$39,BB41,BF$9:BF$39)</f>
        <v>0</v>
      </c>
      <c r="BG41" s="106" t="s">
        <v>208</v>
      </c>
      <c r="BH41" s="102"/>
      <c r="BI41" s="102"/>
      <c r="BJ41" s="102"/>
      <c r="BK41" s="107">
        <f>SUMIF(BG$9:BG$39,BG41,BK$9:BK$39)</f>
        <v>0</v>
      </c>
      <c r="BL41" s="106" t="s">
        <v>208</v>
      </c>
      <c r="BM41" s="102"/>
      <c r="BN41" s="102"/>
      <c r="BO41" s="102"/>
      <c r="BP41" s="107">
        <f>SUMIF(BL$9:BL$39,BL41,BP$9:BP$39)</f>
        <v>0</v>
      </c>
      <c r="BQ41" s="106" t="s">
        <v>208</v>
      </c>
      <c r="BR41" s="102"/>
      <c r="BS41" s="102"/>
      <c r="BT41" s="102"/>
      <c r="BU41" s="107">
        <f>SUMIF(BQ$9:BQ$39,BQ41,BU$9:BU$39)</f>
        <v>0</v>
      </c>
      <c r="BV41" s="106" t="s">
        <v>208</v>
      </c>
      <c r="BW41" s="102"/>
      <c r="BX41" s="102"/>
      <c r="BY41" s="102"/>
      <c r="BZ41" s="107">
        <f>SUMIF(BV$9:BV$39,BV41,BZ$9:BZ$39)</f>
        <v>0</v>
      </c>
      <c r="CA41" s="106" t="s">
        <v>208</v>
      </c>
      <c r="CB41" s="102"/>
      <c r="CC41" s="102"/>
      <c r="CD41" s="102"/>
      <c r="CE41" s="107">
        <f>SUMIF(CA$9:CA$39,CA41,CE$9:CE$39)</f>
        <v>0</v>
      </c>
      <c r="CF41" s="106" t="s">
        <v>208</v>
      </c>
      <c r="CG41" s="102"/>
      <c r="CH41" s="102"/>
      <c r="CI41" s="102"/>
      <c r="CJ41" s="107">
        <f>SUMIF(CF$9:CF$39,CF41,CJ$9:CJ$39)</f>
        <v>0</v>
      </c>
      <c r="CK41" s="106" t="s">
        <v>208</v>
      </c>
      <c r="CL41" s="102"/>
      <c r="CM41" s="102"/>
      <c r="CN41" s="102"/>
      <c r="CO41" s="107">
        <f>SUMIF(CK$9:CK$39,CK41,CO$9:CO$39)</f>
        <v>0</v>
      </c>
      <c r="CP41" s="106" t="s">
        <v>208</v>
      </c>
      <c r="CQ41" s="102"/>
      <c r="CR41" s="102"/>
      <c r="CS41" s="102"/>
      <c r="CT41" s="107">
        <f>SUMIF(CP$9:CP$39,CP41,CT$9:CT$39)</f>
        <v>0</v>
      </c>
      <c r="CU41" s="106" t="s">
        <v>208</v>
      </c>
      <c r="CV41" s="102"/>
      <c r="CW41" s="102"/>
      <c r="CX41" s="102"/>
      <c r="CY41" s="107">
        <f>SUMIF(CU$9:CU$39,CU41,CY$9:CY$39)</f>
        <v>0</v>
      </c>
      <c r="CZ41" s="106" t="s">
        <v>208</v>
      </c>
      <c r="DA41" s="102"/>
      <c r="DB41" s="102"/>
      <c r="DC41" s="102"/>
      <c r="DD41" s="107">
        <f>SUMIF(CZ$9:CZ$39,CZ41,DD$9:DD$39)</f>
        <v>0</v>
      </c>
      <c r="DE41" s="106" t="s">
        <v>208</v>
      </c>
      <c r="DF41" s="102"/>
      <c r="DG41" s="102"/>
      <c r="DH41" s="102"/>
      <c r="DI41" s="107">
        <f>SUMIF(DE$9:DE$39,DE41,DI$9:DI$39)</f>
        <v>0</v>
      </c>
      <c r="DJ41" s="106" t="s">
        <v>208</v>
      </c>
      <c r="DK41" s="102"/>
      <c r="DL41" s="102"/>
      <c r="DM41" s="102"/>
      <c r="DN41" s="107">
        <f>SUMIF(DJ$9:DJ$39,DJ41,DN$9:DN$39)</f>
        <v>0</v>
      </c>
      <c r="DO41" s="106" t="s">
        <v>208</v>
      </c>
      <c r="DP41" s="102"/>
      <c r="DQ41" s="102"/>
      <c r="DR41" s="102"/>
      <c r="DS41" s="107">
        <f>SUMIF(DO$9:DO$39,DO41,DS$9:DS$39)</f>
        <v>0</v>
      </c>
      <c r="DT41" s="106" t="s">
        <v>208</v>
      </c>
      <c r="DU41" s="102"/>
      <c r="DV41" s="102"/>
      <c r="DW41" s="102"/>
      <c r="DX41" s="107">
        <f>SUMIF(DT$9:DT$39,DT41,DX$9:DX$39)</f>
        <v>0</v>
      </c>
      <c r="DY41" s="106" t="s">
        <v>208</v>
      </c>
      <c r="DZ41" s="102"/>
      <c r="EA41" s="102"/>
      <c r="EB41" s="102"/>
      <c r="EC41" s="107">
        <f>SUMIF(DY$9:DY$39,DY41,EC$9:EC$39)</f>
        <v>0</v>
      </c>
      <c r="ED41" s="106" t="s">
        <v>208</v>
      </c>
      <c r="EE41" s="102"/>
      <c r="EF41" s="102"/>
      <c r="EG41" s="102"/>
      <c r="EH41" s="107">
        <f>SUMIF(ED$9:ED$39,ED41,EH$9:EH$39)</f>
        <v>0</v>
      </c>
      <c r="EI41" s="106" t="s">
        <v>208</v>
      </c>
      <c r="EJ41" s="102"/>
      <c r="EK41" s="102"/>
      <c r="EL41" s="102"/>
      <c r="EM41" s="107">
        <f>SUMIF(EI$9:EI$39,EI41,EM$9:EM$39)</f>
        <v>0</v>
      </c>
      <c r="EN41" s="106" t="s">
        <v>208</v>
      </c>
      <c r="EO41" s="102"/>
      <c r="EP41" s="102"/>
      <c r="EQ41" s="102"/>
      <c r="ER41" s="107">
        <f>SUMIF(EN$9:EN$39,EN41,ER$9:ER$39)</f>
        <v>0</v>
      </c>
      <c r="ES41" s="106" t="s">
        <v>208</v>
      </c>
      <c r="ET41" s="102"/>
      <c r="EU41" s="102"/>
      <c r="EV41" s="102"/>
      <c r="EW41" s="107">
        <f>SUMIF(ES$9:ES$39,ES41,EW$9:EW$39)</f>
        <v>0</v>
      </c>
      <c r="EX41" s="106" t="s">
        <v>208</v>
      </c>
      <c r="EY41" s="102"/>
      <c r="EZ41" s="102"/>
      <c r="FA41" s="102"/>
      <c r="FB41" s="107">
        <f>SUMIF(EX$9:EX$39,EX41,FB$9:FB$39)</f>
        <v>0</v>
      </c>
      <c r="FC41" s="106" t="s">
        <v>208</v>
      </c>
      <c r="FD41" s="102"/>
      <c r="FE41" s="102"/>
      <c r="FF41" s="102"/>
      <c r="FG41" s="107">
        <f>SUMIF(FC$9:FC$39,FC41,FG$9:FG$39)</f>
        <v>0</v>
      </c>
      <c r="FH41" s="106" t="s">
        <v>208</v>
      </c>
      <c r="FI41" s="102"/>
      <c r="FJ41" s="102"/>
      <c r="FK41" s="102"/>
      <c r="FL41" s="107">
        <f>SUMIF(FH$9:FH$39,FH41,FL$9:FL$39)</f>
        <v>0</v>
      </c>
      <c r="FM41" s="106" t="s">
        <v>208</v>
      </c>
      <c r="FN41" s="102"/>
      <c r="FO41" s="102"/>
      <c r="FP41" s="102"/>
      <c r="FQ41" s="107">
        <f>SUMIF(FM$9:FM$39,FM41,FQ$9:FQ$39)</f>
        <v>0</v>
      </c>
      <c r="FR41" s="106" t="s">
        <v>208</v>
      </c>
      <c r="FS41" s="102"/>
      <c r="FT41" s="102"/>
      <c r="FU41" s="102"/>
      <c r="FV41" s="107">
        <f>SUMIF(FR$9:FR$39,FR41,FV$9:FV$39)</f>
        <v>0</v>
      </c>
      <c r="FW41" s="106" t="s">
        <v>208</v>
      </c>
      <c r="FX41" s="102"/>
      <c r="FY41" s="102"/>
      <c r="FZ41" s="102"/>
      <c r="GA41" s="107">
        <f>SUMIF(FW$9:FW$39,FW41,GA$9:GA$39)</f>
        <v>0</v>
      </c>
      <c r="GB41" s="106" t="s">
        <v>208</v>
      </c>
      <c r="GC41" s="102"/>
      <c r="GD41" s="102"/>
      <c r="GE41" s="102"/>
      <c r="GF41" s="107">
        <f>SUMIF(GB$9:GB$39,GB41,GF$9:GF$39)</f>
        <v>0</v>
      </c>
      <c r="GG41" s="106" t="s">
        <v>208</v>
      </c>
      <c r="GH41" s="102"/>
      <c r="GI41" s="102"/>
      <c r="GJ41" s="102"/>
      <c r="GK41" s="107">
        <f>SUMIF(GG$9:GG$39,GG41,GK$9:GK$39)</f>
        <v>0</v>
      </c>
      <c r="GL41" s="106" t="s">
        <v>208</v>
      </c>
      <c r="GM41" s="102"/>
      <c r="GN41" s="102"/>
      <c r="GO41" s="102"/>
      <c r="GP41" s="107">
        <f>SUMIF(GL$9:GL$39,GL41,GP$9:GP$39)</f>
        <v>0</v>
      </c>
      <c r="GQ41" s="106" t="s">
        <v>208</v>
      </c>
      <c r="GR41" s="102"/>
      <c r="GS41" s="102"/>
      <c r="GT41" s="102"/>
      <c r="GU41" s="107">
        <f>SUMIF(GQ$9:GQ$39,GQ41,GU$9:GU$39)</f>
        <v>0</v>
      </c>
      <c r="GV41" s="106" t="s">
        <v>208</v>
      </c>
      <c r="GW41" s="102"/>
      <c r="GX41" s="102"/>
      <c r="GY41" s="102"/>
      <c r="GZ41" s="107">
        <f>SUMIF(GV$9:GV$39,GV41,GZ$9:GZ$39)</f>
        <v>0</v>
      </c>
      <c r="HA41" s="106" t="s">
        <v>208</v>
      </c>
      <c r="HB41" s="102"/>
      <c r="HC41" s="107">
        <f>SUMIF(HA$9:HA$39,HA41,HC$9:HC$39)</f>
        <v>0</v>
      </c>
      <c r="HD41" s="106" t="s">
        <v>208</v>
      </c>
      <c r="HE41" s="102"/>
      <c r="HF41" s="107">
        <f>SUMIF(HD$9:HD$39,HD41,HF$9:HF$39)</f>
        <v>0</v>
      </c>
      <c r="HG41" s="106"/>
      <c r="HH41" s="102"/>
      <c r="HI41" s="102"/>
      <c r="HJ41" s="102"/>
      <c r="HK41" s="102"/>
      <c r="HL41" s="102"/>
      <c r="HM41" s="102"/>
      <c r="HN41" s="102"/>
      <c r="HO41" s="102"/>
      <c r="HP41" s="102"/>
      <c r="HQ41" s="102"/>
      <c r="HR41" s="102"/>
      <c r="HS41" s="102"/>
      <c r="HT41" s="102"/>
      <c r="HU41" s="102"/>
      <c r="HV41" s="102"/>
      <c r="HW41" s="102"/>
      <c r="HX41" s="102"/>
      <c r="HY41" s="102"/>
      <c r="HZ41" s="102"/>
      <c r="IA41" s="102"/>
      <c r="IB41" s="102"/>
      <c r="IC41" s="102"/>
      <c r="ID41" s="102" t="s">
        <v>552</v>
      </c>
      <c r="IE41" s="102"/>
      <c r="IF41" s="102" t="s">
        <v>401</v>
      </c>
      <c r="IG41" s="102">
        <v>45</v>
      </c>
      <c r="IH41" s="102" t="s">
        <v>403</v>
      </c>
      <c r="II41" s="102" t="s">
        <v>39</v>
      </c>
      <c r="IJ41" s="102">
        <f t="shared" ref="IJ41:IJ68" si="223">SUMIF(HX$9:HX$29,CONCATENATE($IF41,$IG41,$IH41,$II41),IJ$9:IJ$29)</f>
        <v>0</v>
      </c>
      <c r="IK41" s="102">
        <f t="shared" ref="IK41:IK68" si="224">SUMIF(HY$9:HY$29,CONCATENATE($IF41,$IG41,$IH41,$II41),IK$9:IK$29)</f>
        <v>0</v>
      </c>
      <c r="IL41" s="102">
        <f t="shared" ref="IL41:IL68" si="225">SUMIF(HZ$9:HZ$29,CONCATENATE($IF41,$IG41,$IH41,$II41),IL$9:IL$29)</f>
        <v>0</v>
      </c>
      <c r="IM41" s="102">
        <f t="shared" ref="IM41:IM68" si="226">SUMIF(IA$9:IA$29,CONCATENATE($IF41,$IG41,$IH41,$II41),IM$9:IM$29)</f>
        <v>0</v>
      </c>
      <c r="IN41" s="102">
        <f t="shared" ref="IN41:IN68" si="227">SUMIF(IB$9:IB$29,CONCATENATE($IF41,$IG41,$IH41,$II41),IN$9:IN$29)</f>
        <v>0</v>
      </c>
      <c r="IO41" s="102">
        <f t="shared" ref="IO41:IO68" si="228">SUMIF(IC$9:IC$29,CONCATENATE($IF41,$IG41,$IH41,$II41),IO$9:IO$29)</f>
        <v>0</v>
      </c>
      <c r="IP41" s="102">
        <f t="shared" ref="IP41:IP68" si="229">SUMIF(ID$9:ID$29,CONCATENATE($IF41,$IG41,$IH41,$II41),IP$9:IP$29)</f>
        <v>0</v>
      </c>
      <c r="IQ41" s="102">
        <f t="shared" ref="IQ41:IQ68" si="230">SUMIF(IE$9:IE$29,CONCATENATE($IF41,$IG41,$IH41,$II41),IQ$9:IQ$29)</f>
        <v>0</v>
      </c>
      <c r="IR41" s="102">
        <f t="shared" ref="IR41:IR68" si="231">SUMIF(IF$9:IF$29,CONCATENATE($IF41,$IG41,$IH41,$II41),IR$9:IR$29)</f>
        <v>0</v>
      </c>
      <c r="IS41" s="102">
        <f t="shared" ref="IS41:IS68" si="232">SUMIF(IG$9:IG$29,CONCATENATE($IF41,$IG41,$IH41,$II41),IS$9:IS$29)</f>
        <v>0</v>
      </c>
      <c r="IT41" s="102">
        <f t="shared" ref="IT41:IT68" si="233">SUMIF(IH$9:IH$29,CONCATENATE($IF41,$IG41,$IH41,$II41),IT$9:IT$29)</f>
        <v>0</v>
      </c>
      <c r="IU41" s="107">
        <f t="shared" ref="IU41:IU68" si="234">SUMIF(II$9:II$29,CONCATENATE($IF41,$IG41,$IH41,$II41),IU$9:IU$29)</f>
        <v>0</v>
      </c>
    </row>
    <row r="42" spans="1:255">
      <c r="X42" s="106" t="s">
        <v>268</v>
      </c>
      <c r="Y42" s="102"/>
      <c r="Z42" s="102"/>
      <c r="AA42" s="102"/>
      <c r="AB42" s="107">
        <f>SUMIF(X$9:X$39,X42,AB$9:AB$39)</f>
        <v>0</v>
      </c>
      <c r="AC42" s="106" t="s">
        <v>268</v>
      </c>
      <c r="AD42" s="102"/>
      <c r="AE42" s="102"/>
      <c r="AF42" s="102"/>
      <c r="AG42" s="107">
        <f>SUMIF(AC$9:AC$39,AC42,AG$9:AG$39)</f>
        <v>0</v>
      </c>
      <c r="AH42" s="106" t="s">
        <v>268</v>
      </c>
      <c r="AI42" s="102"/>
      <c r="AJ42" s="102"/>
      <c r="AK42" s="102"/>
      <c r="AL42" s="107">
        <f>SUMIF(AH$9:AH$39,AH42,AL$9:AL$39)</f>
        <v>0</v>
      </c>
      <c r="AM42" s="106" t="s">
        <v>268</v>
      </c>
      <c r="AN42" s="102"/>
      <c r="AO42" s="102"/>
      <c r="AP42" s="102"/>
      <c r="AQ42" s="107">
        <f>SUMIF(AM$9:AM$39,AM42,AQ$9:AQ$39)</f>
        <v>0</v>
      </c>
      <c r="AR42" s="106" t="s">
        <v>268</v>
      </c>
      <c r="AS42" s="102"/>
      <c r="AT42" s="102"/>
      <c r="AU42" s="102"/>
      <c r="AV42" s="107">
        <f>SUMIF(AR$9:AR$39,AR42,AV$9:AV$39)</f>
        <v>0</v>
      </c>
      <c r="AW42" s="106" t="s">
        <v>268</v>
      </c>
      <c r="AX42" s="102"/>
      <c r="AY42" s="102"/>
      <c r="AZ42" s="102"/>
      <c r="BA42" s="107">
        <f>SUMIF(AW$9:AW$39,AW42,BA$9:BA$39)</f>
        <v>0</v>
      </c>
      <c r="BB42" s="106" t="s">
        <v>268</v>
      </c>
      <c r="BC42" s="102"/>
      <c r="BD42" s="102"/>
      <c r="BE42" s="102"/>
      <c r="BF42" s="107">
        <f>SUMIF(BB$9:BB$39,BB42,BF$9:BF$39)</f>
        <v>0</v>
      </c>
      <c r="BG42" s="106" t="s">
        <v>268</v>
      </c>
      <c r="BH42" s="102"/>
      <c r="BI42" s="102"/>
      <c r="BJ42" s="102"/>
      <c r="BK42" s="107">
        <f>SUMIF(BG$9:BG$39,BG42,BK$9:BK$39)</f>
        <v>0</v>
      </c>
      <c r="BL42" s="106" t="s">
        <v>268</v>
      </c>
      <c r="BM42" s="102"/>
      <c r="BN42" s="102"/>
      <c r="BO42" s="102"/>
      <c r="BP42" s="107">
        <f>SUMIF(BL$9:BL$39,BL42,BP$9:BP$39)</f>
        <v>0</v>
      </c>
      <c r="BQ42" s="106" t="s">
        <v>268</v>
      </c>
      <c r="BR42" s="102"/>
      <c r="BS42" s="102"/>
      <c r="BT42" s="102"/>
      <c r="BU42" s="107">
        <f>SUMIF(BQ$9:BQ$39,BQ42,BU$9:BU$39)</f>
        <v>0</v>
      </c>
      <c r="BV42" s="106" t="s">
        <v>268</v>
      </c>
      <c r="BW42" s="102"/>
      <c r="BX42" s="102"/>
      <c r="BY42" s="102"/>
      <c r="BZ42" s="107">
        <f>SUMIF(BV$9:BV$39,BV42,BZ$9:BZ$39)</f>
        <v>0</v>
      </c>
      <c r="CA42" s="106" t="s">
        <v>268</v>
      </c>
      <c r="CB42" s="102"/>
      <c r="CC42" s="102"/>
      <c r="CD42" s="102"/>
      <c r="CE42" s="107">
        <f>SUMIF(CA$9:CA$39,CA42,CE$9:CE$39)</f>
        <v>0</v>
      </c>
      <c r="CF42" s="106" t="s">
        <v>268</v>
      </c>
      <c r="CG42" s="102"/>
      <c r="CH42" s="102"/>
      <c r="CI42" s="102"/>
      <c r="CJ42" s="107">
        <f>SUMIF(CF$9:CF$39,CF42,CJ$9:CJ$39)</f>
        <v>0</v>
      </c>
      <c r="CK42" s="106" t="s">
        <v>268</v>
      </c>
      <c r="CL42" s="102"/>
      <c r="CM42" s="102"/>
      <c r="CN42" s="102"/>
      <c r="CO42" s="107">
        <f>SUMIF(CK$9:CK$39,CK42,CO$9:CO$39)</f>
        <v>0</v>
      </c>
      <c r="CP42" s="106" t="s">
        <v>268</v>
      </c>
      <c r="CQ42" s="102"/>
      <c r="CR42" s="102"/>
      <c r="CS42" s="102"/>
      <c r="CT42" s="107">
        <f>SUMIF(CP$9:CP$39,CP42,CT$9:CT$39)</f>
        <v>0</v>
      </c>
      <c r="CU42" s="106" t="s">
        <v>268</v>
      </c>
      <c r="CV42" s="102"/>
      <c r="CW42" s="102"/>
      <c r="CX42" s="102"/>
      <c r="CY42" s="107">
        <f>SUMIF(CU$9:CU$39,CU42,CY$9:CY$39)</f>
        <v>0</v>
      </c>
      <c r="CZ42" s="106" t="s">
        <v>268</v>
      </c>
      <c r="DA42" s="102"/>
      <c r="DB42" s="102"/>
      <c r="DC42" s="102"/>
      <c r="DD42" s="107">
        <f>SUMIF(CZ$9:CZ$39,CZ42,DD$9:DD$39)</f>
        <v>0</v>
      </c>
      <c r="DE42" s="106" t="s">
        <v>268</v>
      </c>
      <c r="DF42" s="102"/>
      <c r="DG42" s="102"/>
      <c r="DH42" s="102"/>
      <c r="DI42" s="107">
        <f>SUMIF(DE$9:DE$39,DE42,DI$9:DI$39)</f>
        <v>0</v>
      </c>
      <c r="DJ42" s="106" t="s">
        <v>268</v>
      </c>
      <c r="DK42" s="102"/>
      <c r="DL42" s="102"/>
      <c r="DM42" s="102"/>
      <c r="DN42" s="107">
        <f>SUMIF(DJ$9:DJ$39,DJ42,DN$9:DN$39)</f>
        <v>0</v>
      </c>
      <c r="DO42" s="106" t="s">
        <v>268</v>
      </c>
      <c r="DP42" s="102"/>
      <c r="DQ42" s="102"/>
      <c r="DR42" s="102"/>
      <c r="DS42" s="107">
        <f>SUMIF(DO$9:DO$39,DO42,DS$9:DS$39)</f>
        <v>0</v>
      </c>
      <c r="DT42" s="106" t="s">
        <v>268</v>
      </c>
      <c r="DU42" s="102"/>
      <c r="DV42" s="102"/>
      <c r="DW42" s="102"/>
      <c r="DX42" s="107">
        <f>SUMIF(DT$9:DT$39,DT42,DX$9:DX$39)</f>
        <v>0</v>
      </c>
      <c r="DY42" s="106" t="s">
        <v>268</v>
      </c>
      <c r="DZ42" s="102"/>
      <c r="EA42" s="102"/>
      <c r="EB42" s="102"/>
      <c r="EC42" s="107">
        <f>SUMIF(DY$9:DY$39,DY42,EC$9:EC$39)</f>
        <v>0</v>
      </c>
      <c r="ED42" s="106" t="s">
        <v>268</v>
      </c>
      <c r="EE42" s="102"/>
      <c r="EF42" s="102"/>
      <c r="EG42" s="102"/>
      <c r="EH42" s="107">
        <f>SUMIF(ED$9:ED$39,ED42,EH$9:EH$39)</f>
        <v>0</v>
      </c>
      <c r="EI42" s="106" t="s">
        <v>268</v>
      </c>
      <c r="EJ42" s="102"/>
      <c r="EK42" s="102"/>
      <c r="EL42" s="102"/>
      <c r="EM42" s="107">
        <f>SUMIF(EI$9:EI$39,EI42,EM$9:EM$39)</f>
        <v>0</v>
      </c>
      <c r="EN42" s="106" t="s">
        <v>268</v>
      </c>
      <c r="EO42" s="102"/>
      <c r="EP42" s="102"/>
      <c r="EQ42" s="102"/>
      <c r="ER42" s="107">
        <f>SUMIF(EN$9:EN$39,EN42,ER$9:ER$39)</f>
        <v>0</v>
      </c>
      <c r="ES42" s="106" t="s">
        <v>268</v>
      </c>
      <c r="ET42" s="102"/>
      <c r="EU42" s="102"/>
      <c r="EV42" s="102"/>
      <c r="EW42" s="107">
        <f>SUMIF(ES$9:ES$39,ES42,EW$9:EW$39)</f>
        <v>0</v>
      </c>
      <c r="EX42" s="106" t="s">
        <v>268</v>
      </c>
      <c r="EY42" s="102"/>
      <c r="EZ42" s="102"/>
      <c r="FA42" s="102"/>
      <c r="FB42" s="107">
        <f>SUMIF(EX$9:EX$39,EX42,FB$9:FB$39)</f>
        <v>0</v>
      </c>
      <c r="FC42" s="106" t="s">
        <v>268</v>
      </c>
      <c r="FD42" s="102"/>
      <c r="FE42" s="102"/>
      <c r="FF42" s="102"/>
      <c r="FG42" s="107">
        <f>SUMIF(FC$9:FC$39,FC42,FG$9:FG$39)</f>
        <v>0</v>
      </c>
      <c r="FH42" s="106" t="s">
        <v>268</v>
      </c>
      <c r="FI42" s="102"/>
      <c r="FJ42" s="102"/>
      <c r="FK42" s="102"/>
      <c r="FL42" s="107">
        <f>SUMIF(FH$9:FH$39,FH42,FL$9:FL$39)</f>
        <v>0</v>
      </c>
      <c r="FM42" s="106" t="s">
        <v>268</v>
      </c>
      <c r="FN42" s="102"/>
      <c r="FO42" s="102"/>
      <c r="FP42" s="102"/>
      <c r="FQ42" s="107">
        <f>SUMIF(FM$9:FM$39,FM42,FQ$9:FQ$39)</f>
        <v>0</v>
      </c>
      <c r="FR42" s="106" t="s">
        <v>268</v>
      </c>
      <c r="FS42" s="102"/>
      <c r="FT42" s="102"/>
      <c r="FU42" s="102"/>
      <c r="FV42" s="107">
        <f>SUMIF(FR$9:FR$39,FR42,FV$9:FV$39)</f>
        <v>0</v>
      </c>
      <c r="FW42" s="106" t="s">
        <v>268</v>
      </c>
      <c r="FX42" s="102"/>
      <c r="FY42" s="102"/>
      <c r="FZ42" s="102"/>
      <c r="GA42" s="107">
        <f>SUMIF(FW$9:FW$39,FW42,GA$9:GA$39)</f>
        <v>0</v>
      </c>
      <c r="GB42" s="106" t="s">
        <v>268</v>
      </c>
      <c r="GC42" s="102"/>
      <c r="GD42" s="102"/>
      <c r="GE42" s="102"/>
      <c r="GF42" s="107">
        <f>SUMIF(GB$9:GB$39,GB42,GF$9:GF$39)</f>
        <v>0</v>
      </c>
      <c r="GG42" s="106" t="s">
        <v>268</v>
      </c>
      <c r="GH42" s="102"/>
      <c r="GI42" s="102"/>
      <c r="GJ42" s="102"/>
      <c r="GK42" s="107">
        <f>SUMIF(GG$9:GG$39,GG42,GK$9:GK$39)</f>
        <v>0</v>
      </c>
      <c r="GL42" s="106" t="s">
        <v>268</v>
      </c>
      <c r="GM42" s="102"/>
      <c r="GN42" s="102"/>
      <c r="GO42" s="102"/>
      <c r="GP42" s="107">
        <f>SUMIF(GL$9:GL$39,GL42,GP$9:GP$39)</f>
        <v>0</v>
      </c>
      <c r="GQ42" s="106" t="s">
        <v>268</v>
      </c>
      <c r="GR42" s="102"/>
      <c r="GS42" s="102"/>
      <c r="GT42" s="102"/>
      <c r="GU42" s="107">
        <f>SUMIF(GQ$9:GQ$39,GQ42,GU$9:GU$39)</f>
        <v>0</v>
      </c>
      <c r="GV42" s="106" t="s">
        <v>268</v>
      </c>
      <c r="GW42" s="102"/>
      <c r="GX42" s="102"/>
      <c r="GY42" s="102"/>
      <c r="GZ42" s="107">
        <f>SUMIF(GV$9:GV$39,GV42,GZ$9:GZ$39)</f>
        <v>0</v>
      </c>
      <c r="HA42" s="106" t="s">
        <v>268</v>
      </c>
      <c r="HB42" s="102"/>
      <c r="HC42" s="107">
        <f>SUMIF(HA$9:HA$39,HA42,HC$9:HC$39)</f>
        <v>0</v>
      </c>
      <c r="HD42" s="106" t="s">
        <v>268</v>
      </c>
      <c r="HE42" s="102"/>
      <c r="HF42" s="107">
        <f>SUMIF(HD$9:HD$39,HD42,HF$9:HF$39)</f>
        <v>0</v>
      </c>
      <c r="HG42" s="106"/>
      <c r="HH42" s="102"/>
      <c r="HI42" s="102"/>
      <c r="HJ42" s="102"/>
      <c r="HK42" s="102"/>
      <c r="HL42" s="102"/>
      <c r="HM42" s="102"/>
      <c r="HN42" s="102"/>
      <c r="HO42" s="102"/>
      <c r="HP42" s="102"/>
      <c r="HQ42" s="102"/>
      <c r="HR42" s="102"/>
      <c r="HS42" s="102"/>
      <c r="HT42" s="102"/>
      <c r="HU42" s="102"/>
      <c r="HV42" s="102"/>
      <c r="HW42" s="102"/>
      <c r="HX42" s="102"/>
      <c r="HY42" s="102"/>
      <c r="HZ42" s="102"/>
      <c r="IA42" s="102"/>
      <c r="IB42" s="102"/>
      <c r="IC42" s="102"/>
      <c r="ID42" s="102"/>
      <c r="IE42" s="102"/>
      <c r="IF42" s="102" t="s">
        <v>401</v>
      </c>
      <c r="IG42" s="102">
        <v>45</v>
      </c>
      <c r="IH42" s="102" t="s">
        <v>403</v>
      </c>
      <c r="II42" s="102" t="s">
        <v>293</v>
      </c>
      <c r="IJ42" s="102">
        <f t="shared" si="223"/>
        <v>0</v>
      </c>
      <c r="IK42" s="102">
        <f t="shared" si="224"/>
        <v>0</v>
      </c>
      <c r="IL42" s="102">
        <f t="shared" si="225"/>
        <v>0</v>
      </c>
      <c r="IM42" s="102">
        <f t="shared" si="226"/>
        <v>0</v>
      </c>
      <c r="IN42" s="102">
        <f t="shared" si="227"/>
        <v>0</v>
      </c>
      <c r="IO42" s="102">
        <f t="shared" si="228"/>
        <v>0</v>
      </c>
      <c r="IP42" s="102">
        <f t="shared" si="229"/>
        <v>0</v>
      </c>
      <c r="IQ42" s="102">
        <f t="shared" si="230"/>
        <v>0</v>
      </c>
      <c r="IR42" s="102">
        <f t="shared" si="231"/>
        <v>0</v>
      </c>
      <c r="IS42" s="102">
        <f t="shared" si="232"/>
        <v>0</v>
      </c>
      <c r="IT42" s="102">
        <f t="shared" si="233"/>
        <v>0</v>
      </c>
      <c r="IU42" s="107">
        <f t="shared" si="234"/>
        <v>0</v>
      </c>
    </row>
    <row r="43" spans="1:255">
      <c r="X43" s="106" t="s">
        <v>323</v>
      </c>
      <c r="Y43" s="102"/>
      <c r="Z43" s="102"/>
      <c r="AA43" s="102"/>
      <c r="AB43" s="107">
        <f>SUMIF(X$9:X$39,X43,AB$9:AB$39)</f>
        <v>0</v>
      </c>
      <c r="AC43" s="106" t="s">
        <v>323</v>
      </c>
      <c r="AD43" s="102"/>
      <c r="AE43" s="102"/>
      <c r="AF43" s="102"/>
      <c r="AG43" s="107">
        <f>SUMIF(AC$9:AC$39,AC43,AG$9:AG$39)</f>
        <v>0</v>
      </c>
      <c r="AH43" s="106" t="s">
        <v>323</v>
      </c>
      <c r="AI43" s="102"/>
      <c r="AJ43" s="102"/>
      <c r="AK43" s="102"/>
      <c r="AL43" s="107">
        <f>SUMIF(AH$9:AH$39,AH43,AL$9:AL$39)</f>
        <v>0</v>
      </c>
      <c r="AM43" s="106" t="s">
        <v>323</v>
      </c>
      <c r="AN43" s="102"/>
      <c r="AO43" s="102"/>
      <c r="AP43" s="102"/>
      <c r="AQ43" s="107">
        <f>SUMIF(AM$9:AM$39,AM43,AQ$9:AQ$39)</f>
        <v>0</v>
      </c>
      <c r="AR43" s="106" t="s">
        <v>323</v>
      </c>
      <c r="AS43" s="102"/>
      <c r="AT43" s="102"/>
      <c r="AU43" s="102"/>
      <c r="AV43" s="107">
        <f>SUMIF(AR$9:AR$39,AR43,AV$9:AV$39)</f>
        <v>0</v>
      </c>
      <c r="AW43" s="106" t="s">
        <v>323</v>
      </c>
      <c r="AX43" s="102"/>
      <c r="AY43" s="102"/>
      <c r="AZ43" s="102"/>
      <c r="BA43" s="107">
        <f>SUMIF(AW$9:AW$39,AW43,BA$9:BA$39)</f>
        <v>0</v>
      </c>
      <c r="BB43" s="106" t="s">
        <v>323</v>
      </c>
      <c r="BC43" s="102"/>
      <c r="BD43" s="102"/>
      <c r="BE43" s="102"/>
      <c r="BF43" s="107">
        <f>SUMIF(BB$9:BB$39,BB43,BF$9:BF$39)</f>
        <v>0</v>
      </c>
      <c r="BG43" s="106" t="s">
        <v>323</v>
      </c>
      <c r="BH43" s="102"/>
      <c r="BI43" s="102"/>
      <c r="BJ43" s="102"/>
      <c r="BK43" s="107">
        <f>SUMIF(BG$9:BG$39,BG43,BK$9:BK$39)</f>
        <v>0</v>
      </c>
      <c r="BL43" s="106" t="s">
        <v>323</v>
      </c>
      <c r="BM43" s="102"/>
      <c r="BN43" s="102"/>
      <c r="BO43" s="102"/>
      <c r="BP43" s="107">
        <f>SUMIF(BL$9:BL$39,BL43,BP$9:BP$39)</f>
        <v>0</v>
      </c>
      <c r="BQ43" s="106" t="s">
        <v>323</v>
      </c>
      <c r="BR43" s="102"/>
      <c r="BS43" s="102"/>
      <c r="BT43" s="102"/>
      <c r="BU43" s="107">
        <f>SUMIF(BQ$9:BQ$39,BQ43,BU$9:BU$39)</f>
        <v>0</v>
      </c>
      <c r="BV43" s="106" t="s">
        <v>323</v>
      </c>
      <c r="BW43" s="102"/>
      <c r="BX43" s="102"/>
      <c r="BY43" s="102"/>
      <c r="BZ43" s="107">
        <f>SUMIF(BV$9:BV$39,BV43,BZ$9:BZ$39)</f>
        <v>0</v>
      </c>
      <c r="CA43" s="106" t="s">
        <v>323</v>
      </c>
      <c r="CB43" s="102"/>
      <c r="CC43" s="102"/>
      <c r="CD43" s="102"/>
      <c r="CE43" s="107">
        <f>SUMIF(CA$9:CA$39,CA43,CE$9:CE$39)</f>
        <v>0</v>
      </c>
      <c r="CF43" s="106" t="s">
        <v>323</v>
      </c>
      <c r="CG43" s="102"/>
      <c r="CH43" s="102"/>
      <c r="CI43" s="102"/>
      <c r="CJ43" s="107">
        <f>SUMIF(CF$9:CF$39,CF43,CJ$9:CJ$39)</f>
        <v>0</v>
      </c>
      <c r="CK43" s="106" t="s">
        <v>323</v>
      </c>
      <c r="CL43" s="102"/>
      <c r="CM43" s="102"/>
      <c r="CN43" s="102"/>
      <c r="CO43" s="107">
        <f>SUMIF(CK$9:CK$39,CK43,CO$9:CO$39)</f>
        <v>0</v>
      </c>
      <c r="CP43" s="106" t="s">
        <v>323</v>
      </c>
      <c r="CQ43" s="102"/>
      <c r="CR43" s="102"/>
      <c r="CS43" s="102"/>
      <c r="CT43" s="107">
        <f>SUMIF(CP$9:CP$39,CP43,CT$9:CT$39)</f>
        <v>0</v>
      </c>
      <c r="CU43" s="106" t="s">
        <v>323</v>
      </c>
      <c r="CV43" s="102"/>
      <c r="CW43" s="102"/>
      <c r="CX43" s="102"/>
      <c r="CY43" s="107">
        <f>SUMIF(CU$9:CU$39,CU43,CY$9:CY$39)</f>
        <v>0</v>
      </c>
      <c r="CZ43" s="106" t="s">
        <v>323</v>
      </c>
      <c r="DA43" s="102"/>
      <c r="DB43" s="102"/>
      <c r="DC43" s="102"/>
      <c r="DD43" s="107">
        <f>SUMIF(CZ$9:CZ$39,CZ43,DD$9:DD$39)</f>
        <v>0</v>
      </c>
      <c r="DE43" s="106" t="s">
        <v>323</v>
      </c>
      <c r="DF43" s="102"/>
      <c r="DG43" s="102"/>
      <c r="DH43" s="102"/>
      <c r="DI43" s="107">
        <f>SUMIF(DE$9:DE$39,DE43,DI$9:DI$39)</f>
        <v>0</v>
      </c>
      <c r="DJ43" s="106" t="s">
        <v>323</v>
      </c>
      <c r="DK43" s="102"/>
      <c r="DL43" s="102"/>
      <c r="DM43" s="102"/>
      <c r="DN43" s="107">
        <f>SUMIF(DJ$9:DJ$39,DJ43,DN$9:DN$39)</f>
        <v>0</v>
      </c>
      <c r="DO43" s="106" t="s">
        <v>323</v>
      </c>
      <c r="DP43" s="102"/>
      <c r="DQ43" s="102"/>
      <c r="DR43" s="102"/>
      <c r="DS43" s="107">
        <f>SUMIF(DO$9:DO$39,DO43,DS$9:DS$39)</f>
        <v>0</v>
      </c>
      <c r="DT43" s="106" t="s">
        <v>323</v>
      </c>
      <c r="DU43" s="102"/>
      <c r="DV43" s="102"/>
      <c r="DW43" s="102"/>
      <c r="DX43" s="107">
        <f>SUMIF(DT$9:DT$39,DT43,DX$9:DX$39)</f>
        <v>0</v>
      </c>
      <c r="DY43" s="106" t="s">
        <v>323</v>
      </c>
      <c r="DZ43" s="102"/>
      <c r="EA43" s="102"/>
      <c r="EB43" s="102"/>
      <c r="EC43" s="107">
        <f>SUMIF(DY$9:DY$39,DY43,EC$9:EC$39)</f>
        <v>0</v>
      </c>
      <c r="ED43" s="106" t="s">
        <v>323</v>
      </c>
      <c r="EE43" s="102"/>
      <c r="EF43" s="102"/>
      <c r="EG43" s="102"/>
      <c r="EH43" s="107">
        <f>SUMIF(ED$9:ED$39,ED43,EH$9:EH$39)</f>
        <v>0</v>
      </c>
      <c r="EI43" s="106" t="s">
        <v>323</v>
      </c>
      <c r="EJ43" s="102"/>
      <c r="EK43" s="102"/>
      <c r="EL43" s="102"/>
      <c r="EM43" s="107">
        <f>SUMIF(EI$9:EI$39,EI43,EM$9:EM$39)</f>
        <v>0</v>
      </c>
      <c r="EN43" s="106" t="s">
        <v>323</v>
      </c>
      <c r="EO43" s="102"/>
      <c r="EP43" s="102"/>
      <c r="EQ43" s="102"/>
      <c r="ER43" s="107">
        <f>SUMIF(EN$9:EN$39,EN43,ER$9:ER$39)</f>
        <v>0</v>
      </c>
      <c r="ES43" s="106" t="s">
        <v>323</v>
      </c>
      <c r="ET43" s="102"/>
      <c r="EU43" s="102"/>
      <c r="EV43" s="102"/>
      <c r="EW43" s="107">
        <f>SUMIF(ES$9:ES$39,ES43,EW$9:EW$39)</f>
        <v>0</v>
      </c>
      <c r="EX43" s="106" t="s">
        <v>323</v>
      </c>
      <c r="EY43" s="102"/>
      <c r="EZ43" s="102"/>
      <c r="FA43" s="102"/>
      <c r="FB43" s="107">
        <f>SUMIF(EX$9:EX$39,EX43,FB$9:FB$39)</f>
        <v>0</v>
      </c>
      <c r="FC43" s="106" t="s">
        <v>323</v>
      </c>
      <c r="FD43" s="102"/>
      <c r="FE43" s="102"/>
      <c r="FF43" s="102"/>
      <c r="FG43" s="107">
        <f>SUMIF(FC$9:FC$39,FC43,FG$9:FG$39)</f>
        <v>0</v>
      </c>
      <c r="FH43" s="106" t="s">
        <v>323</v>
      </c>
      <c r="FI43" s="102"/>
      <c r="FJ43" s="102"/>
      <c r="FK43" s="102"/>
      <c r="FL43" s="107">
        <f>SUMIF(FH$9:FH$39,FH43,FL$9:FL$39)</f>
        <v>0</v>
      </c>
      <c r="FM43" s="106" t="s">
        <v>323</v>
      </c>
      <c r="FN43" s="102"/>
      <c r="FO43" s="102"/>
      <c r="FP43" s="102"/>
      <c r="FQ43" s="107">
        <f>SUMIF(FM$9:FM$39,FM43,FQ$9:FQ$39)</f>
        <v>0</v>
      </c>
      <c r="FR43" s="106" t="s">
        <v>323</v>
      </c>
      <c r="FS43" s="102"/>
      <c r="FT43" s="102"/>
      <c r="FU43" s="102"/>
      <c r="FV43" s="107">
        <f>SUMIF(FR$9:FR$39,FR43,FV$9:FV$39)</f>
        <v>0</v>
      </c>
      <c r="FW43" s="106" t="s">
        <v>323</v>
      </c>
      <c r="FX43" s="102"/>
      <c r="FY43" s="102"/>
      <c r="FZ43" s="102"/>
      <c r="GA43" s="107">
        <f>SUMIF(FW$9:FW$39,FW43,GA$9:GA$39)</f>
        <v>0</v>
      </c>
      <c r="GB43" s="106" t="s">
        <v>323</v>
      </c>
      <c r="GC43" s="102"/>
      <c r="GD43" s="102"/>
      <c r="GE43" s="102"/>
      <c r="GF43" s="107">
        <f>SUMIF(GB$9:GB$39,GB43,GF$9:GF$39)</f>
        <v>0</v>
      </c>
      <c r="GG43" s="106" t="s">
        <v>323</v>
      </c>
      <c r="GH43" s="102"/>
      <c r="GI43" s="102"/>
      <c r="GJ43" s="102"/>
      <c r="GK43" s="107">
        <f>SUMIF(GG$9:GG$39,GG43,GK$9:GK$39)</f>
        <v>0</v>
      </c>
      <c r="GL43" s="106" t="s">
        <v>323</v>
      </c>
      <c r="GM43" s="102"/>
      <c r="GN43" s="102"/>
      <c r="GO43" s="102"/>
      <c r="GP43" s="107">
        <f>SUMIF(GL$9:GL$39,GL43,GP$9:GP$39)</f>
        <v>0</v>
      </c>
      <c r="GQ43" s="106" t="s">
        <v>323</v>
      </c>
      <c r="GR43" s="102"/>
      <c r="GS43" s="102"/>
      <c r="GT43" s="102"/>
      <c r="GU43" s="107">
        <f>SUMIF(GQ$9:GQ$39,GQ43,GU$9:GU$39)</f>
        <v>0</v>
      </c>
      <c r="GV43" s="106" t="s">
        <v>323</v>
      </c>
      <c r="GW43" s="102"/>
      <c r="GX43" s="102"/>
      <c r="GY43" s="102"/>
      <c r="GZ43" s="107">
        <f>SUMIF(GV$9:GV$39,GV43,GZ$9:GZ$39)</f>
        <v>0</v>
      </c>
      <c r="HA43" s="106" t="s">
        <v>323</v>
      </c>
      <c r="HB43" s="102"/>
      <c r="HC43" s="107">
        <f>SUMIF(HA$9:HA$39,HA43,HC$9:HC$39)</f>
        <v>0</v>
      </c>
      <c r="HD43" s="106" t="s">
        <v>323</v>
      </c>
      <c r="HE43" s="102"/>
      <c r="HF43" s="107">
        <f>SUMIF(HD$9:HD$39,HD43,HF$9:HF$39)</f>
        <v>0</v>
      </c>
      <c r="HG43" s="106"/>
      <c r="HH43" s="102"/>
      <c r="HI43" s="102"/>
      <c r="HJ43" s="102"/>
      <c r="HK43" s="102"/>
      <c r="HL43" s="102"/>
      <c r="HM43" s="102"/>
      <c r="HN43" s="102"/>
      <c r="HO43" s="102"/>
      <c r="HP43" s="102"/>
      <c r="HQ43" s="102"/>
      <c r="HR43" s="102"/>
      <c r="HS43" s="102"/>
      <c r="HT43" s="102"/>
      <c r="HU43" s="102"/>
      <c r="HV43" s="102"/>
      <c r="HW43" s="102"/>
      <c r="HX43" s="102"/>
      <c r="HY43" s="102"/>
      <c r="HZ43" s="102"/>
      <c r="IA43" s="102"/>
      <c r="IB43" s="102"/>
      <c r="IC43" s="102"/>
      <c r="ID43" s="102"/>
      <c r="IE43" s="102"/>
      <c r="IF43" s="102" t="s">
        <v>401</v>
      </c>
      <c r="IG43" s="102">
        <v>45</v>
      </c>
      <c r="IH43" s="102" t="s">
        <v>404</v>
      </c>
      <c r="II43" s="102" t="s">
        <v>39</v>
      </c>
      <c r="IJ43" s="102">
        <f t="shared" si="223"/>
        <v>0</v>
      </c>
      <c r="IK43" s="102">
        <f t="shared" si="224"/>
        <v>0</v>
      </c>
      <c r="IL43" s="102">
        <f t="shared" si="225"/>
        <v>0</v>
      </c>
      <c r="IM43" s="102">
        <f t="shared" si="226"/>
        <v>0</v>
      </c>
      <c r="IN43" s="102">
        <f t="shared" si="227"/>
        <v>0</v>
      </c>
      <c r="IO43" s="102">
        <f t="shared" si="228"/>
        <v>0</v>
      </c>
      <c r="IP43" s="102">
        <f t="shared" si="229"/>
        <v>0</v>
      </c>
      <c r="IQ43" s="102">
        <f t="shared" si="230"/>
        <v>0</v>
      </c>
      <c r="IR43" s="102">
        <f t="shared" si="231"/>
        <v>0</v>
      </c>
      <c r="IS43" s="102">
        <f t="shared" si="232"/>
        <v>0</v>
      </c>
      <c r="IT43" s="102">
        <f t="shared" si="233"/>
        <v>0</v>
      </c>
      <c r="IU43" s="107">
        <f t="shared" si="234"/>
        <v>0</v>
      </c>
    </row>
    <row r="44" spans="1:255">
      <c r="X44" s="106" t="s">
        <v>147</v>
      </c>
      <c r="Y44" s="102"/>
      <c r="Z44" s="102"/>
      <c r="AA44" s="102"/>
      <c r="AB44" s="107"/>
      <c r="AC44" s="106" t="s">
        <v>147</v>
      </c>
      <c r="AD44" s="102"/>
      <c r="AE44" s="102"/>
      <c r="AF44" s="102"/>
      <c r="AG44" s="107"/>
      <c r="AH44" s="106" t="s">
        <v>147</v>
      </c>
      <c r="AI44" s="102"/>
      <c r="AJ44" s="102"/>
      <c r="AK44" s="102"/>
      <c r="AL44" s="107"/>
      <c r="AM44" s="106" t="s">
        <v>147</v>
      </c>
      <c r="AN44" s="102"/>
      <c r="AO44" s="102"/>
      <c r="AP44" s="102"/>
      <c r="AQ44" s="107"/>
      <c r="AR44" s="106" t="s">
        <v>147</v>
      </c>
      <c r="AS44" s="102"/>
      <c r="AT44" s="102"/>
      <c r="AU44" s="102"/>
      <c r="AV44" s="107"/>
      <c r="AW44" s="106" t="s">
        <v>147</v>
      </c>
      <c r="AX44" s="102"/>
      <c r="AY44" s="102"/>
      <c r="AZ44" s="102"/>
      <c r="BA44" s="107"/>
      <c r="BB44" s="106" t="s">
        <v>147</v>
      </c>
      <c r="BC44" s="102"/>
      <c r="BD44" s="102"/>
      <c r="BE44" s="102"/>
      <c r="BF44" s="107"/>
      <c r="BG44" s="106" t="s">
        <v>147</v>
      </c>
      <c r="BH44" s="102"/>
      <c r="BI44" s="102"/>
      <c r="BJ44" s="102"/>
      <c r="BK44" s="107"/>
      <c r="BL44" s="106" t="s">
        <v>147</v>
      </c>
      <c r="BM44" s="102"/>
      <c r="BN44" s="102"/>
      <c r="BO44" s="102"/>
      <c r="BP44" s="107"/>
      <c r="BQ44" s="106" t="s">
        <v>147</v>
      </c>
      <c r="BR44" s="102"/>
      <c r="BS44" s="102"/>
      <c r="BT44" s="102"/>
      <c r="BU44" s="107"/>
      <c r="BV44" s="106" t="s">
        <v>147</v>
      </c>
      <c r="BW44" s="102"/>
      <c r="BX44" s="102"/>
      <c r="BY44" s="102"/>
      <c r="BZ44" s="107"/>
      <c r="CA44" s="106" t="s">
        <v>147</v>
      </c>
      <c r="CB44" s="102"/>
      <c r="CC44" s="102"/>
      <c r="CD44" s="102"/>
      <c r="CE44" s="107"/>
      <c r="CF44" s="106" t="s">
        <v>147</v>
      </c>
      <c r="CG44" s="102"/>
      <c r="CH44" s="102"/>
      <c r="CI44" s="102"/>
      <c r="CJ44" s="107"/>
      <c r="CK44" s="106" t="s">
        <v>147</v>
      </c>
      <c r="CL44" s="102"/>
      <c r="CM44" s="102"/>
      <c r="CN44" s="102"/>
      <c r="CO44" s="107"/>
      <c r="CP44" s="106" t="s">
        <v>147</v>
      </c>
      <c r="CQ44" s="102"/>
      <c r="CR44" s="102"/>
      <c r="CS44" s="102"/>
      <c r="CT44" s="107"/>
      <c r="CU44" s="106" t="s">
        <v>147</v>
      </c>
      <c r="CV44" s="102"/>
      <c r="CW44" s="102"/>
      <c r="CX44" s="102"/>
      <c r="CY44" s="107"/>
      <c r="CZ44" s="106" t="s">
        <v>147</v>
      </c>
      <c r="DA44" s="102"/>
      <c r="DB44" s="102"/>
      <c r="DC44" s="102"/>
      <c r="DD44" s="107"/>
      <c r="DE44" s="106" t="s">
        <v>147</v>
      </c>
      <c r="DF44" s="102"/>
      <c r="DG44" s="102"/>
      <c r="DH44" s="102"/>
      <c r="DI44" s="107"/>
      <c r="DJ44" s="106" t="s">
        <v>147</v>
      </c>
      <c r="DK44" s="102"/>
      <c r="DL44" s="102"/>
      <c r="DM44" s="102"/>
      <c r="DN44" s="107"/>
      <c r="DO44" s="106" t="s">
        <v>147</v>
      </c>
      <c r="DP44" s="102"/>
      <c r="DQ44" s="102"/>
      <c r="DR44" s="102"/>
      <c r="DS44" s="107"/>
      <c r="DT44" s="106" t="s">
        <v>147</v>
      </c>
      <c r="DU44" s="102"/>
      <c r="DV44" s="102"/>
      <c r="DW44" s="102"/>
      <c r="DX44" s="107"/>
      <c r="DY44" s="106" t="s">
        <v>147</v>
      </c>
      <c r="DZ44" s="102"/>
      <c r="EA44" s="102"/>
      <c r="EB44" s="102"/>
      <c r="EC44" s="107"/>
      <c r="ED44" s="106" t="s">
        <v>147</v>
      </c>
      <c r="EE44" s="102"/>
      <c r="EF44" s="102"/>
      <c r="EG44" s="102"/>
      <c r="EH44" s="107"/>
      <c r="EI44" s="106" t="s">
        <v>147</v>
      </c>
      <c r="EJ44" s="102"/>
      <c r="EK44" s="102"/>
      <c r="EL44" s="102"/>
      <c r="EM44" s="107"/>
      <c r="EN44" s="106" t="s">
        <v>147</v>
      </c>
      <c r="EO44" s="102"/>
      <c r="EP44" s="102"/>
      <c r="EQ44" s="102"/>
      <c r="ER44" s="107"/>
      <c r="ES44" s="106" t="s">
        <v>147</v>
      </c>
      <c r="ET44" s="102"/>
      <c r="EU44" s="102"/>
      <c r="EV44" s="102"/>
      <c r="EW44" s="107"/>
      <c r="EX44" s="106" t="s">
        <v>147</v>
      </c>
      <c r="EY44" s="102"/>
      <c r="EZ44" s="102"/>
      <c r="FA44" s="102"/>
      <c r="FB44" s="107"/>
      <c r="FC44" s="106" t="s">
        <v>147</v>
      </c>
      <c r="FD44" s="102"/>
      <c r="FE44" s="102"/>
      <c r="FF44" s="102"/>
      <c r="FG44" s="107"/>
      <c r="FH44" s="106" t="s">
        <v>147</v>
      </c>
      <c r="FI44" s="102"/>
      <c r="FJ44" s="102"/>
      <c r="FK44" s="102"/>
      <c r="FL44" s="107"/>
      <c r="FM44" s="106" t="s">
        <v>147</v>
      </c>
      <c r="FN44" s="102"/>
      <c r="FO44" s="102"/>
      <c r="FP44" s="102"/>
      <c r="FQ44" s="107"/>
      <c r="FR44" s="106" t="s">
        <v>147</v>
      </c>
      <c r="FS44" s="102"/>
      <c r="FT44" s="102"/>
      <c r="FU44" s="102"/>
      <c r="FV44" s="107"/>
      <c r="FW44" s="106" t="s">
        <v>147</v>
      </c>
      <c r="FX44" s="102"/>
      <c r="FY44" s="102"/>
      <c r="FZ44" s="102"/>
      <c r="GA44" s="107"/>
      <c r="GB44" s="106" t="s">
        <v>147</v>
      </c>
      <c r="GC44" s="102"/>
      <c r="GD44" s="102"/>
      <c r="GE44" s="102"/>
      <c r="GF44" s="107"/>
      <c r="GG44" s="106" t="s">
        <v>147</v>
      </c>
      <c r="GH44" s="102"/>
      <c r="GI44" s="102"/>
      <c r="GJ44" s="102"/>
      <c r="GK44" s="107"/>
      <c r="GL44" s="106" t="s">
        <v>147</v>
      </c>
      <c r="GM44" s="102"/>
      <c r="GN44" s="102"/>
      <c r="GO44" s="102"/>
      <c r="GP44" s="107"/>
      <c r="GQ44" s="106" t="s">
        <v>147</v>
      </c>
      <c r="GR44" s="102"/>
      <c r="GS44" s="102"/>
      <c r="GT44" s="102"/>
      <c r="GU44" s="107"/>
      <c r="GV44" s="106" t="s">
        <v>147</v>
      </c>
      <c r="GW44" s="102"/>
      <c r="GX44" s="102"/>
      <c r="GY44" s="102"/>
      <c r="GZ44" s="107"/>
      <c r="HA44" s="106" t="s">
        <v>147</v>
      </c>
      <c r="HB44" s="102"/>
      <c r="HC44" s="107"/>
      <c r="HD44" s="106" t="s">
        <v>147</v>
      </c>
      <c r="HE44" s="102"/>
      <c r="HF44" s="107"/>
      <c r="HG44" s="106"/>
      <c r="HH44" s="102"/>
      <c r="HI44" s="102"/>
      <c r="HJ44" s="102"/>
      <c r="HK44" s="102"/>
      <c r="HL44" s="102"/>
      <c r="HM44" s="102"/>
      <c r="HN44" s="102"/>
      <c r="HO44" s="102"/>
      <c r="HP44" s="102"/>
      <c r="HQ44" s="102"/>
      <c r="HR44" s="102"/>
      <c r="HS44" s="102"/>
      <c r="HT44" s="102"/>
      <c r="HU44" s="102"/>
      <c r="HV44" s="102"/>
      <c r="HW44" s="102"/>
      <c r="HX44" s="102"/>
      <c r="HY44" s="102"/>
      <c r="HZ44" s="102"/>
      <c r="IA44" s="102"/>
      <c r="IB44" s="102"/>
      <c r="IC44" s="102"/>
      <c r="ID44" s="102"/>
      <c r="IE44" s="102"/>
      <c r="IF44" s="102" t="s">
        <v>401</v>
      </c>
      <c r="IG44" s="102">
        <v>45</v>
      </c>
      <c r="IH44" s="102" t="s">
        <v>404</v>
      </c>
      <c r="II44" s="102" t="s">
        <v>293</v>
      </c>
      <c r="IJ44" s="102">
        <f t="shared" si="223"/>
        <v>0</v>
      </c>
      <c r="IK44" s="102">
        <f t="shared" si="224"/>
        <v>0</v>
      </c>
      <c r="IL44" s="102">
        <f t="shared" si="225"/>
        <v>0</v>
      </c>
      <c r="IM44" s="102">
        <f t="shared" si="226"/>
        <v>0</v>
      </c>
      <c r="IN44" s="102">
        <f t="shared" si="227"/>
        <v>0</v>
      </c>
      <c r="IO44" s="102">
        <f t="shared" si="228"/>
        <v>0</v>
      </c>
      <c r="IP44" s="102">
        <f t="shared" si="229"/>
        <v>0</v>
      </c>
      <c r="IQ44" s="102">
        <f t="shared" si="230"/>
        <v>0</v>
      </c>
      <c r="IR44" s="102">
        <f t="shared" si="231"/>
        <v>0</v>
      </c>
      <c r="IS44" s="102">
        <f t="shared" si="232"/>
        <v>0</v>
      </c>
      <c r="IT44" s="102">
        <f t="shared" si="233"/>
        <v>0</v>
      </c>
      <c r="IU44" s="107">
        <f t="shared" si="234"/>
        <v>0</v>
      </c>
    </row>
    <row r="45" spans="1:255">
      <c r="X45" s="106" t="s">
        <v>320</v>
      </c>
      <c r="Y45" s="102"/>
      <c r="Z45" s="102"/>
      <c r="AA45" s="102"/>
      <c r="AB45" s="107">
        <f>SUMIF(X$9:X$39,X45,AB$9:AB$39)</f>
        <v>0</v>
      </c>
      <c r="AC45" s="106" t="s">
        <v>320</v>
      </c>
      <c r="AD45" s="102"/>
      <c r="AE45" s="102"/>
      <c r="AF45" s="102"/>
      <c r="AG45" s="107">
        <f>SUMIF(AC$9:AC$39,AC45,AG$9:AG$39)</f>
        <v>0</v>
      </c>
      <c r="AH45" s="106" t="s">
        <v>320</v>
      </c>
      <c r="AI45" s="102"/>
      <c r="AJ45" s="102"/>
      <c r="AK45" s="102"/>
      <c r="AL45" s="107">
        <f>SUMIF(AH$9:AH$39,AH45,AL$9:AL$39)</f>
        <v>0</v>
      </c>
      <c r="AM45" s="106" t="s">
        <v>320</v>
      </c>
      <c r="AN45" s="102"/>
      <c r="AO45" s="102"/>
      <c r="AP45" s="102"/>
      <c r="AQ45" s="107">
        <f>SUMIF(AM$9:AM$39,AM45,AQ$9:AQ$39)</f>
        <v>0</v>
      </c>
      <c r="AR45" s="106" t="s">
        <v>320</v>
      </c>
      <c r="AS45" s="102"/>
      <c r="AT45" s="102"/>
      <c r="AU45" s="102"/>
      <c r="AV45" s="107">
        <f>SUMIF(AR$9:AR$39,AR45,AV$9:AV$39)</f>
        <v>0</v>
      </c>
      <c r="AW45" s="106" t="s">
        <v>320</v>
      </c>
      <c r="AX45" s="102"/>
      <c r="AY45" s="102"/>
      <c r="AZ45" s="102"/>
      <c r="BA45" s="107">
        <f>SUMIF(AW$9:AW$39,AW45,BA$9:BA$39)</f>
        <v>0</v>
      </c>
      <c r="BB45" s="106" t="s">
        <v>320</v>
      </c>
      <c r="BC45" s="102"/>
      <c r="BD45" s="102"/>
      <c r="BE45" s="102"/>
      <c r="BF45" s="107">
        <f>SUMIF(BB$9:BB$39,BB45,BF$9:BF$39)</f>
        <v>0</v>
      </c>
      <c r="BG45" s="106" t="s">
        <v>320</v>
      </c>
      <c r="BH45" s="102"/>
      <c r="BI45" s="102"/>
      <c r="BJ45" s="102"/>
      <c r="BK45" s="107">
        <f>SUMIF(BG$9:BG$39,BG45,BK$9:BK$39)</f>
        <v>0</v>
      </c>
      <c r="BL45" s="106" t="s">
        <v>320</v>
      </c>
      <c r="BM45" s="102"/>
      <c r="BN45" s="102"/>
      <c r="BO45" s="102"/>
      <c r="BP45" s="107">
        <f>SUMIF(BL$9:BL$39,BL45,BP$9:BP$39)</f>
        <v>0</v>
      </c>
      <c r="BQ45" s="106" t="s">
        <v>320</v>
      </c>
      <c r="BR45" s="102"/>
      <c r="BS45" s="102"/>
      <c r="BT45" s="102"/>
      <c r="BU45" s="107">
        <f>SUMIF(BQ$9:BQ$39,BQ45,BU$9:BU$39)</f>
        <v>0</v>
      </c>
      <c r="BV45" s="106" t="s">
        <v>320</v>
      </c>
      <c r="BW45" s="102"/>
      <c r="BX45" s="102"/>
      <c r="BY45" s="102"/>
      <c r="BZ45" s="107">
        <f>SUMIF(BV$9:BV$39,BV45,BZ$9:BZ$39)</f>
        <v>0</v>
      </c>
      <c r="CA45" s="106" t="s">
        <v>320</v>
      </c>
      <c r="CB45" s="102"/>
      <c r="CC45" s="102"/>
      <c r="CD45" s="102"/>
      <c r="CE45" s="107">
        <f>SUMIF(CA$9:CA$39,CA45,CE$9:CE$39)</f>
        <v>0</v>
      </c>
      <c r="CF45" s="106" t="s">
        <v>320</v>
      </c>
      <c r="CG45" s="102"/>
      <c r="CH45" s="102"/>
      <c r="CI45" s="102"/>
      <c r="CJ45" s="107">
        <f>SUMIF(CF$9:CF$39,CF45,CJ$9:CJ$39)</f>
        <v>0</v>
      </c>
      <c r="CK45" s="106" t="s">
        <v>320</v>
      </c>
      <c r="CL45" s="102"/>
      <c r="CM45" s="102"/>
      <c r="CN45" s="102"/>
      <c r="CO45" s="107">
        <f>SUMIF(CK$9:CK$39,CK45,CO$9:CO$39)</f>
        <v>0</v>
      </c>
      <c r="CP45" s="106" t="s">
        <v>320</v>
      </c>
      <c r="CQ45" s="102"/>
      <c r="CR45" s="102"/>
      <c r="CS45" s="102"/>
      <c r="CT45" s="107">
        <f>SUMIF(CP$9:CP$39,CP45,CT$9:CT$39)</f>
        <v>0</v>
      </c>
      <c r="CU45" s="106" t="s">
        <v>320</v>
      </c>
      <c r="CV45" s="102"/>
      <c r="CW45" s="102"/>
      <c r="CX45" s="102"/>
      <c r="CY45" s="107">
        <f>SUMIF(CU$9:CU$39,CU45,CY$9:CY$39)</f>
        <v>0</v>
      </c>
      <c r="CZ45" s="106" t="s">
        <v>320</v>
      </c>
      <c r="DA45" s="102"/>
      <c r="DB45" s="102"/>
      <c r="DC45" s="102"/>
      <c r="DD45" s="107">
        <f>SUMIF(CZ$9:CZ$39,CZ45,DD$9:DD$39)</f>
        <v>0</v>
      </c>
      <c r="DE45" s="106" t="s">
        <v>320</v>
      </c>
      <c r="DF45" s="102"/>
      <c r="DG45" s="102"/>
      <c r="DH45" s="102"/>
      <c r="DI45" s="107">
        <f>SUMIF(DE$9:DE$39,DE45,DI$9:DI$39)</f>
        <v>0</v>
      </c>
      <c r="DJ45" s="106" t="s">
        <v>320</v>
      </c>
      <c r="DK45" s="102"/>
      <c r="DL45" s="102"/>
      <c r="DM45" s="102"/>
      <c r="DN45" s="107">
        <f>SUMIF(DJ$9:DJ$39,DJ45,DN$9:DN$39)</f>
        <v>0</v>
      </c>
      <c r="DO45" s="106" t="s">
        <v>320</v>
      </c>
      <c r="DP45" s="102"/>
      <c r="DQ45" s="102"/>
      <c r="DR45" s="102"/>
      <c r="DS45" s="107">
        <f>SUMIF(DO$9:DO$39,DO45,DS$9:DS$39)</f>
        <v>0</v>
      </c>
      <c r="DT45" s="106" t="s">
        <v>320</v>
      </c>
      <c r="DU45" s="102"/>
      <c r="DV45" s="102"/>
      <c r="DW45" s="102"/>
      <c r="DX45" s="107">
        <f>SUMIF(DT$9:DT$39,DT45,DX$9:DX$39)</f>
        <v>0</v>
      </c>
      <c r="DY45" s="106" t="s">
        <v>320</v>
      </c>
      <c r="DZ45" s="102"/>
      <c r="EA45" s="102"/>
      <c r="EB45" s="102"/>
      <c r="EC45" s="107">
        <f>SUMIF(DY$9:DY$39,DY45,EC$9:EC$39)</f>
        <v>0</v>
      </c>
      <c r="ED45" s="106" t="s">
        <v>320</v>
      </c>
      <c r="EE45" s="102"/>
      <c r="EF45" s="102"/>
      <c r="EG45" s="102"/>
      <c r="EH45" s="107">
        <f>SUMIF(ED$9:ED$39,ED45,EH$9:EH$39)</f>
        <v>0</v>
      </c>
      <c r="EI45" s="106" t="s">
        <v>320</v>
      </c>
      <c r="EJ45" s="102"/>
      <c r="EK45" s="102"/>
      <c r="EL45" s="102"/>
      <c r="EM45" s="107">
        <f>SUMIF(EI$9:EI$39,EI45,EM$9:EM$39)</f>
        <v>0</v>
      </c>
      <c r="EN45" s="106" t="s">
        <v>320</v>
      </c>
      <c r="EO45" s="102"/>
      <c r="EP45" s="102"/>
      <c r="EQ45" s="102"/>
      <c r="ER45" s="107">
        <f>SUMIF(EN$9:EN$39,EN45,ER$9:ER$39)</f>
        <v>0</v>
      </c>
      <c r="ES45" s="106" t="s">
        <v>320</v>
      </c>
      <c r="ET45" s="102"/>
      <c r="EU45" s="102"/>
      <c r="EV45" s="102"/>
      <c r="EW45" s="107">
        <f>SUMIF(ES$9:ES$39,ES45,EW$9:EW$39)</f>
        <v>0</v>
      </c>
      <c r="EX45" s="106" t="s">
        <v>320</v>
      </c>
      <c r="EY45" s="102"/>
      <c r="EZ45" s="102"/>
      <c r="FA45" s="102"/>
      <c r="FB45" s="107">
        <f>SUMIF(EX$9:EX$39,EX45,FB$9:FB$39)</f>
        <v>0</v>
      </c>
      <c r="FC45" s="106" t="s">
        <v>320</v>
      </c>
      <c r="FD45" s="102"/>
      <c r="FE45" s="102"/>
      <c r="FF45" s="102"/>
      <c r="FG45" s="107">
        <f>SUMIF(FC$9:FC$39,FC45,FG$9:FG$39)</f>
        <v>0</v>
      </c>
      <c r="FH45" s="106" t="s">
        <v>320</v>
      </c>
      <c r="FI45" s="102"/>
      <c r="FJ45" s="102"/>
      <c r="FK45" s="102"/>
      <c r="FL45" s="107">
        <f>SUMIF(FH$9:FH$39,FH45,FL$9:FL$39)</f>
        <v>0</v>
      </c>
      <c r="FM45" s="106" t="s">
        <v>320</v>
      </c>
      <c r="FN45" s="102"/>
      <c r="FO45" s="102"/>
      <c r="FP45" s="102"/>
      <c r="FQ45" s="107">
        <f>SUMIF(FM$9:FM$39,FM45,FQ$9:FQ$39)</f>
        <v>0</v>
      </c>
      <c r="FR45" s="106" t="s">
        <v>320</v>
      </c>
      <c r="FS45" s="102"/>
      <c r="FT45" s="102"/>
      <c r="FU45" s="102"/>
      <c r="FV45" s="107">
        <f>SUMIF(FR$9:FR$39,FR45,FV$9:FV$39)</f>
        <v>0</v>
      </c>
      <c r="FW45" s="106" t="s">
        <v>320</v>
      </c>
      <c r="FX45" s="102"/>
      <c r="FY45" s="102"/>
      <c r="FZ45" s="102"/>
      <c r="GA45" s="107">
        <f>SUMIF(FW$9:FW$39,FW45,GA$9:GA$39)</f>
        <v>0</v>
      </c>
      <c r="GB45" s="106" t="s">
        <v>320</v>
      </c>
      <c r="GC45" s="102"/>
      <c r="GD45" s="102"/>
      <c r="GE45" s="102"/>
      <c r="GF45" s="107">
        <f>SUMIF(GB$9:GB$39,GB45,GF$9:GF$39)</f>
        <v>0</v>
      </c>
      <c r="GG45" s="106" t="s">
        <v>320</v>
      </c>
      <c r="GH45" s="102"/>
      <c r="GI45" s="102"/>
      <c r="GJ45" s="102"/>
      <c r="GK45" s="107">
        <f>SUMIF(GG$9:GG$39,GG45,GK$9:GK$39)</f>
        <v>0</v>
      </c>
      <c r="GL45" s="106" t="s">
        <v>320</v>
      </c>
      <c r="GM45" s="102"/>
      <c r="GN45" s="102"/>
      <c r="GO45" s="102"/>
      <c r="GP45" s="107">
        <f>SUMIF(GL$9:GL$39,GL45,GP$9:GP$39)</f>
        <v>0</v>
      </c>
      <c r="GQ45" s="106" t="s">
        <v>320</v>
      </c>
      <c r="GR45" s="102"/>
      <c r="GS45" s="102"/>
      <c r="GT45" s="102"/>
      <c r="GU45" s="107">
        <f>SUMIF(GQ$9:GQ$39,GQ45,GU$9:GU$39)</f>
        <v>0</v>
      </c>
      <c r="GV45" s="106" t="s">
        <v>320</v>
      </c>
      <c r="GW45" s="102"/>
      <c r="GX45" s="102"/>
      <c r="GY45" s="102"/>
      <c r="GZ45" s="107">
        <f>SUMIF(GV$9:GV$39,GV45,GZ$9:GZ$39)</f>
        <v>0</v>
      </c>
      <c r="HA45" s="106" t="s">
        <v>320</v>
      </c>
      <c r="HB45" s="102"/>
      <c r="HC45" s="107">
        <f>SUMIF(HA$9:HA$39,HA45,HC$9:HC$39)</f>
        <v>0</v>
      </c>
      <c r="HD45" s="106" t="s">
        <v>320</v>
      </c>
      <c r="HE45" s="102"/>
      <c r="HF45" s="107">
        <f>SUMIF(HD$9:HD$39,HD45,HF$9:HF$39)</f>
        <v>0</v>
      </c>
      <c r="HG45" s="106"/>
      <c r="HH45" s="102"/>
      <c r="HI45" s="102"/>
      <c r="HJ45" s="102"/>
      <c r="HK45" s="102"/>
      <c r="HL45" s="102"/>
      <c r="HM45" s="102"/>
      <c r="HN45" s="102"/>
      <c r="HO45" s="102"/>
      <c r="HP45" s="102"/>
      <c r="HQ45" s="102"/>
      <c r="HR45" s="102"/>
      <c r="HS45" s="102"/>
      <c r="HT45" s="102"/>
      <c r="HU45" s="102"/>
      <c r="HV45" s="102"/>
      <c r="HW45" s="102"/>
      <c r="HX45" s="102"/>
      <c r="HY45" s="102"/>
      <c r="HZ45" s="102"/>
      <c r="IA45" s="102"/>
      <c r="IB45" s="102"/>
      <c r="IC45" s="102"/>
      <c r="ID45" s="102"/>
      <c r="IE45" s="102"/>
      <c r="IF45" s="102" t="s">
        <v>401</v>
      </c>
      <c r="IG45" s="102">
        <v>43.12</v>
      </c>
      <c r="IH45" s="102" t="s">
        <v>403</v>
      </c>
      <c r="II45" s="102" t="s">
        <v>39</v>
      </c>
      <c r="IJ45" s="102">
        <f t="shared" si="223"/>
        <v>0</v>
      </c>
      <c r="IK45" s="102">
        <f t="shared" si="224"/>
        <v>0</v>
      </c>
      <c r="IL45" s="102">
        <f t="shared" si="225"/>
        <v>0</v>
      </c>
      <c r="IM45" s="102">
        <f t="shared" si="226"/>
        <v>0</v>
      </c>
      <c r="IN45" s="102">
        <f t="shared" si="227"/>
        <v>0</v>
      </c>
      <c r="IO45" s="102">
        <f t="shared" si="228"/>
        <v>0</v>
      </c>
      <c r="IP45" s="102">
        <f t="shared" si="229"/>
        <v>0</v>
      </c>
      <c r="IQ45" s="102">
        <f t="shared" si="230"/>
        <v>0</v>
      </c>
      <c r="IR45" s="102">
        <f t="shared" si="231"/>
        <v>0</v>
      </c>
      <c r="IS45" s="102">
        <f t="shared" si="232"/>
        <v>0</v>
      </c>
      <c r="IT45" s="102">
        <f t="shared" si="233"/>
        <v>0</v>
      </c>
      <c r="IU45" s="107">
        <f t="shared" si="234"/>
        <v>0</v>
      </c>
    </row>
    <row r="46" spans="1:255">
      <c r="X46" s="106" t="s">
        <v>324</v>
      </c>
      <c r="Y46" s="102"/>
      <c r="Z46" s="102"/>
      <c r="AA46" s="102"/>
      <c r="AB46" s="107">
        <f>SUMIF(X$9:X$39,X46,AB$9:AB$39)</f>
        <v>0</v>
      </c>
      <c r="AC46" s="106" t="s">
        <v>324</v>
      </c>
      <c r="AD46" s="102"/>
      <c r="AE46" s="102"/>
      <c r="AF46" s="102"/>
      <c r="AG46" s="107">
        <f>SUMIF(AC$9:AC$39,AC46,AG$9:AG$39)</f>
        <v>0</v>
      </c>
      <c r="AH46" s="106" t="s">
        <v>324</v>
      </c>
      <c r="AI46" s="102"/>
      <c r="AJ46" s="102"/>
      <c r="AK46" s="102"/>
      <c r="AL46" s="107">
        <f>SUMIF(AH$9:AH$39,AH46,AL$9:AL$39)</f>
        <v>0</v>
      </c>
      <c r="AM46" s="106" t="s">
        <v>324</v>
      </c>
      <c r="AN46" s="102"/>
      <c r="AO46" s="102"/>
      <c r="AP46" s="102"/>
      <c r="AQ46" s="107">
        <f>SUMIF(AM$9:AM$39,AM46,AQ$9:AQ$39)</f>
        <v>0</v>
      </c>
      <c r="AR46" s="106" t="s">
        <v>324</v>
      </c>
      <c r="AS46" s="102"/>
      <c r="AT46" s="102"/>
      <c r="AU46" s="102"/>
      <c r="AV46" s="107">
        <f>SUMIF(AR$9:AR$39,AR46,AV$9:AV$39)</f>
        <v>0</v>
      </c>
      <c r="AW46" s="106" t="s">
        <v>324</v>
      </c>
      <c r="AX46" s="102"/>
      <c r="AY46" s="102"/>
      <c r="AZ46" s="102"/>
      <c r="BA46" s="107">
        <f>SUMIF(AW$9:AW$39,AW46,BA$9:BA$39)</f>
        <v>0</v>
      </c>
      <c r="BB46" s="106" t="s">
        <v>324</v>
      </c>
      <c r="BC46" s="102"/>
      <c r="BD46" s="102"/>
      <c r="BE46" s="102"/>
      <c r="BF46" s="107">
        <f>SUMIF(BB$9:BB$39,BB46,BF$9:BF$39)</f>
        <v>0</v>
      </c>
      <c r="BG46" s="106" t="s">
        <v>324</v>
      </c>
      <c r="BH46" s="102"/>
      <c r="BI46" s="102"/>
      <c r="BJ46" s="102"/>
      <c r="BK46" s="107">
        <f>SUMIF(BG$9:BG$39,BG46,BK$9:BK$39)</f>
        <v>0</v>
      </c>
      <c r="BL46" s="106" t="s">
        <v>324</v>
      </c>
      <c r="BM46" s="102"/>
      <c r="BN46" s="102"/>
      <c r="BO46" s="102"/>
      <c r="BP46" s="107">
        <f>SUMIF(BL$9:BL$39,BL46,BP$9:BP$39)</f>
        <v>0</v>
      </c>
      <c r="BQ46" s="106" t="s">
        <v>324</v>
      </c>
      <c r="BR46" s="102"/>
      <c r="BS46" s="102"/>
      <c r="BT46" s="102"/>
      <c r="BU46" s="107">
        <f>SUMIF(BQ$9:BQ$39,BQ46,BU$9:BU$39)</f>
        <v>0</v>
      </c>
      <c r="BV46" s="106" t="s">
        <v>324</v>
      </c>
      <c r="BW46" s="102"/>
      <c r="BX46" s="102"/>
      <c r="BY46" s="102"/>
      <c r="BZ46" s="107">
        <f>SUMIF(BV$9:BV$39,BV46,BZ$9:BZ$39)</f>
        <v>0</v>
      </c>
      <c r="CA46" s="106" t="s">
        <v>324</v>
      </c>
      <c r="CB46" s="102"/>
      <c r="CC46" s="102"/>
      <c r="CD46" s="102"/>
      <c r="CE46" s="107">
        <f>SUMIF(CA$9:CA$39,CA46,CE$9:CE$39)</f>
        <v>0</v>
      </c>
      <c r="CF46" s="106" t="s">
        <v>324</v>
      </c>
      <c r="CG46" s="102"/>
      <c r="CH46" s="102"/>
      <c r="CI46" s="102"/>
      <c r="CJ46" s="107">
        <f>SUMIF(CF$9:CF$39,CF46,CJ$9:CJ$39)</f>
        <v>0</v>
      </c>
      <c r="CK46" s="106" t="s">
        <v>324</v>
      </c>
      <c r="CL46" s="102"/>
      <c r="CM46" s="102"/>
      <c r="CN46" s="102"/>
      <c r="CO46" s="107">
        <f>SUMIF(CK$9:CK$39,CK46,CO$9:CO$39)</f>
        <v>0</v>
      </c>
      <c r="CP46" s="106" t="s">
        <v>324</v>
      </c>
      <c r="CQ46" s="102"/>
      <c r="CR46" s="102"/>
      <c r="CS46" s="102"/>
      <c r="CT46" s="107">
        <f>SUMIF(CP$9:CP$39,CP46,CT$9:CT$39)</f>
        <v>0</v>
      </c>
      <c r="CU46" s="106" t="s">
        <v>324</v>
      </c>
      <c r="CV46" s="102"/>
      <c r="CW46" s="102"/>
      <c r="CX46" s="102"/>
      <c r="CY46" s="107">
        <f>SUMIF(CU$9:CU$39,CU46,CY$9:CY$39)</f>
        <v>0</v>
      </c>
      <c r="CZ46" s="106" t="s">
        <v>324</v>
      </c>
      <c r="DA46" s="102"/>
      <c r="DB46" s="102"/>
      <c r="DC46" s="102"/>
      <c r="DD46" s="107">
        <f>SUMIF(CZ$9:CZ$39,CZ46,DD$9:DD$39)</f>
        <v>0</v>
      </c>
      <c r="DE46" s="106" t="s">
        <v>324</v>
      </c>
      <c r="DF46" s="102"/>
      <c r="DG46" s="102"/>
      <c r="DH46" s="102"/>
      <c r="DI46" s="107">
        <f>SUMIF(DE$9:DE$39,DE46,DI$9:DI$39)</f>
        <v>0</v>
      </c>
      <c r="DJ46" s="106" t="s">
        <v>324</v>
      </c>
      <c r="DK46" s="102"/>
      <c r="DL46" s="102"/>
      <c r="DM46" s="102"/>
      <c r="DN46" s="107">
        <f>SUMIF(DJ$9:DJ$39,DJ46,DN$9:DN$39)</f>
        <v>0</v>
      </c>
      <c r="DO46" s="106" t="s">
        <v>324</v>
      </c>
      <c r="DP46" s="102"/>
      <c r="DQ46" s="102"/>
      <c r="DR46" s="102"/>
      <c r="DS46" s="107">
        <f>SUMIF(DO$9:DO$39,DO46,DS$9:DS$39)</f>
        <v>0</v>
      </c>
      <c r="DT46" s="106" t="s">
        <v>324</v>
      </c>
      <c r="DU46" s="102"/>
      <c r="DV46" s="102"/>
      <c r="DW46" s="102"/>
      <c r="DX46" s="107">
        <f>SUMIF(DT$9:DT$39,DT46,DX$9:DX$39)</f>
        <v>0</v>
      </c>
      <c r="DY46" s="106" t="s">
        <v>324</v>
      </c>
      <c r="DZ46" s="102"/>
      <c r="EA46" s="102"/>
      <c r="EB46" s="102"/>
      <c r="EC46" s="107">
        <f>SUMIF(DY$9:DY$39,DY46,EC$9:EC$39)</f>
        <v>0</v>
      </c>
      <c r="ED46" s="106" t="s">
        <v>324</v>
      </c>
      <c r="EE46" s="102"/>
      <c r="EF46" s="102"/>
      <c r="EG46" s="102"/>
      <c r="EH46" s="107">
        <f>SUMIF(ED$9:ED$39,ED46,EH$9:EH$39)</f>
        <v>0</v>
      </c>
      <c r="EI46" s="106" t="s">
        <v>324</v>
      </c>
      <c r="EJ46" s="102"/>
      <c r="EK46" s="102"/>
      <c r="EL46" s="102"/>
      <c r="EM46" s="107">
        <f>SUMIF(EI$9:EI$39,EI46,EM$9:EM$39)</f>
        <v>0</v>
      </c>
      <c r="EN46" s="106" t="s">
        <v>324</v>
      </c>
      <c r="EO46" s="102"/>
      <c r="EP46" s="102"/>
      <c r="EQ46" s="102"/>
      <c r="ER46" s="107">
        <f>SUMIF(EN$9:EN$39,EN46,ER$9:ER$39)</f>
        <v>0</v>
      </c>
      <c r="ES46" s="106" t="s">
        <v>324</v>
      </c>
      <c r="ET46" s="102"/>
      <c r="EU46" s="102"/>
      <c r="EV46" s="102"/>
      <c r="EW46" s="107">
        <f>SUMIF(ES$9:ES$39,ES46,EW$9:EW$39)</f>
        <v>0</v>
      </c>
      <c r="EX46" s="106" t="s">
        <v>324</v>
      </c>
      <c r="EY46" s="102"/>
      <c r="EZ46" s="102"/>
      <c r="FA46" s="102"/>
      <c r="FB46" s="107">
        <f>SUMIF(EX$9:EX$39,EX46,FB$9:FB$39)</f>
        <v>0</v>
      </c>
      <c r="FC46" s="106" t="s">
        <v>324</v>
      </c>
      <c r="FD46" s="102"/>
      <c r="FE46" s="102"/>
      <c r="FF46" s="102"/>
      <c r="FG46" s="107">
        <f>SUMIF(FC$9:FC$39,FC46,FG$9:FG$39)</f>
        <v>0</v>
      </c>
      <c r="FH46" s="106" t="s">
        <v>324</v>
      </c>
      <c r="FI46" s="102"/>
      <c r="FJ46" s="102"/>
      <c r="FK46" s="102"/>
      <c r="FL46" s="107">
        <f>SUMIF(FH$9:FH$39,FH46,FL$9:FL$39)</f>
        <v>0</v>
      </c>
      <c r="FM46" s="106" t="s">
        <v>324</v>
      </c>
      <c r="FN46" s="102"/>
      <c r="FO46" s="102"/>
      <c r="FP46" s="102"/>
      <c r="FQ46" s="107">
        <f>SUMIF(FM$9:FM$39,FM46,FQ$9:FQ$39)</f>
        <v>0</v>
      </c>
      <c r="FR46" s="106" t="s">
        <v>324</v>
      </c>
      <c r="FS46" s="102"/>
      <c r="FT46" s="102"/>
      <c r="FU46" s="102"/>
      <c r="FV46" s="107">
        <f>SUMIF(FR$9:FR$39,FR46,FV$9:FV$39)</f>
        <v>0</v>
      </c>
      <c r="FW46" s="106" t="s">
        <v>324</v>
      </c>
      <c r="FX46" s="102"/>
      <c r="FY46" s="102"/>
      <c r="FZ46" s="102"/>
      <c r="GA46" s="107">
        <f>SUMIF(FW$9:FW$39,FW46,GA$9:GA$39)</f>
        <v>0</v>
      </c>
      <c r="GB46" s="106" t="s">
        <v>324</v>
      </c>
      <c r="GC46" s="102"/>
      <c r="GD46" s="102"/>
      <c r="GE46" s="102"/>
      <c r="GF46" s="107">
        <f>SUMIF(GB$9:GB$39,GB46,GF$9:GF$39)</f>
        <v>0</v>
      </c>
      <c r="GG46" s="106" t="s">
        <v>324</v>
      </c>
      <c r="GH46" s="102"/>
      <c r="GI46" s="102"/>
      <c r="GJ46" s="102"/>
      <c r="GK46" s="107">
        <f>SUMIF(GG$9:GG$39,GG46,GK$9:GK$39)</f>
        <v>0</v>
      </c>
      <c r="GL46" s="106" t="s">
        <v>324</v>
      </c>
      <c r="GM46" s="102"/>
      <c r="GN46" s="102"/>
      <c r="GO46" s="102"/>
      <c r="GP46" s="107">
        <f>SUMIF(GL$9:GL$39,GL46,GP$9:GP$39)</f>
        <v>0</v>
      </c>
      <c r="GQ46" s="106" t="s">
        <v>324</v>
      </c>
      <c r="GR46" s="102"/>
      <c r="GS46" s="102"/>
      <c r="GT46" s="102"/>
      <c r="GU46" s="107">
        <f>SUMIF(GQ$9:GQ$39,GQ46,GU$9:GU$39)</f>
        <v>0</v>
      </c>
      <c r="GV46" s="106" t="s">
        <v>324</v>
      </c>
      <c r="GW46" s="102"/>
      <c r="GX46" s="102"/>
      <c r="GY46" s="102"/>
      <c r="GZ46" s="107">
        <f>SUMIF(GV$9:GV$39,GV46,GZ$9:GZ$39)</f>
        <v>0</v>
      </c>
      <c r="HA46" s="106" t="s">
        <v>324</v>
      </c>
      <c r="HB46" s="102"/>
      <c r="HC46" s="107">
        <f>SUMIF(HA$9:HA$39,HA46,HC$9:HC$39)</f>
        <v>0</v>
      </c>
      <c r="HD46" s="106" t="s">
        <v>324</v>
      </c>
      <c r="HE46" s="102"/>
      <c r="HF46" s="107">
        <f>SUMIF(HD$9:HD$39,HD46,HF$9:HF$39)</f>
        <v>0</v>
      </c>
      <c r="HG46" s="106"/>
      <c r="HH46" s="102"/>
      <c r="HI46" s="102"/>
      <c r="HJ46" s="102"/>
      <c r="HK46" s="102"/>
      <c r="HL46" s="102"/>
      <c r="HM46" s="102"/>
      <c r="HN46" s="102"/>
      <c r="HO46" s="102"/>
      <c r="HP46" s="102"/>
      <c r="HQ46" s="102"/>
      <c r="HR46" s="102"/>
      <c r="HS46" s="102"/>
      <c r="HT46" s="102"/>
      <c r="HU46" s="102"/>
      <c r="HV46" s="102"/>
      <c r="HW46" s="102"/>
      <c r="HX46" s="102"/>
      <c r="HY46" s="102"/>
      <c r="HZ46" s="102"/>
      <c r="IA46" s="102"/>
      <c r="IB46" s="102"/>
      <c r="IC46" s="102"/>
      <c r="ID46" s="102"/>
      <c r="IE46" s="102"/>
      <c r="IF46" s="102" t="s">
        <v>401</v>
      </c>
      <c r="IG46" s="102">
        <v>43.12</v>
      </c>
      <c r="IH46" s="102" t="s">
        <v>403</v>
      </c>
      <c r="II46" s="102" t="s">
        <v>293</v>
      </c>
      <c r="IJ46" s="102">
        <f t="shared" si="223"/>
        <v>0</v>
      </c>
      <c r="IK46" s="102">
        <f t="shared" si="224"/>
        <v>0</v>
      </c>
      <c r="IL46" s="102">
        <f t="shared" si="225"/>
        <v>0</v>
      </c>
      <c r="IM46" s="102">
        <f t="shared" si="226"/>
        <v>0</v>
      </c>
      <c r="IN46" s="102">
        <f t="shared" si="227"/>
        <v>0</v>
      </c>
      <c r="IO46" s="102">
        <f t="shared" si="228"/>
        <v>0</v>
      </c>
      <c r="IP46" s="102">
        <f t="shared" si="229"/>
        <v>0</v>
      </c>
      <c r="IQ46" s="102">
        <f t="shared" si="230"/>
        <v>0</v>
      </c>
      <c r="IR46" s="102">
        <f t="shared" si="231"/>
        <v>0</v>
      </c>
      <c r="IS46" s="102">
        <f t="shared" si="232"/>
        <v>0</v>
      </c>
      <c r="IT46" s="102">
        <f t="shared" si="233"/>
        <v>0</v>
      </c>
      <c r="IU46" s="107">
        <f t="shared" si="234"/>
        <v>0</v>
      </c>
    </row>
    <row r="47" spans="1:255">
      <c r="X47" s="106" t="s">
        <v>325</v>
      </c>
      <c r="Y47" s="102"/>
      <c r="Z47" s="102"/>
      <c r="AA47" s="102"/>
      <c r="AB47" s="107">
        <f>SUMIF(X$9:X$39,X47,AB$9:AB$39)</f>
        <v>0</v>
      </c>
      <c r="AC47" s="106" t="s">
        <v>325</v>
      </c>
      <c r="AD47" s="102"/>
      <c r="AE47" s="102"/>
      <c r="AF47" s="102"/>
      <c r="AG47" s="107">
        <f>SUMIF(AC$9:AC$39,AC47,AG$9:AG$39)</f>
        <v>0</v>
      </c>
      <c r="AH47" s="106" t="s">
        <v>325</v>
      </c>
      <c r="AI47" s="102"/>
      <c r="AJ47" s="102"/>
      <c r="AK47" s="102"/>
      <c r="AL47" s="107">
        <f>SUMIF(AH$9:AH$39,AH47,AL$9:AL$39)</f>
        <v>0</v>
      </c>
      <c r="AM47" s="106" t="s">
        <v>325</v>
      </c>
      <c r="AN47" s="102"/>
      <c r="AO47" s="102"/>
      <c r="AP47" s="102"/>
      <c r="AQ47" s="107">
        <f>SUMIF(AM$9:AM$39,AM47,AQ$9:AQ$39)</f>
        <v>0</v>
      </c>
      <c r="AR47" s="106" t="s">
        <v>325</v>
      </c>
      <c r="AS47" s="102"/>
      <c r="AT47" s="102"/>
      <c r="AU47" s="102"/>
      <c r="AV47" s="107">
        <f>SUMIF(AR$9:AR$39,AR47,AV$9:AV$39)</f>
        <v>0</v>
      </c>
      <c r="AW47" s="106" t="s">
        <v>325</v>
      </c>
      <c r="AX47" s="102"/>
      <c r="AY47" s="102"/>
      <c r="AZ47" s="102"/>
      <c r="BA47" s="107">
        <f>SUMIF(AW$9:AW$39,AW47,BA$9:BA$39)</f>
        <v>0</v>
      </c>
      <c r="BB47" s="106" t="s">
        <v>325</v>
      </c>
      <c r="BC47" s="102"/>
      <c r="BD47" s="102"/>
      <c r="BE47" s="102"/>
      <c r="BF47" s="107">
        <f>SUMIF(BB$9:BB$39,BB47,BF$9:BF$39)</f>
        <v>0</v>
      </c>
      <c r="BG47" s="106" t="s">
        <v>325</v>
      </c>
      <c r="BH47" s="102"/>
      <c r="BI47" s="102"/>
      <c r="BJ47" s="102"/>
      <c r="BK47" s="107">
        <f>SUMIF(BG$9:BG$39,BG47,BK$9:BK$39)</f>
        <v>0</v>
      </c>
      <c r="BL47" s="106" t="s">
        <v>325</v>
      </c>
      <c r="BM47" s="102"/>
      <c r="BN47" s="102"/>
      <c r="BO47" s="102"/>
      <c r="BP47" s="107">
        <f>SUMIF(BL$9:BL$39,BL47,BP$9:BP$39)</f>
        <v>0</v>
      </c>
      <c r="BQ47" s="106" t="s">
        <v>325</v>
      </c>
      <c r="BR47" s="102"/>
      <c r="BS47" s="102"/>
      <c r="BT47" s="102"/>
      <c r="BU47" s="107">
        <f>SUMIF(BQ$9:BQ$39,BQ47,BU$9:BU$39)</f>
        <v>0</v>
      </c>
      <c r="BV47" s="106" t="s">
        <v>325</v>
      </c>
      <c r="BW47" s="102"/>
      <c r="BX47" s="102"/>
      <c r="BY47" s="102"/>
      <c r="BZ47" s="107">
        <f>SUMIF(BV$9:BV$39,BV47,BZ$9:BZ$39)</f>
        <v>0</v>
      </c>
      <c r="CA47" s="106" t="s">
        <v>325</v>
      </c>
      <c r="CB47" s="102"/>
      <c r="CC47" s="102"/>
      <c r="CD47" s="102"/>
      <c r="CE47" s="107">
        <f>SUMIF(CA$9:CA$39,CA47,CE$9:CE$39)</f>
        <v>0</v>
      </c>
      <c r="CF47" s="106" t="s">
        <v>325</v>
      </c>
      <c r="CG47" s="102"/>
      <c r="CH47" s="102"/>
      <c r="CI47" s="102"/>
      <c r="CJ47" s="107">
        <f>SUMIF(CF$9:CF$39,CF47,CJ$9:CJ$39)</f>
        <v>0</v>
      </c>
      <c r="CK47" s="106" t="s">
        <v>325</v>
      </c>
      <c r="CL47" s="102"/>
      <c r="CM47" s="102"/>
      <c r="CN47" s="102"/>
      <c r="CO47" s="107">
        <f>SUMIF(CK$9:CK$39,CK47,CO$9:CO$39)</f>
        <v>0</v>
      </c>
      <c r="CP47" s="106" t="s">
        <v>325</v>
      </c>
      <c r="CQ47" s="102"/>
      <c r="CR47" s="102"/>
      <c r="CS47" s="102"/>
      <c r="CT47" s="107">
        <f>SUMIF(CP$9:CP$39,CP47,CT$9:CT$39)</f>
        <v>0</v>
      </c>
      <c r="CU47" s="106" t="s">
        <v>325</v>
      </c>
      <c r="CV47" s="102"/>
      <c r="CW47" s="102"/>
      <c r="CX47" s="102"/>
      <c r="CY47" s="107">
        <f>SUMIF(CU$9:CU$39,CU47,CY$9:CY$39)</f>
        <v>0</v>
      </c>
      <c r="CZ47" s="106" t="s">
        <v>325</v>
      </c>
      <c r="DA47" s="102"/>
      <c r="DB47" s="102"/>
      <c r="DC47" s="102"/>
      <c r="DD47" s="107">
        <f>SUMIF(CZ$9:CZ$39,CZ47,DD$9:DD$39)</f>
        <v>0</v>
      </c>
      <c r="DE47" s="106" t="s">
        <v>325</v>
      </c>
      <c r="DF47" s="102"/>
      <c r="DG47" s="102"/>
      <c r="DH47" s="102"/>
      <c r="DI47" s="107">
        <f>SUMIF(DE$9:DE$39,DE47,DI$9:DI$39)</f>
        <v>0</v>
      </c>
      <c r="DJ47" s="106" t="s">
        <v>325</v>
      </c>
      <c r="DK47" s="102"/>
      <c r="DL47" s="102"/>
      <c r="DM47" s="102"/>
      <c r="DN47" s="107">
        <f>SUMIF(DJ$9:DJ$39,DJ47,DN$9:DN$39)</f>
        <v>0</v>
      </c>
      <c r="DO47" s="106" t="s">
        <v>325</v>
      </c>
      <c r="DP47" s="102"/>
      <c r="DQ47" s="102"/>
      <c r="DR47" s="102"/>
      <c r="DS47" s="107">
        <f>SUMIF(DO$9:DO$39,DO47,DS$9:DS$39)</f>
        <v>0</v>
      </c>
      <c r="DT47" s="106" t="s">
        <v>325</v>
      </c>
      <c r="DU47" s="102"/>
      <c r="DV47" s="102"/>
      <c r="DW47" s="102"/>
      <c r="DX47" s="107">
        <f>SUMIF(DT$9:DT$39,DT47,DX$9:DX$39)</f>
        <v>0</v>
      </c>
      <c r="DY47" s="106" t="s">
        <v>325</v>
      </c>
      <c r="DZ47" s="102"/>
      <c r="EA47" s="102"/>
      <c r="EB47" s="102"/>
      <c r="EC47" s="107">
        <f>SUMIF(DY$9:DY$39,DY47,EC$9:EC$39)</f>
        <v>0</v>
      </c>
      <c r="ED47" s="106" t="s">
        <v>325</v>
      </c>
      <c r="EE47" s="102"/>
      <c r="EF47" s="102"/>
      <c r="EG47" s="102"/>
      <c r="EH47" s="107">
        <f>SUMIF(ED$9:ED$39,ED47,EH$9:EH$39)</f>
        <v>0</v>
      </c>
      <c r="EI47" s="106" t="s">
        <v>325</v>
      </c>
      <c r="EJ47" s="102"/>
      <c r="EK47" s="102"/>
      <c r="EL47" s="102"/>
      <c r="EM47" s="107">
        <f>SUMIF(EI$9:EI$39,EI47,EM$9:EM$39)</f>
        <v>0</v>
      </c>
      <c r="EN47" s="106" t="s">
        <v>325</v>
      </c>
      <c r="EO47" s="102"/>
      <c r="EP47" s="102"/>
      <c r="EQ47" s="102"/>
      <c r="ER47" s="107">
        <f>SUMIF(EN$9:EN$39,EN47,ER$9:ER$39)</f>
        <v>0</v>
      </c>
      <c r="ES47" s="106" t="s">
        <v>325</v>
      </c>
      <c r="ET47" s="102"/>
      <c r="EU47" s="102"/>
      <c r="EV47" s="102"/>
      <c r="EW47" s="107">
        <f>SUMIF(ES$9:ES$39,ES47,EW$9:EW$39)</f>
        <v>0</v>
      </c>
      <c r="EX47" s="106" t="s">
        <v>325</v>
      </c>
      <c r="EY47" s="102"/>
      <c r="EZ47" s="102"/>
      <c r="FA47" s="102"/>
      <c r="FB47" s="107">
        <f>SUMIF(EX$9:EX$39,EX47,FB$9:FB$39)</f>
        <v>0</v>
      </c>
      <c r="FC47" s="106" t="s">
        <v>325</v>
      </c>
      <c r="FD47" s="102"/>
      <c r="FE47" s="102"/>
      <c r="FF47" s="102"/>
      <c r="FG47" s="107">
        <f>SUMIF(FC$9:FC$39,FC47,FG$9:FG$39)</f>
        <v>0</v>
      </c>
      <c r="FH47" s="106" t="s">
        <v>325</v>
      </c>
      <c r="FI47" s="102"/>
      <c r="FJ47" s="102"/>
      <c r="FK47" s="102"/>
      <c r="FL47" s="107">
        <f>SUMIF(FH$9:FH$39,FH47,FL$9:FL$39)</f>
        <v>0</v>
      </c>
      <c r="FM47" s="106" t="s">
        <v>325</v>
      </c>
      <c r="FN47" s="102"/>
      <c r="FO47" s="102"/>
      <c r="FP47" s="102"/>
      <c r="FQ47" s="107">
        <f>SUMIF(FM$9:FM$39,FM47,FQ$9:FQ$39)</f>
        <v>0</v>
      </c>
      <c r="FR47" s="106" t="s">
        <v>325</v>
      </c>
      <c r="FS47" s="102"/>
      <c r="FT47" s="102"/>
      <c r="FU47" s="102"/>
      <c r="FV47" s="107">
        <f>SUMIF(FR$9:FR$39,FR47,FV$9:FV$39)</f>
        <v>0</v>
      </c>
      <c r="FW47" s="106" t="s">
        <v>325</v>
      </c>
      <c r="FX47" s="102"/>
      <c r="FY47" s="102"/>
      <c r="FZ47" s="102"/>
      <c r="GA47" s="107">
        <f>SUMIF(FW$9:FW$39,FW47,GA$9:GA$39)</f>
        <v>0</v>
      </c>
      <c r="GB47" s="106" t="s">
        <v>325</v>
      </c>
      <c r="GC47" s="102"/>
      <c r="GD47" s="102"/>
      <c r="GE47" s="102"/>
      <c r="GF47" s="107">
        <f>SUMIF(GB$9:GB$39,GB47,GF$9:GF$39)</f>
        <v>0</v>
      </c>
      <c r="GG47" s="106" t="s">
        <v>325</v>
      </c>
      <c r="GH47" s="102"/>
      <c r="GI47" s="102"/>
      <c r="GJ47" s="102"/>
      <c r="GK47" s="107">
        <f>SUMIF(GG$9:GG$39,GG47,GK$9:GK$39)</f>
        <v>0</v>
      </c>
      <c r="GL47" s="106" t="s">
        <v>325</v>
      </c>
      <c r="GM47" s="102"/>
      <c r="GN47" s="102"/>
      <c r="GO47" s="102"/>
      <c r="GP47" s="107">
        <f>SUMIF(GL$9:GL$39,GL47,GP$9:GP$39)</f>
        <v>0</v>
      </c>
      <c r="GQ47" s="106" t="s">
        <v>325</v>
      </c>
      <c r="GR47" s="102"/>
      <c r="GS47" s="102"/>
      <c r="GT47" s="102"/>
      <c r="GU47" s="107">
        <f>SUMIF(GQ$9:GQ$39,GQ47,GU$9:GU$39)</f>
        <v>0</v>
      </c>
      <c r="GV47" s="106" t="s">
        <v>325</v>
      </c>
      <c r="GW47" s="102"/>
      <c r="GX47" s="102"/>
      <c r="GY47" s="102"/>
      <c r="GZ47" s="107">
        <f>SUMIF(GV$9:GV$39,GV47,GZ$9:GZ$39)</f>
        <v>0</v>
      </c>
      <c r="HA47" s="106" t="s">
        <v>325</v>
      </c>
      <c r="HB47" s="102"/>
      <c r="HC47" s="107">
        <f>SUMIF(HA$9:HA$39,HA47,HC$9:HC$39)</f>
        <v>0</v>
      </c>
      <c r="HD47" s="106" t="s">
        <v>325</v>
      </c>
      <c r="HE47" s="102"/>
      <c r="HF47" s="107">
        <f>SUMIF(HD$9:HD$39,HD47,HF$9:HF$39)</f>
        <v>0</v>
      </c>
      <c r="HG47" s="106"/>
      <c r="HH47" s="102"/>
      <c r="HI47" s="102"/>
      <c r="HJ47" s="102"/>
      <c r="HK47" s="102"/>
      <c r="HL47" s="102"/>
      <c r="HM47" s="102"/>
      <c r="HN47" s="102"/>
      <c r="HO47" s="102"/>
      <c r="HP47" s="102"/>
      <c r="HQ47" s="102"/>
      <c r="HR47" s="102"/>
      <c r="HS47" s="102"/>
      <c r="HT47" s="102"/>
      <c r="HU47" s="102"/>
      <c r="HV47" s="102"/>
      <c r="HW47" s="102"/>
      <c r="HX47" s="102"/>
      <c r="HY47" s="102"/>
      <c r="HZ47" s="102"/>
      <c r="IA47" s="102"/>
      <c r="IB47" s="102"/>
      <c r="IC47" s="102"/>
      <c r="ID47" s="102"/>
      <c r="IE47" s="102"/>
      <c r="IF47" s="102" t="s">
        <v>401</v>
      </c>
      <c r="IG47" s="102">
        <v>43.12</v>
      </c>
      <c r="IH47" s="102" t="s">
        <v>404</v>
      </c>
      <c r="II47" s="102" t="s">
        <v>39</v>
      </c>
      <c r="IJ47" s="102">
        <f t="shared" si="223"/>
        <v>0</v>
      </c>
      <c r="IK47" s="102">
        <f t="shared" si="224"/>
        <v>0</v>
      </c>
      <c r="IL47" s="102">
        <f t="shared" si="225"/>
        <v>0</v>
      </c>
      <c r="IM47" s="102">
        <f t="shared" si="226"/>
        <v>0</v>
      </c>
      <c r="IN47" s="102">
        <f t="shared" si="227"/>
        <v>0</v>
      </c>
      <c r="IO47" s="102">
        <f t="shared" si="228"/>
        <v>0</v>
      </c>
      <c r="IP47" s="102">
        <f t="shared" si="229"/>
        <v>0</v>
      </c>
      <c r="IQ47" s="102">
        <f t="shared" si="230"/>
        <v>0</v>
      </c>
      <c r="IR47" s="102">
        <f t="shared" si="231"/>
        <v>0</v>
      </c>
      <c r="IS47" s="102">
        <f t="shared" si="232"/>
        <v>0</v>
      </c>
      <c r="IT47" s="102">
        <f t="shared" si="233"/>
        <v>0</v>
      </c>
      <c r="IU47" s="107">
        <f t="shared" si="234"/>
        <v>0</v>
      </c>
    </row>
    <row r="48" spans="1:255">
      <c r="X48" s="106" t="s">
        <v>326</v>
      </c>
      <c r="Y48" s="102"/>
      <c r="Z48" s="102"/>
      <c r="AA48" s="102"/>
      <c r="AB48" s="107">
        <f>SUMIF(X$9:X$39,X48,AB$9:AB$39)</f>
        <v>0</v>
      </c>
      <c r="AC48" s="106" t="s">
        <v>326</v>
      </c>
      <c r="AD48" s="102"/>
      <c r="AE48" s="102"/>
      <c r="AF48" s="102"/>
      <c r="AG48" s="107">
        <f>SUMIF(AC$9:AC$39,AC48,AG$9:AG$39)</f>
        <v>0</v>
      </c>
      <c r="AH48" s="106" t="s">
        <v>326</v>
      </c>
      <c r="AI48" s="102"/>
      <c r="AJ48" s="102"/>
      <c r="AK48" s="102"/>
      <c r="AL48" s="107">
        <f>SUMIF(AH$9:AH$39,AH48,AL$9:AL$39)</f>
        <v>0</v>
      </c>
      <c r="AM48" s="106" t="s">
        <v>326</v>
      </c>
      <c r="AN48" s="102"/>
      <c r="AO48" s="102"/>
      <c r="AP48" s="102"/>
      <c r="AQ48" s="107">
        <f>SUMIF(AM$9:AM$39,AM48,AQ$9:AQ$39)</f>
        <v>0</v>
      </c>
      <c r="AR48" s="106" t="s">
        <v>326</v>
      </c>
      <c r="AS48" s="102"/>
      <c r="AT48" s="102"/>
      <c r="AU48" s="102"/>
      <c r="AV48" s="107">
        <f>SUMIF(AR$9:AR$39,AR48,AV$9:AV$39)</f>
        <v>0</v>
      </c>
      <c r="AW48" s="106" t="s">
        <v>326</v>
      </c>
      <c r="AX48" s="102"/>
      <c r="AY48" s="102"/>
      <c r="AZ48" s="102"/>
      <c r="BA48" s="107">
        <f>SUMIF(AW$9:AW$39,AW48,BA$9:BA$39)</f>
        <v>0</v>
      </c>
      <c r="BB48" s="106" t="s">
        <v>326</v>
      </c>
      <c r="BC48" s="102"/>
      <c r="BD48" s="102"/>
      <c r="BE48" s="102"/>
      <c r="BF48" s="107">
        <f>SUMIF(BB$9:BB$39,BB48,BF$9:BF$39)</f>
        <v>0</v>
      </c>
      <c r="BG48" s="106" t="s">
        <v>326</v>
      </c>
      <c r="BH48" s="102"/>
      <c r="BI48" s="102"/>
      <c r="BJ48" s="102"/>
      <c r="BK48" s="107">
        <f>SUMIF(BG$9:BG$39,BG48,BK$9:BK$39)</f>
        <v>0</v>
      </c>
      <c r="BL48" s="106" t="s">
        <v>326</v>
      </c>
      <c r="BM48" s="102"/>
      <c r="BN48" s="102"/>
      <c r="BO48" s="102"/>
      <c r="BP48" s="107">
        <f>SUMIF(BL$9:BL$39,BL48,BP$9:BP$39)</f>
        <v>0</v>
      </c>
      <c r="BQ48" s="106" t="s">
        <v>326</v>
      </c>
      <c r="BR48" s="102"/>
      <c r="BS48" s="102"/>
      <c r="BT48" s="102"/>
      <c r="BU48" s="107">
        <f>SUMIF(BQ$9:BQ$39,BQ48,BU$9:BU$39)</f>
        <v>0</v>
      </c>
      <c r="BV48" s="106" t="s">
        <v>326</v>
      </c>
      <c r="BW48" s="102"/>
      <c r="BX48" s="102"/>
      <c r="BY48" s="102"/>
      <c r="BZ48" s="107">
        <f>SUMIF(BV$9:BV$39,BV48,BZ$9:BZ$39)</f>
        <v>0</v>
      </c>
      <c r="CA48" s="106" t="s">
        <v>326</v>
      </c>
      <c r="CB48" s="102"/>
      <c r="CC48" s="102"/>
      <c r="CD48" s="102"/>
      <c r="CE48" s="107">
        <f>SUMIF(CA$9:CA$39,CA48,CE$9:CE$39)</f>
        <v>0</v>
      </c>
      <c r="CF48" s="106" t="s">
        <v>326</v>
      </c>
      <c r="CG48" s="102"/>
      <c r="CH48" s="102"/>
      <c r="CI48" s="102"/>
      <c r="CJ48" s="107">
        <f>SUMIF(CF$9:CF$39,CF48,CJ$9:CJ$39)</f>
        <v>0</v>
      </c>
      <c r="CK48" s="106" t="s">
        <v>326</v>
      </c>
      <c r="CL48" s="102"/>
      <c r="CM48" s="102"/>
      <c r="CN48" s="102"/>
      <c r="CO48" s="107">
        <f>SUMIF(CK$9:CK$39,CK48,CO$9:CO$39)</f>
        <v>0</v>
      </c>
      <c r="CP48" s="106" t="s">
        <v>326</v>
      </c>
      <c r="CQ48" s="102"/>
      <c r="CR48" s="102"/>
      <c r="CS48" s="102"/>
      <c r="CT48" s="107">
        <f>SUMIF(CP$9:CP$39,CP48,CT$9:CT$39)</f>
        <v>0</v>
      </c>
      <c r="CU48" s="106" t="s">
        <v>326</v>
      </c>
      <c r="CV48" s="102"/>
      <c r="CW48" s="102"/>
      <c r="CX48" s="102"/>
      <c r="CY48" s="107">
        <f>SUMIF(CU$9:CU$39,CU48,CY$9:CY$39)</f>
        <v>0</v>
      </c>
      <c r="CZ48" s="106" t="s">
        <v>326</v>
      </c>
      <c r="DA48" s="102"/>
      <c r="DB48" s="102"/>
      <c r="DC48" s="102"/>
      <c r="DD48" s="107">
        <f>SUMIF(CZ$9:CZ$39,CZ48,DD$9:DD$39)</f>
        <v>0</v>
      </c>
      <c r="DE48" s="106" t="s">
        <v>326</v>
      </c>
      <c r="DF48" s="102"/>
      <c r="DG48" s="102"/>
      <c r="DH48" s="102"/>
      <c r="DI48" s="107">
        <f>SUMIF(DE$9:DE$39,DE48,DI$9:DI$39)</f>
        <v>0</v>
      </c>
      <c r="DJ48" s="106" t="s">
        <v>326</v>
      </c>
      <c r="DK48" s="102"/>
      <c r="DL48" s="102"/>
      <c r="DM48" s="102"/>
      <c r="DN48" s="107">
        <f>SUMIF(DJ$9:DJ$39,DJ48,DN$9:DN$39)</f>
        <v>0</v>
      </c>
      <c r="DO48" s="106" t="s">
        <v>326</v>
      </c>
      <c r="DP48" s="102"/>
      <c r="DQ48" s="102"/>
      <c r="DR48" s="102"/>
      <c r="DS48" s="107">
        <f>SUMIF(DO$9:DO$39,DO48,DS$9:DS$39)</f>
        <v>0</v>
      </c>
      <c r="DT48" s="106" t="s">
        <v>326</v>
      </c>
      <c r="DU48" s="102"/>
      <c r="DV48" s="102"/>
      <c r="DW48" s="102"/>
      <c r="DX48" s="107">
        <f>SUMIF(DT$9:DT$39,DT48,DX$9:DX$39)</f>
        <v>0</v>
      </c>
      <c r="DY48" s="106" t="s">
        <v>326</v>
      </c>
      <c r="DZ48" s="102"/>
      <c r="EA48" s="102"/>
      <c r="EB48" s="102"/>
      <c r="EC48" s="107">
        <f>SUMIF(DY$9:DY$39,DY48,EC$9:EC$39)</f>
        <v>0</v>
      </c>
      <c r="ED48" s="106" t="s">
        <v>326</v>
      </c>
      <c r="EE48" s="102"/>
      <c r="EF48" s="102"/>
      <c r="EG48" s="102"/>
      <c r="EH48" s="107">
        <f>SUMIF(ED$9:ED$39,ED48,EH$9:EH$39)</f>
        <v>0</v>
      </c>
      <c r="EI48" s="106" t="s">
        <v>326</v>
      </c>
      <c r="EJ48" s="102"/>
      <c r="EK48" s="102"/>
      <c r="EL48" s="102"/>
      <c r="EM48" s="107">
        <f>SUMIF(EI$9:EI$39,EI48,EM$9:EM$39)</f>
        <v>0</v>
      </c>
      <c r="EN48" s="106" t="s">
        <v>326</v>
      </c>
      <c r="EO48" s="102"/>
      <c r="EP48" s="102"/>
      <c r="EQ48" s="102"/>
      <c r="ER48" s="107">
        <f>SUMIF(EN$9:EN$39,EN48,ER$9:ER$39)</f>
        <v>0</v>
      </c>
      <c r="ES48" s="106" t="s">
        <v>326</v>
      </c>
      <c r="ET48" s="102"/>
      <c r="EU48" s="102"/>
      <c r="EV48" s="102"/>
      <c r="EW48" s="107">
        <f>SUMIF(ES$9:ES$39,ES48,EW$9:EW$39)</f>
        <v>0</v>
      </c>
      <c r="EX48" s="106" t="s">
        <v>326</v>
      </c>
      <c r="EY48" s="102"/>
      <c r="EZ48" s="102"/>
      <c r="FA48" s="102"/>
      <c r="FB48" s="107">
        <f>SUMIF(EX$9:EX$39,EX48,FB$9:FB$39)</f>
        <v>0</v>
      </c>
      <c r="FC48" s="106" t="s">
        <v>326</v>
      </c>
      <c r="FD48" s="102"/>
      <c r="FE48" s="102"/>
      <c r="FF48" s="102"/>
      <c r="FG48" s="107">
        <f>SUMIF(FC$9:FC$39,FC48,FG$9:FG$39)</f>
        <v>0</v>
      </c>
      <c r="FH48" s="106" t="s">
        <v>326</v>
      </c>
      <c r="FI48" s="102"/>
      <c r="FJ48" s="102"/>
      <c r="FK48" s="102"/>
      <c r="FL48" s="107">
        <f>SUMIF(FH$9:FH$39,FH48,FL$9:FL$39)</f>
        <v>0</v>
      </c>
      <c r="FM48" s="106" t="s">
        <v>326</v>
      </c>
      <c r="FN48" s="102"/>
      <c r="FO48" s="102"/>
      <c r="FP48" s="102"/>
      <c r="FQ48" s="107">
        <f>SUMIF(FM$9:FM$39,FM48,FQ$9:FQ$39)</f>
        <v>0</v>
      </c>
      <c r="FR48" s="106" t="s">
        <v>326</v>
      </c>
      <c r="FS48" s="102"/>
      <c r="FT48" s="102"/>
      <c r="FU48" s="102"/>
      <c r="FV48" s="107">
        <f>SUMIF(FR$9:FR$39,FR48,FV$9:FV$39)</f>
        <v>0</v>
      </c>
      <c r="FW48" s="106" t="s">
        <v>326</v>
      </c>
      <c r="FX48" s="102"/>
      <c r="FY48" s="102"/>
      <c r="FZ48" s="102"/>
      <c r="GA48" s="107">
        <f>SUMIF(FW$9:FW$39,FW48,GA$9:GA$39)</f>
        <v>0</v>
      </c>
      <c r="GB48" s="106" t="s">
        <v>326</v>
      </c>
      <c r="GC48" s="102"/>
      <c r="GD48" s="102"/>
      <c r="GE48" s="102"/>
      <c r="GF48" s="107">
        <f>SUMIF(GB$9:GB$39,GB48,GF$9:GF$39)</f>
        <v>0</v>
      </c>
      <c r="GG48" s="106" t="s">
        <v>326</v>
      </c>
      <c r="GH48" s="102"/>
      <c r="GI48" s="102"/>
      <c r="GJ48" s="102"/>
      <c r="GK48" s="107">
        <f>SUMIF(GG$9:GG$39,GG48,GK$9:GK$39)</f>
        <v>0</v>
      </c>
      <c r="GL48" s="106" t="s">
        <v>326</v>
      </c>
      <c r="GM48" s="102"/>
      <c r="GN48" s="102"/>
      <c r="GO48" s="102"/>
      <c r="GP48" s="107">
        <f>SUMIF(GL$9:GL$39,GL48,GP$9:GP$39)</f>
        <v>0</v>
      </c>
      <c r="GQ48" s="106" t="s">
        <v>326</v>
      </c>
      <c r="GR48" s="102"/>
      <c r="GS48" s="102"/>
      <c r="GT48" s="102"/>
      <c r="GU48" s="107">
        <f>SUMIF(GQ$9:GQ$39,GQ48,GU$9:GU$39)</f>
        <v>0</v>
      </c>
      <c r="GV48" s="106" t="s">
        <v>326</v>
      </c>
      <c r="GW48" s="102"/>
      <c r="GX48" s="102"/>
      <c r="GY48" s="102"/>
      <c r="GZ48" s="107">
        <f>SUMIF(GV$9:GV$39,GV48,GZ$9:GZ$39)</f>
        <v>0</v>
      </c>
      <c r="HA48" s="106" t="s">
        <v>326</v>
      </c>
      <c r="HB48" s="102"/>
      <c r="HC48" s="107">
        <f>SUMIF(HA$9:HA$39,HA48,HC$9:HC$39)</f>
        <v>0</v>
      </c>
      <c r="HD48" s="106" t="s">
        <v>326</v>
      </c>
      <c r="HE48" s="102"/>
      <c r="HF48" s="107">
        <f>SUMIF(HD$9:HD$39,HD48,HF$9:HF$39)</f>
        <v>0</v>
      </c>
      <c r="HG48" s="106"/>
      <c r="HH48" s="102"/>
      <c r="HI48" s="102"/>
      <c r="HJ48" s="102"/>
      <c r="HK48" s="102"/>
      <c r="HL48" s="102"/>
      <c r="HM48" s="102"/>
      <c r="HN48" s="102"/>
      <c r="HO48" s="102"/>
      <c r="HP48" s="102"/>
      <c r="HQ48" s="102"/>
      <c r="HR48" s="102"/>
      <c r="HS48" s="102"/>
      <c r="HT48" s="102"/>
      <c r="HU48" s="102"/>
      <c r="HV48" s="102"/>
      <c r="HW48" s="102"/>
      <c r="HX48" s="102"/>
      <c r="HY48" s="102"/>
      <c r="HZ48" s="102"/>
      <c r="IA48" s="102"/>
      <c r="IB48" s="102"/>
      <c r="IC48" s="102"/>
      <c r="ID48" s="102"/>
      <c r="IE48" s="102"/>
      <c r="IF48" s="102" t="s">
        <v>401</v>
      </c>
      <c r="IG48" s="102">
        <v>43.12</v>
      </c>
      <c r="IH48" s="102" t="s">
        <v>404</v>
      </c>
      <c r="II48" s="102" t="s">
        <v>293</v>
      </c>
      <c r="IJ48" s="102">
        <f t="shared" si="223"/>
        <v>0</v>
      </c>
      <c r="IK48" s="102">
        <f t="shared" si="224"/>
        <v>0</v>
      </c>
      <c r="IL48" s="102">
        <f t="shared" si="225"/>
        <v>0</v>
      </c>
      <c r="IM48" s="102">
        <f t="shared" si="226"/>
        <v>0</v>
      </c>
      <c r="IN48" s="102">
        <f t="shared" si="227"/>
        <v>0</v>
      </c>
      <c r="IO48" s="102">
        <f t="shared" si="228"/>
        <v>0</v>
      </c>
      <c r="IP48" s="102">
        <f t="shared" si="229"/>
        <v>0</v>
      </c>
      <c r="IQ48" s="102">
        <f t="shared" si="230"/>
        <v>0</v>
      </c>
      <c r="IR48" s="102">
        <f t="shared" si="231"/>
        <v>0</v>
      </c>
      <c r="IS48" s="102">
        <f t="shared" si="232"/>
        <v>0</v>
      </c>
      <c r="IT48" s="102">
        <f t="shared" si="233"/>
        <v>0</v>
      </c>
      <c r="IU48" s="107">
        <f t="shared" si="234"/>
        <v>0</v>
      </c>
    </row>
    <row r="49" spans="24:255">
      <c r="X49" s="106" t="s">
        <v>327</v>
      </c>
      <c r="Y49" s="102"/>
      <c r="Z49" s="102"/>
      <c r="AA49" s="102"/>
      <c r="AB49" s="107">
        <f>SUMIF(X$9:X$39,X49,AB$9:AB$39)</f>
        <v>0</v>
      </c>
      <c r="AC49" s="106" t="s">
        <v>327</v>
      </c>
      <c r="AD49" s="102"/>
      <c r="AE49" s="102"/>
      <c r="AF49" s="102"/>
      <c r="AG49" s="107">
        <f>SUMIF(AC$9:AC$39,AC49,AG$9:AG$39)</f>
        <v>0</v>
      </c>
      <c r="AH49" s="106" t="s">
        <v>327</v>
      </c>
      <c r="AI49" s="102"/>
      <c r="AJ49" s="102"/>
      <c r="AK49" s="102"/>
      <c r="AL49" s="107">
        <f>SUMIF(AH$9:AH$39,AH49,AL$9:AL$39)</f>
        <v>0</v>
      </c>
      <c r="AM49" s="106" t="s">
        <v>327</v>
      </c>
      <c r="AN49" s="102"/>
      <c r="AO49" s="102"/>
      <c r="AP49" s="102"/>
      <c r="AQ49" s="107">
        <f>SUMIF(AM$9:AM$39,AM49,AQ$9:AQ$39)</f>
        <v>0</v>
      </c>
      <c r="AR49" s="106" t="s">
        <v>327</v>
      </c>
      <c r="AS49" s="102"/>
      <c r="AT49" s="102"/>
      <c r="AU49" s="102"/>
      <c r="AV49" s="107">
        <f>SUMIF(AR$9:AR$39,AR49,AV$9:AV$39)</f>
        <v>0</v>
      </c>
      <c r="AW49" s="106" t="s">
        <v>327</v>
      </c>
      <c r="AX49" s="102"/>
      <c r="AY49" s="102"/>
      <c r="AZ49" s="102"/>
      <c r="BA49" s="107">
        <f>SUMIF(AW$9:AW$39,AW49,BA$9:BA$39)</f>
        <v>0</v>
      </c>
      <c r="BB49" s="106" t="s">
        <v>327</v>
      </c>
      <c r="BC49" s="102"/>
      <c r="BD49" s="102"/>
      <c r="BE49" s="102"/>
      <c r="BF49" s="107">
        <f>SUMIF(BB$9:BB$39,BB49,BF$9:BF$39)</f>
        <v>0</v>
      </c>
      <c r="BG49" s="106" t="s">
        <v>327</v>
      </c>
      <c r="BH49" s="102"/>
      <c r="BI49" s="102"/>
      <c r="BJ49" s="102"/>
      <c r="BK49" s="107">
        <f>SUMIF(BG$9:BG$39,BG49,BK$9:BK$39)</f>
        <v>0</v>
      </c>
      <c r="BL49" s="106" t="s">
        <v>327</v>
      </c>
      <c r="BM49" s="102"/>
      <c r="BN49" s="102"/>
      <c r="BO49" s="102"/>
      <c r="BP49" s="107">
        <f>SUMIF(BL$9:BL$39,BL49,BP$9:BP$39)</f>
        <v>0</v>
      </c>
      <c r="BQ49" s="106" t="s">
        <v>327</v>
      </c>
      <c r="BR49" s="102"/>
      <c r="BS49" s="102"/>
      <c r="BT49" s="102"/>
      <c r="BU49" s="107">
        <f>SUMIF(BQ$9:BQ$39,BQ49,BU$9:BU$39)</f>
        <v>0</v>
      </c>
      <c r="BV49" s="106" t="s">
        <v>327</v>
      </c>
      <c r="BW49" s="102"/>
      <c r="BX49" s="102"/>
      <c r="BY49" s="102"/>
      <c r="BZ49" s="107">
        <f>SUMIF(BV$9:BV$39,BV49,BZ$9:BZ$39)</f>
        <v>0</v>
      </c>
      <c r="CA49" s="106" t="s">
        <v>327</v>
      </c>
      <c r="CB49" s="102"/>
      <c r="CC49" s="102"/>
      <c r="CD49" s="102"/>
      <c r="CE49" s="107">
        <f>SUMIF(CA$9:CA$39,CA49,CE$9:CE$39)</f>
        <v>0</v>
      </c>
      <c r="CF49" s="106" t="s">
        <v>327</v>
      </c>
      <c r="CG49" s="102"/>
      <c r="CH49" s="102"/>
      <c r="CI49" s="102"/>
      <c r="CJ49" s="107">
        <f>SUMIF(CF$9:CF$39,CF49,CJ$9:CJ$39)</f>
        <v>0</v>
      </c>
      <c r="CK49" s="106" t="s">
        <v>327</v>
      </c>
      <c r="CL49" s="102"/>
      <c r="CM49" s="102"/>
      <c r="CN49" s="102"/>
      <c r="CO49" s="107">
        <f>SUMIF(CK$9:CK$39,CK49,CO$9:CO$39)</f>
        <v>0</v>
      </c>
      <c r="CP49" s="106" t="s">
        <v>327</v>
      </c>
      <c r="CQ49" s="102"/>
      <c r="CR49" s="102"/>
      <c r="CS49" s="102"/>
      <c r="CT49" s="107">
        <f>SUMIF(CP$9:CP$39,CP49,CT$9:CT$39)</f>
        <v>0</v>
      </c>
      <c r="CU49" s="106" t="s">
        <v>327</v>
      </c>
      <c r="CV49" s="102"/>
      <c r="CW49" s="102"/>
      <c r="CX49" s="102"/>
      <c r="CY49" s="107">
        <f>SUMIF(CU$9:CU$39,CU49,CY$9:CY$39)</f>
        <v>0</v>
      </c>
      <c r="CZ49" s="106" t="s">
        <v>327</v>
      </c>
      <c r="DA49" s="102"/>
      <c r="DB49" s="102"/>
      <c r="DC49" s="102"/>
      <c r="DD49" s="107">
        <f>SUMIF(CZ$9:CZ$39,CZ49,DD$9:DD$39)</f>
        <v>0</v>
      </c>
      <c r="DE49" s="106" t="s">
        <v>327</v>
      </c>
      <c r="DF49" s="102"/>
      <c r="DG49" s="102"/>
      <c r="DH49" s="102"/>
      <c r="DI49" s="107">
        <f>SUMIF(DE$9:DE$39,DE49,DI$9:DI$39)</f>
        <v>0</v>
      </c>
      <c r="DJ49" s="106" t="s">
        <v>327</v>
      </c>
      <c r="DK49" s="102"/>
      <c r="DL49" s="102"/>
      <c r="DM49" s="102"/>
      <c r="DN49" s="107">
        <f>SUMIF(DJ$9:DJ$39,DJ49,DN$9:DN$39)</f>
        <v>0</v>
      </c>
      <c r="DO49" s="106" t="s">
        <v>327</v>
      </c>
      <c r="DP49" s="102"/>
      <c r="DQ49" s="102"/>
      <c r="DR49" s="102"/>
      <c r="DS49" s="107">
        <f>SUMIF(DO$9:DO$39,DO49,DS$9:DS$39)</f>
        <v>0</v>
      </c>
      <c r="DT49" s="106" t="s">
        <v>327</v>
      </c>
      <c r="DU49" s="102"/>
      <c r="DV49" s="102"/>
      <c r="DW49" s="102"/>
      <c r="DX49" s="107">
        <f>SUMIF(DT$9:DT$39,DT49,DX$9:DX$39)</f>
        <v>0</v>
      </c>
      <c r="DY49" s="106" t="s">
        <v>327</v>
      </c>
      <c r="DZ49" s="102"/>
      <c r="EA49" s="102"/>
      <c r="EB49" s="102"/>
      <c r="EC49" s="107">
        <f>SUMIF(DY$9:DY$39,DY49,EC$9:EC$39)</f>
        <v>0</v>
      </c>
      <c r="ED49" s="106" t="s">
        <v>327</v>
      </c>
      <c r="EE49" s="102"/>
      <c r="EF49" s="102"/>
      <c r="EG49" s="102"/>
      <c r="EH49" s="107">
        <f>SUMIF(ED$9:ED$39,ED49,EH$9:EH$39)</f>
        <v>0</v>
      </c>
      <c r="EI49" s="106" t="s">
        <v>327</v>
      </c>
      <c r="EJ49" s="102"/>
      <c r="EK49" s="102"/>
      <c r="EL49" s="102"/>
      <c r="EM49" s="107">
        <f>SUMIF(EI$9:EI$39,EI49,EM$9:EM$39)</f>
        <v>0</v>
      </c>
      <c r="EN49" s="106" t="s">
        <v>327</v>
      </c>
      <c r="EO49" s="102"/>
      <c r="EP49" s="102"/>
      <c r="EQ49" s="102"/>
      <c r="ER49" s="107">
        <f>SUMIF(EN$9:EN$39,EN49,ER$9:ER$39)</f>
        <v>0</v>
      </c>
      <c r="ES49" s="106" t="s">
        <v>327</v>
      </c>
      <c r="ET49" s="102"/>
      <c r="EU49" s="102"/>
      <c r="EV49" s="102"/>
      <c r="EW49" s="107">
        <f>SUMIF(ES$9:ES$39,ES49,EW$9:EW$39)</f>
        <v>0</v>
      </c>
      <c r="EX49" s="106" t="s">
        <v>327</v>
      </c>
      <c r="EY49" s="102"/>
      <c r="EZ49" s="102"/>
      <c r="FA49" s="102"/>
      <c r="FB49" s="107">
        <f>SUMIF(EX$9:EX$39,EX49,FB$9:FB$39)</f>
        <v>0</v>
      </c>
      <c r="FC49" s="106" t="s">
        <v>327</v>
      </c>
      <c r="FD49" s="102"/>
      <c r="FE49" s="102"/>
      <c r="FF49" s="102"/>
      <c r="FG49" s="107">
        <f>SUMIF(FC$9:FC$39,FC49,FG$9:FG$39)</f>
        <v>0</v>
      </c>
      <c r="FH49" s="106" t="s">
        <v>327</v>
      </c>
      <c r="FI49" s="102"/>
      <c r="FJ49" s="102"/>
      <c r="FK49" s="102"/>
      <c r="FL49" s="107">
        <f>SUMIF(FH$9:FH$39,FH49,FL$9:FL$39)</f>
        <v>0</v>
      </c>
      <c r="FM49" s="106" t="s">
        <v>327</v>
      </c>
      <c r="FN49" s="102"/>
      <c r="FO49" s="102"/>
      <c r="FP49" s="102"/>
      <c r="FQ49" s="107">
        <f>SUMIF(FM$9:FM$39,FM49,FQ$9:FQ$39)</f>
        <v>0</v>
      </c>
      <c r="FR49" s="106" t="s">
        <v>327</v>
      </c>
      <c r="FS49" s="102"/>
      <c r="FT49" s="102"/>
      <c r="FU49" s="102"/>
      <c r="FV49" s="107">
        <f>SUMIF(FR$9:FR$39,FR49,FV$9:FV$39)</f>
        <v>0</v>
      </c>
      <c r="FW49" s="106" t="s">
        <v>327</v>
      </c>
      <c r="FX49" s="102"/>
      <c r="FY49" s="102"/>
      <c r="FZ49" s="102"/>
      <c r="GA49" s="107">
        <f>SUMIF(FW$9:FW$39,FW49,GA$9:GA$39)</f>
        <v>0</v>
      </c>
      <c r="GB49" s="106" t="s">
        <v>327</v>
      </c>
      <c r="GC49" s="102"/>
      <c r="GD49" s="102"/>
      <c r="GE49" s="102"/>
      <c r="GF49" s="107">
        <f>SUMIF(GB$9:GB$39,GB49,GF$9:GF$39)</f>
        <v>0</v>
      </c>
      <c r="GG49" s="106" t="s">
        <v>327</v>
      </c>
      <c r="GH49" s="102"/>
      <c r="GI49" s="102"/>
      <c r="GJ49" s="102"/>
      <c r="GK49" s="107">
        <f>SUMIF(GG$9:GG$39,GG49,GK$9:GK$39)</f>
        <v>0</v>
      </c>
      <c r="GL49" s="106" t="s">
        <v>327</v>
      </c>
      <c r="GM49" s="102"/>
      <c r="GN49" s="102"/>
      <c r="GO49" s="102"/>
      <c r="GP49" s="107">
        <f>SUMIF(GL$9:GL$39,GL49,GP$9:GP$39)</f>
        <v>0</v>
      </c>
      <c r="GQ49" s="106" t="s">
        <v>327</v>
      </c>
      <c r="GR49" s="102"/>
      <c r="GS49" s="102"/>
      <c r="GT49" s="102"/>
      <c r="GU49" s="107">
        <f>SUMIF(GQ$9:GQ$39,GQ49,GU$9:GU$39)</f>
        <v>0</v>
      </c>
      <c r="GV49" s="106" t="s">
        <v>327</v>
      </c>
      <c r="GW49" s="102"/>
      <c r="GX49" s="102"/>
      <c r="GY49" s="102"/>
      <c r="GZ49" s="107">
        <f>SUMIF(GV$9:GV$39,GV49,GZ$9:GZ$39)</f>
        <v>0</v>
      </c>
      <c r="HA49" s="106" t="s">
        <v>327</v>
      </c>
      <c r="HB49" s="102"/>
      <c r="HC49" s="107">
        <f>SUMIF(HA$9:HA$39,HA49,HC$9:HC$39)</f>
        <v>0</v>
      </c>
      <c r="HD49" s="106" t="s">
        <v>327</v>
      </c>
      <c r="HE49" s="102"/>
      <c r="HF49" s="107">
        <f>SUMIF(HD$9:HD$39,HD49,HF$9:HF$39)</f>
        <v>0</v>
      </c>
      <c r="HG49" s="106"/>
      <c r="HH49" s="102"/>
      <c r="HI49" s="102"/>
      <c r="HJ49" s="102"/>
      <c r="HK49" s="102"/>
      <c r="HL49" s="102"/>
      <c r="HM49" s="102"/>
      <c r="HN49" s="102"/>
      <c r="HO49" s="102"/>
      <c r="HP49" s="102"/>
      <c r="HQ49" s="102"/>
      <c r="HR49" s="102"/>
      <c r="HS49" s="102"/>
      <c r="HT49" s="102"/>
      <c r="HU49" s="102"/>
      <c r="HV49" s="102"/>
      <c r="HW49" s="102"/>
      <c r="HX49" s="102"/>
      <c r="HY49" s="102"/>
      <c r="HZ49" s="102"/>
      <c r="IA49" s="102"/>
      <c r="IB49" s="102"/>
      <c r="IC49" s="102"/>
      <c r="ID49" s="102"/>
      <c r="IE49" s="102"/>
      <c r="IF49" s="102" t="s">
        <v>401</v>
      </c>
      <c r="IG49" s="102">
        <v>46.04</v>
      </c>
      <c r="IH49" s="102" t="s">
        <v>403</v>
      </c>
      <c r="II49" s="102" t="s">
        <v>39</v>
      </c>
      <c r="IJ49" s="102">
        <f t="shared" si="223"/>
        <v>0</v>
      </c>
      <c r="IK49" s="102">
        <f t="shared" si="224"/>
        <v>0</v>
      </c>
      <c r="IL49" s="102">
        <f t="shared" si="225"/>
        <v>0</v>
      </c>
      <c r="IM49" s="102">
        <f t="shared" si="226"/>
        <v>0</v>
      </c>
      <c r="IN49" s="102">
        <f t="shared" si="227"/>
        <v>0</v>
      </c>
      <c r="IO49" s="102">
        <f t="shared" si="228"/>
        <v>0</v>
      </c>
      <c r="IP49" s="102">
        <f t="shared" si="229"/>
        <v>0</v>
      </c>
      <c r="IQ49" s="102">
        <f t="shared" si="230"/>
        <v>0</v>
      </c>
      <c r="IR49" s="102">
        <f t="shared" si="231"/>
        <v>0</v>
      </c>
      <c r="IS49" s="102">
        <f t="shared" si="232"/>
        <v>0</v>
      </c>
      <c r="IT49" s="102">
        <f t="shared" si="233"/>
        <v>0</v>
      </c>
      <c r="IU49" s="107">
        <f t="shared" si="234"/>
        <v>0</v>
      </c>
    </row>
    <row r="50" spans="24:255">
      <c r="X50" s="106" t="s">
        <v>196</v>
      </c>
      <c r="Y50" s="102"/>
      <c r="Z50" s="102"/>
      <c r="AA50" s="102"/>
      <c r="AB50" s="107"/>
      <c r="AC50" s="106" t="s">
        <v>196</v>
      </c>
      <c r="AD50" s="102"/>
      <c r="AE50" s="102"/>
      <c r="AF50" s="102"/>
      <c r="AG50" s="107"/>
      <c r="AH50" s="106" t="s">
        <v>196</v>
      </c>
      <c r="AI50" s="102"/>
      <c r="AJ50" s="102"/>
      <c r="AK50" s="102"/>
      <c r="AL50" s="107"/>
      <c r="AM50" s="106" t="s">
        <v>196</v>
      </c>
      <c r="AN50" s="102"/>
      <c r="AO50" s="102"/>
      <c r="AP50" s="102"/>
      <c r="AQ50" s="107"/>
      <c r="AR50" s="106" t="s">
        <v>196</v>
      </c>
      <c r="AS50" s="102"/>
      <c r="AT50" s="102"/>
      <c r="AU50" s="102"/>
      <c r="AV50" s="107"/>
      <c r="AW50" s="106" t="s">
        <v>196</v>
      </c>
      <c r="AX50" s="102"/>
      <c r="AY50" s="102"/>
      <c r="AZ50" s="102"/>
      <c r="BA50" s="107"/>
      <c r="BB50" s="106" t="s">
        <v>196</v>
      </c>
      <c r="BC50" s="102"/>
      <c r="BD50" s="102"/>
      <c r="BE50" s="102"/>
      <c r="BF50" s="107"/>
      <c r="BG50" s="106" t="s">
        <v>196</v>
      </c>
      <c r="BH50" s="102"/>
      <c r="BI50" s="102"/>
      <c r="BJ50" s="102"/>
      <c r="BK50" s="107"/>
      <c r="BL50" s="106" t="s">
        <v>196</v>
      </c>
      <c r="BM50" s="102"/>
      <c r="BN50" s="102"/>
      <c r="BO50" s="102"/>
      <c r="BP50" s="107"/>
      <c r="BQ50" s="106" t="s">
        <v>196</v>
      </c>
      <c r="BR50" s="102"/>
      <c r="BS50" s="102"/>
      <c r="BT50" s="102"/>
      <c r="BU50" s="107"/>
      <c r="BV50" s="106" t="s">
        <v>196</v>
      </c>
      <c r="BW50" s="102"/>
      <c r="BX50" s="102"/>
      <c r="BY50" s="102"/>
      <c r="BZ50" s="107"/>
      <c r="CA50" s="106" t="s">
        <v>196</v>
      </c>
      <c r="CB50" s="102"/>
      <c r="CC50" s="102"/>
      <c r="CD50" s="102"/>
      <c r="CE50" s="107"/>
      <c r="CF50" s="106" t="s">
        <v>196</v>
      </c>
      <c r="CG50" s="102"/>
      <c r="CH50" s="102"/>
      <c r="CI50" s="102"/>
      <c r="CJ50" s="107"/>
      <c r="CK50" s="106" t="s">
        <v>196</v>
      </c>
      <c r="CL50" s="102"/>
      <c r="CM50" s="102"/>
      <c r="CN50" s="102"/>
      <c r="CO50" s="107"/>
      <c r="CP50" s="106" t="s">
        <v>196</v>
      </c>
      <c r="CQ50" s="102"/>
      <c r="CR50" s="102"/>
      <c r="CS50" s="102"/>
      <c r="CT50" s="107"/>
      <c r="CU50" s="106" t="s">
        <v>196</v>
      </c>
      <c r="CV50" s="102"/>
      <c r="CW50" s="102"/>
      <c r="CX50" s="102"/>
      <c r="CY50" s="107"/>
      <c r="CZ50" s="106" t="s">
        <v>196</v>
      </c>
      <c r="DA50" s="102"/>
      <c r="DB50" s="102"/>
      <c r="DC50" s="102"/>
      <c r="DD50" s="107"/>
      <c r="DE50" s="106" t="s">
        <v>196</v>
      </c>
      <c r="DF50" s="102"/>
      <c r="DG50" s="102"/>
      <c r="DH50" s="102"/>
      <c r="DI50" s="107"/>
      <c r="DJ50" s="106" t="s">
        <v>196</v>
      </c>
      <c r="DK50" s="102"/>
      <c r="DL50" s="102"/>
      <c r="DM50" s="102"/>
      <c r="DN50" s="107"/>
      <c r="DO50" s="106" t="s">
        <v>196</v>
      </c>
      <c r="DP50" s="102"/>
      <c r="DQ50" s="102"/>
      <c r="DR50" s="102"/>
      <c r="DS50" s="107"/>
      <c r="DT50" s="106" t="s">
        <v>196</v>
      </c>
      <c r="DU50" s="102"/>
      <c r="DV50" s="102"/>
      <c r="DW50" s="102"/>
      <c r="DX50" s="107"/>
      <c r="DY50" s="106" t="s">
        <v>196</v>
      </c>
      <c r="DZ50" s="102"/>
      <c r="EA50" s="102"/>
      <c r="EB50" s="102"/>
      <c r="EC50" s="107"/>
      <c r="ED50" s="106" t="s">
        <v>196</v>
      </c>
      <c r="EE50" s="102"/>
      <c r="EF50" s="102"/>
      <c r="EG50" s="102"/>
      <c r="EH50" s="107"/>
      <c r="EI50" s="106" t="s">
        <v>196</v>
      </c>
      <c r="EJ50" s="102"/>
      <c r="EK50" s="102"/>
      <c r="EL50" s="102"/>
      <c r="EM50" s="107"/>
      <c r="EN50" s="106" t="s">
        <v>196</v>
      </c>
      <c r="EO50" s="102"/>
      <c r="EP50" s="102"/>
      <c r="EQ50" s="102"/>
      <c r="ER50" s="107"/>
      <c r="ES50" s="106" t="s">
        <v>196</v>
      </c>
      <c r="ET50" s="102"/>
      <c r="EU50" s="102"/>
      <c r="EV50" s="102"/>
      <c r="EW50" s="107"/>
      <c r="EX50" s="106" t="s">
        <v>196</v>
      </c>
      <c r="EY50" s="102"/>
      <c r="EZ50" s="102"/>
      <c r="FA50" s="102"/>
      <c r="FB50" s="107"/>
      <c r="FC50" s="106" t="s">
        <v>196</v>
      </c>
      <c r="FD50" s="102"/>
      <c r="FE50" s="102"/>
      <c r="FF50" s="102"/>
      <c r="FG50" s="107"/>
      <c r="FH50" s="106" t="s">
        <v>196</v>
      </c>
      <c r="FI50" s="102"/>
      <c r="FJ50" s="102"/>
      <c r="FK50" s="102"/>
      <c r="FL50" s="107"/>
      <c r="FM50" s="106" t="s">
        <v>196</v>
      </c>
      <c r="FN50" s="102"/>
      <c r="FO50" s="102"/>
      <c r="FP50" s="102"/>
      <c r="FQ50" s="107"/>
      <c r="FR50" s="106" t="s">
        <v>196</v>
      </c>
      <c r="FS50" s="102"/>
      <c r="FT50" s="102"/>
      <c r="FU50" s="102"/>
      <c r="FV50" s="107"/>
      <c r="FW50" s="106" t="s">
        <v>196</v>
      </c>
      <c r="FX50" s="102"/>
      <c r="FY50" s="102"/>
      <c r="FZ50" s="102"/>
      <c r="GA50" s="107"/>
      <c r="GB50" s="106" t="s">
        <v>196</v>
      </c>
      <c r="GC50" s="102"/>
      <c r="GD50" s="102"/>
      <c r="GE50" s="102"/>
      <c r="GF50" s="107"/>
      <c r="GG50" s="106" t="s">
        <v>196</v>
      </c>
      <c r="GH50" s="102"/>
      <c r="GI50" s="102"/>
      <c r="GJ50" s="102"/>
      <c r="GK50" s="107"/>
      <c r="GL50" s="106" t="s">
        <v>196</v>
      </c>
      <c r="GM50" s="102"/>
      <c r="GN50" s="102"/>
      <c r="GO50" s="102"/>
      <c r="GP50" s="107"/>
      <c r="GQ50" s="106" t="s">
        <v>196</v>
      </c>
      <c r="GR50" s="102"/>
      <c r="GS50" s="102"/>
      <c r="GT50" s="102"/>
      <c r="GU50" s="107"/>
      <c r="GV50" s="106" t="s">
        <v>196</v>
      </c>
      <c r="GW50" s="102"/>
      <c r="GX50" s="102"/>
      <c r="GY50" s="102"/>
      <c r="GZ50" s="107"/>
      <c r="HA50" s="106" t="s">
        <v>196</v>
      </c>
      <c r="HB50" s="102"/>
      <c r="HC50" s="107"/>
      <c r="HD50" s="106" t="s">
        <v>196</v>
      </c>
      <c r="HE50" s="102"/>
      <c r="HF50" s="107"/>
      <c r="HG50" s="106"/>
      <c r="HH50" s="102"/>
      <c r="HI50" s="102"/>
      <c r="HJ50" s="102"/>
      <c r="HK50" s="102"/>
      <c r="HL50" s="102"/>
      <c r="HM50" s="102"/>
      <c r="HN50" s="102"/>
      <c r="HO50" s="102"/>
      <c r="HP50" s="102"/>
      <c r="HQ50" s="102"/>
      <c r="HR50" s="102"/>
      <c r="HS50" s="102"/>
      <c r="HT50" s="102"/>
      <c r="HU50" s="102"/>
      <c r="HV50" s="102"/>
      <c r="HW50" s="102"/>
      <c r="HX50" s="102"/>
      <c r="HY50" s="102"/>
      <c r="HZ50" s="102"/>
      <c r="IA50" s="102"/>
      <c r="IB50" s="102"/>
      <c r="IC50" s="102"/>
      <c r="ID50" s="102"/>
      <c r="IE50" s="102"/>
      <c r="IF50" s="102" t="s">
        <v>401</v>
      </c>
      <c r="IG50" s="102">
        <v>46.04</v>
      </c>
      <c r="IH50" s="102" t="s">
        <v>403</v>
      </c>
      <c r="II50" s="102" t="s">
        <v>293</v>
      </c>
      <c r="IJ50" s="102">
        <f t="shared" si="223"/>
        <v>0</v>
      </c>
      <c r="IK50" s="102">
        <f t="shared" si="224"/>
        <v>0</v>
      </c>
      <c r="IL50" s="102">
        <f t="shared" si="225"/>
        <v>0</v>
      </c>
      <c r="IM50" s="102">
        <f t="shared" si="226"/>
        <v>0</v>
      </c>
      <c r="IN50" s="102">
        <f t="shared" si="227"/>
        <v>0</v>
      </c>
      <c r="IO50" s="102">
        <f t="shared" si="228"/>
        <v>0</v>
      </c>
      <c r="IP50" s="102">
        <f t="shared" si="229"/>
        <v>0</v>
      </c>
      <c r="IQ50" s="102">
        <f t="shared" si="230"/>
        <v>0</v>
      </c>
      <c r="IR50" s="102">
        <f t="shared" si="231"/>
        <v>0</v>
      </c>
      <c r="IS50" s="102">
        <f t="shared" si="232"/>
        <v>0</v>
      </c>
      <c r="IT50" s="102">
        <f t="shared" si="233"/>
        <v>0</v>
      </c>
      <c r="IU50" s="107">
        <f t="shared" si="234"/>
        <v>0</v>
      </c>
    </row>
    <row r="51" spans="24:255">
      <c r="X51" s="106" t="s">
        <v>198</v>
      </c>
      <c r="Y51" s="102"/>
      <c r="Z51" s="102"/>
      <c r="AA51" s="102"/>
      <c r="AB51" s="107">
        <f>SUMIF(X$9:X$39,X51,AB$9:AB$39)</f>
        <v>0</v>
      </c>
      <c r="AC51" s="106" t="s">
        <v>198</v>
      </c>
      <c r="AD51" s="102"/>
      <c r="AE51" s="102"/>
      <c r="AF51" s="102"/>
      <c r="AG51" s="107">
        <f>SUMIF(AC$9:AC$39,AC51,AG$9:AG$39)</f>
        <v>0</v>
      </c>
      <c r="AH51" s="106" t="s">
        <v>198</v>
      </c>
      <c r="AI51" s="102"/>
      <c r="AJ51" s="102"/>
      <c r="AK51" s="102"/>
      <c r="AL51" s="107">
        <f>SUMIF(AH$9:AH$39,AH51,AL$9:AL$39)</f>
        <v>0</v>
      </c>
      <c r="AM51" s="106" t="s">
        <v>198</v>
      </c>
      <c r="AN51" s="102"/>
      <c r="AO51" s="102"/>
      <c r="AP51" s="102"/>
      <c r="AQ51" s="107">
        <f>SUMIF(AM$9:AM$39,AM51,AQ$9:AQ$39)</f>
        <v>0</v>
      </c>
      <c r="AR51" s="106" t="s">
        <v>198</v>
      </c>
      <c r="AS51" s="102"/>
      <c r="AT51" s="102"/>
      <c r="AU51" s="102"/>
      <c r="AV51" s="107">
        <f>SUMIF(AR$9:AR$39,AR51,AV$9:AV$39)</f>
        <v>0</v>
      </c>
      <c r="AW51" s="106" t="s">
        <v>198</v>
      </c>
      <c r="AX51" s="102"/>
      <c r="AY51" s="102"/>
      <c r="AZ51" s="102"/>
      <c r="BA51" s="107">
        <f>SUMIF(AW$9:AW$39,AW51,BA$9:BA$39)</f>
        <v>0</v>
      </c>
      <c r="BB51" s="106" t="s">
        <v>198</v>
      </c>
      <c r="BC51" s="102"/>
      <c r="BD51" s="102"/>
      <c r="BE51" s="102"/>
      <c r="BF51" s="107">
        <f>SUMIF(BB$9:BB$39,BB51,BF$9:BF$39)</f>
        <v>0</v>
      </c>
      <c r="BG51" s="106" t="s">
        <v>198</v>
      </c>
      <c r="BH51" s="102"/>
      <c r="BI51" s="102"/>
      <c r="BJ51" s="102"/>
      <c r="BK51" s="107">
        <f>SUMIF(BG$9:BG$39,BG51,BK$9:BK$39)</f>
        <v>0</v>
      </c>
      <c r="BL51" s="106" t="s">
        <v>198</v>
      </c>
      <c r="BM51" s="102"/>
      <c r="BN51" s="102"/>
      <c r="BO51" s="102"/>
      <c r="BP51" s="107">
        <f>SUMIF(BL$9:BL$39,BL51,BP$9:BP$39)</f>
        <v>0</v>
      </c>
      <c r="BQ51" s="106" t="s">
        <v>198</v>
      </c>
      <c r="BR51" s="102"/>
      <c r="BS51" s="102"/>
      <c r="BT51" s="102"/>
      <c r="BU51" s="107">
        <f>SUMIF(BQ$9:BQ$39,BQ51,BU$9:BU$39)</f>
        <v>0</v>
      </c>
      <c r="BV51" s="106" t="s">
        <v>198</v>
      </c>
      <c r="BW51" s="102"/>
      <c r="BX51" s="102"/>
      <c r="BY51" s="102"/>
      <c r="BZ51" s="107">
        <f>SUMIF(BV$9:BV$39,BV51,BZ$9:BZ$39)</f>
        <v>0</v>
      </c>
      <c r="CA51" s="106" t="s">
        <v>198</v>
      </c>
      <c r="CB51" s="102"/>
      <c r="CC51" s="102"/>
      <c r="CD51" s="102"/>
      <c r="CE51" s="107">
        <f>SUMIF(CA$9:CA$39,CA51,CE$9:CE$39)</f>
        <v>0</v>
      </c>
      <c r="CF51" s="106" t="s">
        <v>198</v>
      </c>
      <c r="CG51" s="102"/>
      <c r="CH51" s="102"/>
      <c r="CI51" s="102"/>
      <c r="CJ51" s="107">
        <f>SUMIF(CF$9:CF$39,CF51,CJ$9:CJ$39)</f>
        <v>0</v>
      </c>
      <c r="CK51" s="106" t="s">
        <v>198</v>
      </c>
      <c r="CL51" s="102"/>
      <c r="CM51" s="102"/>
      <c r="CN51" s="102"/>
      <c r="CO51" s="107">
        <f>SUMIF(CK$9:CK$39,CK51,CO$9:CO$39)</f>
        <v>0</v>
      </c>
      <c r="CP51" s="106" t="s">
        <v>198</v>
      </c>
      <c r="CQ51" s="102"/>
      <c r="CR51" s="102"/>
      <c r="CS51" s="102"/>
      <c r="CT51" s="107">
        <f>SUMIF(CP$9:CP$39,CP51,CT$9:CT$39)</f>
        <v>0</v>
      </c>
      <c r="CU51" s="106" t="s">
        <v>198</v>
      </c>
      <c r="CV51" s="102"/>
      <c r="CW51" s="102"/>
      <c r="CX51" s="102"/>
      <c r="CY51" s="107">
        <f>SUMIF(CU$9:CU$39,CU51,CY$9:CY$39)</f>
        <v>0</v>
      </c>
      <c r="CZ51" s="106" t="s">
        <v>198</v>
      </c>
      <c r="DA51" s="102"/>
      <c r="DB51" s="102"/>
      <c r="DC51" s="102"/>
      <c r="DD51" s="107">
        <f>SUMIF(CZ$9:CZ$39,CZ51,DD$9:DD$39)</f>
        <v>0</v>
      </c>
      <c r="DE51" s="106" t="s">
        <v>198</v>
      </c>
      <c r="DF51" s="102"/>
      <c r="DG51" s="102"/>
      <c r="DH51" s="102"/>
      <c r="DI51" s="107">
        <f>SUMIF(DE$9:DE$39,DE51,DI$9:DI$39)</f>
        <v>0</v>
      </c>
      <c r="DJ51" s="106" t="s">
        <v>198</v>
      </c>
      <c r="DK51" s="102"/>
      <c r="DL51" s="102"/>
      <c r="DM51" s="102"/>
      <c r="DN51" s="107">
        <f>SUMIF(DJ$9:DJ$39,DJ51,DN$9:DN$39)</f>
        <v>0</v>
      </c>
      <c r="DO51" s="106" t="s">
        <v>198</v>
      </c>
      <c r="DP51" s="102"/>
      <c r="DQ51" s="102"/>
      <c r="DR51" s="102"/>
      <c r="DS51" s="107">
        <f>SUMIF(DO$9:DO$39,DO51,DS$9:DS$39)</f>
        <v>0</v>
      </c>
      <c r="DT51" s="106" t="s">
        <v>198</v>
      </c>
      <c r="DU51" s="102"/>
      <c r="DV51" s="102"/>
      <c r="DW51" s="102"/>
      <c r="DX51" s="107">
        <f>SUMIF(DT$9:DT$39,DT51,DX$9:DX$39)</f>
        <v>0</v>
      </c>
      <c r="DY51" s="106" t="s">
        <v>198</v>
      </c>
      <c r="DZ51" s="102"/>
      <c r="EA51" s="102"/>
      <c r="EB51" s="102"/>
      <c r="EC51" s="107">
        <f>SUMIF(DY$9:DY$39,DY51,EC$9:EC$39)</f>
        <v>0</v>
      </c>
      <c r="ED51" s="106" t="s">
        <v>198</v>
      </c>
      <c r="EE51" s="102"/>
      <c r="EF51" s="102"/>
      <c r="EG51" s="102"/>
      <c r="EH51" s="107">
        <f>SUMIF(ED$9:ED$39,ED51,EH$9:EH$39)</f>
        <v>0</v>
      </c>
      <c r="EI51" s="106" t="s">
        <v>198</v>
      </c>
      <c r="EJ51" s="102"/>
      <c r="EK51" s="102"/>
      <c r="EL51" s="102"/>
      <c r="EM51" s="107">
        <f>SUMIF(EI$9:EI$39,EI51,EM$9:EM$39)</f>
        <v>0</v>
      </c>
      <c r="EN51" s="106" t="s">
        <v>198</v>
      </c>
      <c r="EO51" s="102"/>
      <c r="EP51" s="102"/>
      <c r="EQ51" s="102"/>
      <c r="ER51" s="107">
        <f>SUMIF(EN$9:EN$39,EN51,ER$9:ER$39)</f>
        <v>0</v>
      </c>
      <c r="ES51" s="106" t="s">
        <v>198</v>
      </c>
      <c r="ET51" s="102"/>
      <c r="EU51" s="102"/>
      <c r="EV51" s="102"/>
      <c r="EW51" s="107">
        <f>SUMIF(ES$9:ES$39,ES51,EW$9:EW$39)</f>
        <v>0</v>
      </c>
      <c r="EX51" s="106" t="s">
        <v>198</v>
      </c>
      <c r="EY51" s="102"/>
      <c r="EZ51" s="102"/>
      <c r="FA51" s="102"/>
      <c r="FB51" s="107">
        <f>SUMIF(EX$9:EX$39,EX51,FB$9:FB$39)</f>
        <v>0</v>
      </c>
      <c r="FC51" s="106" t="s">
        <v>198</v>
      </c>
      <c r="FD51" s="102"/>
      <c r="FE51" s="102"/>
      <c r="FF51" s="102"/>
      <c r="FG51" s="107">
        <f>SUMIF(FC$9:FC$39,FC51,FG$9:FG$39)</f>
        <v>0</v>
      </c>
      <c r="FH51" s="106" t="s">
        <v>198</v>
      </c>
      <c r="FI51" s="102"/>
      <c r="FJ51" s="102"/>
      <c r="FK51" s="102"/>
      <c r="FL51" s="107">
        <f>SUMIF(FH$9:FH$39,FH51,FL$9:FL$39)</f>
        <v>0</v>
      </c>
      <c r="FM51" s="106" t="s">
        <v>198</v>
      </c>
      <c r="FN51" s="102"/>
      <c r="FO51" s="102"/>
      <c r="FP51" s="102"/>
      <c r="FQ51" s="107">
        <f>SUMIF(FM$9:FM$39,FM51,FQ$9:FQ$39)</f>
        <v>0</v>
      </c>
      <c r="FR51" s="106" t="s">
        <v>198</v>
      </c>
      <c r="FS51" s="102"/>
      <c r="FT51" s="102"/>
      <c r="FU51" s="102"/>
      <c r="FV51" s="107">
        <f>SUMIF(FR$9:FR$39,FR51,FV$9:FV$39)</f>
        <v>0</v>
      </c>
      <c r="FW51" s="106" t="s">
        <v>198</v>
      </c>
      <c r="FX51" s="102"/>
      <c r="FY51" s="102"/>
      <c r="FZ51" s="102"/>
      <c r="GA51" s="107">
        <f>SUMIF(FW$9:FW$39,FW51,GA$9:GA$39)</f>
        <v>0</v>
      </c>
      <c r="GB51" s="106" t="s">
        <v>198</v>
      </c>
      <c r="GC51" s="102"/>
      <c r="GD51" s="102"/>
      <c r="GE51" s="102"/>
      <c r="GF51" s="107">
        <f>SUMIF(GB$9:GB$39,GB51,GF$9:GF$39)</f>
        <v>0</v>
      </c>
      <c r="GG51" s="106" t="s">
        <v>198</v>
      </c>
      <c r="GH51" s="102"/>
      <c r="GI51" s="102"/>
      <c r="GJ51" s="102"/>
      <c r="GK51" s="107">
        <f>SUMIF(GG$9:GG$39,GG51,GK$9:GK$39)</f>
        <v>0</v>
      </c>
      <c r="GL51" s="106" t="s">
        <v>198</v>
      </c>
      <c r="GM51" s="102"/>
      <c r="GN51" s="102"/>
      <c r="GO51" s="102"/>
      <c r="GP51" s="107">
        <f>SUMIF(GL$9:GL$39,GL51,GP$9:GP$39)</f>
        <v>0</v>
      </c>
      <c r="GQ51" s="106" t="s">
        <v>198</v>
      </c>
      <c r="GR51" s="102"/>
      <c r="GS51" s="102"/>
      <c r="GT51" s="102"/>
      <c r="GU51" s="107">
        <f>SUMIF(GQ$9:GQ$39,GQ51,GU$9:GU$39)</f>
        <v>0</v>
      </c>
      <c r="GV51" s="106" t="s">
        <v>198</v>
      </c>
      <c r="GW51" s="102"/>
      <c r="GX51" s="102"/>
      <c r="GY51" s="102"/>
      <c r="GZ51" s="107">
        <f>SUMIF(GV$9:GV$39,GV51,GZ$9:GZ$39)</f>
        <v>0</v>
      </c>
      <c r="HA51" s="106" t="s">
        <v>198</v>
      </c>
      <c r="HB51" s="102"/>
      <c r="HC51" s="107">
        <f>SUMIF(HA$9:HA$39,HA51,HC$9:HC$39)</f>
        <v>0</v>
      </c>
      <c r="HD51" s="106" t="s">
        <v>198</v>
      </c>
      <c r="HE51" s="102"/>
      <c r="HF51" s="107">
        <f>SUMIF(HD$9:HD$39,HD51,HF$9:HF$39)</f>
        <v>0</v>
      </c>
      <c r="HG51" s="106"/>
      <c r="HH51" s="102"/>
      <c r="HI51" s="102"/>
      <c r="HJ51" s="102"/>
      <c r="HK51" s="102"/>
      <c r="HL51" s="102"/>
      <c r="HM51" s="102"/>
      <c r="HN51" s="102"/>
      <c r="HO51" s="102"/>
      <c r="HP51" s="102"/>
      <c r="HQ51" s="102"/>
      <c r="HR51" s="102"/>
      <c r="HS51" s="102"/>
      <c r="HT51" s="102"/>
      <c r="HU51" s="102"/>
      <c r="HV51" s="102"/>
      <c r="HW51" s="102"/>
      <c r="HX51" s="102"/>
      <c r="HY51" s="102"/>
      <c r="HZ51" s="102"/>
      <c r="IA51" s="102"/>
      <c r="IB51" s="102"/>
      <c r="IC51" s="102"/>
      <c r="ID51" s="102"/>
      <c r="IE51" s="102"/>
      <c r="IF51" s="102" t="s">
        <v>401</v>
      </c>
      <c r="IG51" s="102">
        <v>46.04</v>
      </c>
      <c r="IH51" s="102" t="s">
        <v>404</v>
      </c>
      <c r="II51" s="102" t="s">
        <v>39</v>
      </c>
      <c r="IJ51" s="102">
        <f t="shared" si="223"/>
        <v>0</v>
      </c>
      <c r="IK51" s="102">
        <f t="shared" si="224"/>
        <v>0</v>
      </c>
      <c r="IL51" s="102">
        <f t="shared" si="225"/>
        <v>0</v>
      </c>
      <c r="IM51" s="102">
        <f t="shared" si="226"/>
        <v>0</v>
      </c>
      <c r="IN51" s="102">
        <f t="shared" si="227"/>
        <v>0</v>
      </c>
      <c r="IO51" s="102">
        <f t="shared" si="228"/>
        <v>0</v>
      </c>
      <c r="IP51" s="102">
        <f t="shared" si="229"/>
        <v>0</v>
      </c>
      <c r="IQ51" s="102">
        <f t="shared" si="230"/>
        <v>0</v>
      </c>
      <c r="IR51" s="102">
        <f t="shared" si="231"/>
        <v>0</v>
      </c>
      <c r="IS51" s="102">
        <f t="shared" si="232"/>
        <v>0</v>
      </c>
      <c r="IT51" s="102">
        <f t="shared" si="233"/>
        <v>0</v>
      </c>
      <c r="IU51" s="107">
        <f t="shared" si="234"/>
        <v>0</v>
      </c>
    </row>
    <row r="52" spans="24:255">
      <c r="X52" s="106" t="s">
        <v>197</v>
      </c>
      <c r="Y52" s="102"/>
      <c r="Z52" s="102"/>
      <c r="AA52" s="102"/>
      <c r="AB52" s="107">
        <f>SUMIF(X$9:X$39,X52,AB$9:AB$39)</f>
        <v>0</v>
      </c>
      <c r="AC52" s="106" t="s">
        <v>197</v>
      </c>
      <c r="AD52" s="102"/>
      <c r="AE52" s="102"/>
      <c r="AF52" s="102"/>
      <c r="AG52" s="107">
        <f>SUMIF(AC$9:AC$39,AC52,AG$9:AG$39)</f>
        <v>0</v>
      </c>
      <c r="AH52" s="106" t="s">
        <v>197</v>
      </c>
      <c r="AI52" s="102"/>
      <c r="AJ52" s="102"/>
      <c r="AK52" s="102"/>
      <c r="AL52" s="107">
        <f>SUMIF(AH$9:AH$39,AH52,AL$9:AL$39)</f>
        <v>0</v>
      </c>
      <c r="AM52" s="106" t="s">
        <v>197</v>
      </c>
      <c r="AN52" s="102"/>
      <c r="AO52" s="102"/>
      <c r="AP52" s="102"/>
      <c r="AQ52" s="107">
        <f>SUMIF(AM$9:AM$39,AM52,AQ$9:AQ$39)</f>
        <v>0</v>
      </c>
      <c r="AR52" s="106" t="s">
        <v>197</v>
      </c>
      <c r="AS52" s="102"/>
      <c r="AT52" s="102"/>
      <c r="AU52" s="102"/>
      <c r="AV52" s="107">
        <f>SUMIF(AR$9:AR$39,AR52,AV$9:AV$39)</f>
        <v>0</v>
      </c>
      <c r="AW52" s="106" t="s">
        <v>197</v>
      </c>
      <c r="AX52" s="102"/>
      <c r="AY52" s="102"/>
      <c r="AZ52" s="102"/>
      <c r="BA52" s="107">
        <f>SUMIF(AW$9:AW$39,AW52,BA$9:BA$39)</f>
        <v>0</v>
      </c>
      <c r="BB52" s="106" t="s">
        <v>197</v>
      </c>
      <c r="BC52" s="102"/>
      <c r="BD52" s="102"/>
      <c r="BE52" s="102"/>
      <c r="BF52" s="107">
        <f>SUMIF(BB$9:BB$39,BB52,BF$9:BF$39)</f>
        <v>0</v>
      </c>
      <c r="BG52" s="106" t="s">
        <v>197</v>
      </c>
      <c r="BH52" s="102"/>
      <c r="BI52" s="102"/>
      <c r="BJ52" s="102"/>
      <c r="BK52" s="107">
        <f>SUMIF(BG$9:BG$39,BG52,BK$9:BK$39)</f>
        <v>0</v>
      </c>
      <c r="BL52" s="106" t="s">
        <v>197</v>
      </c>
      <c r="BM52" s="102"/>
      <c r="BN52" s="102"/>
      <c r="BO52" s="102"/>
      <c r="BP52" s="107">
        <f>SUMIF(BL$9:BL$39,BL52,BP$9:BP$39)</f>
        <v>0</v>
      </c>
      <c r="BQ52" s="106" t="s">
        <v>197</v>
      </c>
      <c r="BR52" s="102"/>
      <c r="BS52" s="102"/>
      <c r="BT52" s="102"/>
      <c r="BU52" s="107">
        <f>SUMIF(BQ$9:BQ$39,BQ52,BU$9:BU$39)</f>
        <v>0</v>
      </c>
      <c r="BV52" s="106" t="s">
        <v>197</v>
      </c>
      <c r="BW52" s="102"/>
      <c r="BX52" s="102"/>
      <c r="BY52" s="102"/>
      <c r="BZ52" s="107">
        <f>SUMIF(BV$9:BV$39,BV52,BZ$9:BZ$39)</f>
        <v>0</v>
      </c>
      <c r="CA52" s="106" t="s">
        <v>197</v>
      </c>
      <c r="CB52" s="102"/>
      <c r="CC52" s="102"/>
      <c r="CD52" s="102"/>
      <c r="CE52" s="107">
        <f>SUMIF(CA$9:CA$39,CA52,CE$9:CE$39)</f>
        <v>0</v>
      </c>
      <c r="CF52" s="106" t="s">
        <v>197</v>
      </c>
      <c r="CG52" s="102"/>
      <c r="CH52" s="102"/>
      <c r="CI52" s="102"/>
      <c r="CJ52" s="107">
        <f>SUMIF(CF$9:CF$39,CF52,CJ$9:CJ$39)</f>
        <v>0</v>
      </c>
      <c r="CK52" s="106" t="s">
        <v>197</v>
      </c>
      <c r="CL52" s="102"/>
      <c r="CM52" s="102"/>
      <c r="CN52" s="102"/>
      <c r="CO52" s="107">
        <f>SUMIF(CK$9:CK$39,CK52,CO$9:CO$39)</f>
        <v>0</v>
      </c>
      <c r="CP52" s="106" t="s">
        <v>197</v>
      </c>
      <c r="CQ52" s="102"/>
      <c r="CR52" s="102"/>
      <c r="CS52" s="102"/>
      <c r="CT52" s="107">
        <f>SUMIF(CP$9:CP$39,CP52,CT$9:CT$39)</f>
        <v>0</v>
      </c>
      <c r="CU52" s="106" t="s">
        <v>197</v>
      </c>
      <c r="CV52" s="102"/>
      <c r="CW52" s="102"/>
      <c r="CX52" s="102"/>
      <c r="CY52" s="107">
        <f>SUMIF(CU$9:CU$39,CU52,CY$9:CY$39)</f>
        <v>0</v>
      </c>
      <c r="CZ52" s="106" t="s">
        <v>197</v>
      </c>
      <c r="DA52" s="102"/>
      <c r="DB52" s="102"/>
      <c r="DC52" s="102"/>
      <c r="DD52" s="107">
        <f>SUMIF(CZ$9:CZ$39,CZ52,DD$9:DD$39)</f>
        <v>0</v>
      </c>
      <c r="DE52" s="106" t="s">
        <v>197</v>
      </c>
      <c r="DF52" s="102"/>
      <c r="DG52" s="102"/>
      <c r="DH52" s="102"/>
      <c r="DI52" s="107">
        <f>SUMIF(DE$9:DE$39,DE52,DI$9:DI$39)</f>
        <v>0</v>
      </c>
      <c r="DJ52" s="106" t="s">
        <v>197</v>
      </c>
      <c r="DK52" s="102"/>
      <c r="DL52" s="102"/>
      <c r="DM52" s="102"/>
      <c r="DN52" s="107">
        <f>SUMIF(DJ$9:DJ$39,DJ52,DN$9:DN$39)</f>
        <v>0</v>
      </c>
      <c r="DO52" s="106" t="s">
        <v>197</v>
      </c>
      <c r="DP52" s="102"/>
      <c r="DQ52" s="102"/>
      <c r="DR52" s="102"/>
      <c r="DS52" s="107">
        <f>SUMIF(DO$9:DO$39,DO52,DS$9:DS$39)</f>
        <v>0</v>
      </c>
      <c r="DT52" s="106" t="s">
        <v>197</v>
      </c>
      <c r="DU52" s="102"/>
      <c r="DV52" s="102"/>
      <c r="DW52" s="102"/>
      <c r="DX52" s="107">
        <f>SUMIF(DT$9:DT$39,DT52,DX$9:DX$39)</f>
        <v>0</v>
      </c>
      <c r="DY52" s="106" t="s">
        <v>197</v>
      </c>
      <c r="DZ52" s="102"/>
      <c r="EA52" s="102"/>
      <c r="EB52" s="102"/>
      <c r="EC52" s="107">
        <f>SUMIF(DY$9:DY$39,DY52,EC$9:EC$39)</f>
        <v>0</v>
      </c>
      <c r="ED52" s="106" t="s">
        <v>197</v>
      </c>
      <c r="EE52" s="102"/>
      <c r="EF52" s="102"/>
      <c r="EG52" s="102"/>
      <c r="EH52" s="107">
        <f>SUMIF(ED$9:ED$39,ED52,EH$9:EH$39)</f>
        <v>0</v>
      </c>
      <c r="EI52" s="106" t="s">
        <v>197</v>
      </c>
      <c r="EJ52" s="102"/>
      <c r="EK52" s="102"/>
      <c r="EL52" s="102"/>
      <c r="EM52" s="107">
        <f>SUMIF(EI$9:EI$39,EI52,EM$9:EM$39)</f>
        <v>0</v>
      </c>
      <c r="EN52" s="106" t="s">
        <v>197</v>
      </c>
      <c r="EO52" s="102"/>
      <c r="EP52" s="102"/>
      <c r="EQ52" s="102"/>
      <c r="ER52" s="107">
        <f>SUMIF(EN$9:EN$39,EN52,ER$9:ER$39)</f>
        <v>0</v>
      </c>
      <c r="ES52" s="106" t="s">
        <v>197</v>
      </c>
      <c r="ET52" s="102"/>
      <c r="EU52" s="102"/>
      <c r="EV52" s="102"/>
      <c r="EW52" s="107">
        <f>SUMIF(ES$9:ES$39,ES52,EW$9:EW$39)</f>
        <v>0</v>
      </c>
      <c r="EX52" s="106" t="s">
        <v>197</v>
      </c>
      <c r="EY52" s="102"/>
      <c r="EZ52" s="102"/>
      <c r="FA52" s="102"/>
      <c r="FB52" s="107">
        <f>SUMIF(EX$9:EX$39,EX52,FB$9:FB$39)</f>
        <v>0</v>
      </c>
      <c r="FC52" s="106" t="s">
        <v>197</v>
      </c>
      <c r="FD52" s="102"/>
      <c r="FE52" s="102"/>
      <c r="FF52" s="102"/>
      <c r="FG52" s="107">
        <f>SUMIF(FC$9:FC$39,FC52,FG$9:FG$39)</f>
        <v>0</v>
      </c>
      <c r="FH52" s="106" t="s">
        <v>197</v>
      </c>
      <c r="FI52" s="102"/>
      <c r="FJ52" s="102"/>
      <c r="FK52" s="102"/>
      <c r="FL52" s="107">
        <f>SUMIF(FH$9:FH$39,FH52,FL$9:FL$39)</f>
        <v>0</v>
      </c>
      <c r="FM52" s="106" t="s">
        <v>197</v>
      </c>
      <c r="FN52" s="102"/>
      <c r="FO52" s="102"/>
      <c r="FP52" s="102"/>
      <c r="FQ52" s="107">
        <f>SUMIF(FM$9:FM$39,FM52,FQ$9:FQ$39)</f>
        <v>0</v>
      </c>
      <c r="FR52" s="106" t="s">
        <v>197</v>
      </c>
      <c r="FS52" s="102"/>
      <c r="FT52" s="102"/>
      <c r="FU52" s="102"/>
      <c r="FV52" s="107">
        <f>SUMIF(FR$9:FR$39,FR52,FV$9:FV$39)</f>
        <v>0</v>
      </c>
      <c r="FW52" s="106" t="s">
        <v>197</v>
      </c>
      <c r="FX52" s="102"/>
      <c r="FY52" s="102"/>
      <c r="FZ52" s="102"/>
      <c r="GA52" s="107">
        <f>SUMIF(FW$9:FW$39,FW52,GA$9:GA$39)</f>
        <v>0</v>
      </c>
      <c r="GB52" s="106" t="s">
        <v>197</v>
      </c>
      <c r="GC52" s="102"/>
      <c r="GD52" s="102"/>
      <c r="GE52" s="102"/>
      <c r="GF52" s="107">
        <f>SUMIF(GB$9:GB$39,GB52,GF$9:GF$39)</f>
        <v>0</v>
      </c>
      <c r="GG52" s="106" t="s">
        <v>197</v>
      </c>
      <c r="GH52" s="102"/>
      <c r="GI52" s="102"/>
      <c r="GJ52" s="102"/>
      <c r="GK52" s="107">
        <f>SUMIF(GG$9:GG$39,GG52,GK$9:GK$39)</f>
        <v>0</v>
      </c>
      <c r="GL52" s="106" t="s">
        <v>197</v>
      </c>
      <c r="GM52" s="102"/>
      <c r="GN52" s="102"/>
      <c r="GO52" s="102"/>
      <c r="GP52" s="107">
        <f>SUMIF(GL$9:GL$39,GL52,GP$9:GP$39)</f>
        <v>0</v>
      </c>
      <c r="GQ52" s="106" t="s">
        <v>197</v>
      </c>
      <c r="GR52" s="102"/>
      <c r="GS52" s="102"/>
      <c r="GT52" s="102"/>
      <c r="GU52" s="107">
        <f>SUMIF(GQ$9:GQ$39,GQ52,GU$9:GU$39)</f>
        <v>0</v>
      </c>
      <c r="GV52" s="106" t="s">
        <v>197</v>
      </c>
      <c r="GW52" s="102"/>
      <c r="GX52" s="102"/>
      <c r="GY52" s="102"/>
      <c r="GZ52" s="107">
        <f>SUMIF(GV$9:GV$39,GV52,GZ$9:GZ$39)</f>
        <v>0</v>
      </c>
      <c r="HA52" s="106" t="s">
        <v>197</v>
      </c>
      <c r="HB52" s="102"/>
      <c r="HC52" s="107">
        <f>SUMIF(HA$9:HA$39,HA52,HC$9:HC$39)</f>
        <v>0</v>
      </c>
      <c r="HD52" s="106" t="s">
        <v>197</v>
      </c>
      <c r="HE52" s="102"/>
      <c r="HF52" s="107">
        <f>SUMIF(HD$9:HD$39,HD52,HF$9:HF$39)</f>
        <v>0</v>
      </c>
      <c r="HG52" s="106"/>
      <c r="HH52" s="102"/>
      <c r="HI52" s="102"/>
      <c r="HJ52" s="102"/>
      <c r="HK52" s="102"/>
      <c r="HL52" s="102"/>
      <c r="HM52" s="102"/>
      <c r="HN52" s="102"/>
      <c r="HO52" s="102"/>
      <c r="HP52" s="102"/>
      <c r="HQ52" s="102"/>
      <c r="HR52" s="102"/>
      <c r="HS52" s="102"/>
      <c r="HT52" s="102"/>
      <c r="HU52" s="102"/>
      <c r="HV52" s="102"/>
      <c r="HW52" s="102"/>
      <c r="HX52" s="102"/>
      <c r="HY52" s="102"/>
      <c r="HZ52" s="102"/>
      <c r="IA52" s="102"/>
      <c r="IB52" s="102"/>
      <c r="IC52" s="102"/>
      <c r="ID52" s="102"/>
      <c r="IE52" s="102"/>
      <c r="IF52" s="102" t="s">
        <v>401</v>
      </c>
      <c r="IG52" s="102">
        <v>46.04</v>
      </c>
      <c r="IH52" s="102" t="s">
        <v>404</v>
      </c>
      <c r="II52" s="102" t="s">
        <v>293</v>
      </c>
      <c r="IJ52" s="102">
        <f t="shared" si="223"/>
        <v>0</v>
      </c>
      <c r="IK52" s="102">
        <f t="shared" si="224"/>
        <v>0</v>
      </c>
      <c r="IL52" s="102">
        <f t="shared" si="225"/>
        <v>0</v>
      </c>
      <c r="IM52" s="102">
        <f t="shared" si="226"/>
        <v>0</v>
      </c>
      <c r="IN52" s="102">
        <f t="shared" si="227"/>
        <v>0</v>
      </c>
      <c r="IO52" s="102">
        <f t="shared" si="228"/>
        <v>0</v>
      </c>
      <c r="IP52" s="102">
        <f t="shared" si="229"/>
        <v>0</v>
      </c>
      <c r="IQ52" s="102">
        <f t="shared" si="230"/>
        <v>0</v>
      </c>
      <c r="IR52" s="102">
        <f t="shared" si="231"/>
        <v>0</v>
      </c>
      <c r="IS52" s="102">
        <f t="shared" si="232"/>
        <v>0</v>
      </c>
      <c r="IT52" s="102">
        <f t="shared" si="233"/>
        <v>0</v>
      </c>
      <c r="IU52" s="107">
        <f t="shared" si="234"/>
        <v>0</v>
      </c>
    </row>
    <row r="53" spans="24:255">
      <c r="X53" s="106" t="s">
        <v>199</v>
      </c>
      <c r="Y53" s="102"/>
      <c r="Z53" s="102"/>
      <c r="AA53" s="102"/>
      <c r="AB53" s="107">
        <f>SUMIF(X$9:X$39,X53,AB$9:AB$39)</f>
        <v>0</v>
      </c>
      <c r="AC53" s="106" t="s">
        <v>199</v>
      </c>
      <c r="AD53" s="102"/>
      <c r="AE53" s="102"/>
      <c r="AF53" s="102"/>
      <c r="AG53" s="107">
        <f>SUMIF(AC$9:AC$39,AC53,AG$9:AG$39)</f>
        <v>0</v>
      </c>
      <c r="AH53" s="106" t="s">
        <v>199</v>
      </c>
      <c r="AI53" s="102"/>
      <c r="AJ53" s="102"/>
      <c r="AK53" s="102"/>
      <c r="AL53" s="107">
        <f>SUMIF(AH$9:AH$39,AH53,AL$9:AL$39)</f>
        <v>0</v>
      </c>
      <c r="AM53" s="106" t="s">
        <v>199</v>
      </c>
      <c r="AN53" s="102"/>
      <c r="AO53" s="102"/>
      <c r="AP53" s="102"/>
      <c r="AQ53" s="107">
        <f>SUMIF(AM$9:AM$39,AM53,AQ$9:AQ$39)</f>
        <v>0</v>
      </c>
      <c r="AR53" s="106" t="s">
        <v>199</v>
      </c>
      <c r="AS53" s="102"/>
      <c r="AT53" s="102"/>
      <c r="AU53" s="102"/>
      <c r="AV53" s="107">
        <f>SUMIF(AR$9:AR$39,AR53,AV$9:AV$39)</f>
        <v>0</v>
      </c>
      <c r="AW53" s="106" t="s">
        <v>199</v>
      </c>
      <c r="AX53" s="102"/>
      <c r="AY53" s="102"/>
      <c r="AZ53" s="102"/>
      <c r="BA53" s="107">
        <f>SUMIF(AW$9:AW$39,AW53,BA$9:BA$39)</f>
        <v>0</v>
      </c>
      <c r="BB53" s="106" t="s">
        <v>199</v>
      </c>
      <c r="BC53" s="102"/>
      <c r="BD53" s="102"/>
      <c r="BE53" s="102"/>
      <c r="BF53" s="107">
        <f>SUMIF(BB$9:BB$39,BB53,BF$9:BF$39)</f>
        <v>0</v>
      </c>
      <c r="BG53" s="106" t="s">
        <v>199</v>
      </c>
      <c r="BH53" s="102"/>
      <c r="BI53" s="102"/>
      <c r="BJ53" s="102"/>
      <c r="BK53" s="107">
        <f>SUMIF(BG$9:BG$39,BG53,BK$9:BK$39)</f>
        <v>0</v>
      </c>
      <c r="BL53" s="106" t="s">
        <v>199</v>
      </c>
      <c r="BM53" s="102"/>
      <c r="BN53" s="102"/>
      <c r="BO53" s="102"/>
      <c r="BP53" s="107">
        <f>SUMIF(BL$9:BL$39,BL53,BP$9:BP$39)</f>
        <v>0</v>
      </c>
      <c r="BQ53" s="106" t="s">
        <v>199</v>
      </c>
      <c r="BR53" s="102"/>
      <c r="BS53" s="102"/>
      <c r="BT53" s="102"/>
      <c r="BU53" s="107">
        <f>SUMIF(BQ$9:BQ$39,BQ53,BU$9:BU$39)</f>
        <v>0</v>
      </c>
      <c r="BV53" s="106" t="s">
        <v>199</v>
      </c>
      <c r="BW53" s="102"/>
      <c r="BX53" s="102"/>
      <c r="BY53" s="102"/>
      <c r="BZ53" s="107">
        <f>SUMIF(BV$9:BV$39,BV53,BZ$9:BZ$39)</f>
        <v>0</v>
      </c>
      <c r="CA53" s="106" t="s">
        <v>199</v>
      </c>
      <c r="CB53" s="102"/>
      <c r="CC53" s="102"/>
      <c r="CD53" s="102"/>
      <c r="CE53" s="107">
        <f>SUMIF(CA$9:CA$39,CA53,CE$9:CE$39)</f>
        <v>0</v>
      </c>
      <c r="CF53" s="106" t="s">
        <v>199</v>
      </c>
      <c r="CG53" s="102"/>
      <c r="CH53" s="102"/>
      <c r="CI53" s="102"/>
      <c r="CJ53" s="107">
        <f>SUMIF(CF$9:CF$39,CF53,CJ$9:CJ$39)</f>
        <v>0</v>
      </c>
      <c r="CK53" s="106" t="s">
        <v>199</v>
      </c>
      <c r="CL53" s="102"/>
      <c r="CM53" s="102"/>
      <c r="CN53" s="102"/>
      <c r="CO53" s="107">
        <f>SUMIF(CK$9:CK$39,CK53,CO$9:CO$39)</f>
        <v>0</v>
      </c>
      <c r="CP53" s="106" t="s">
        <v>199</v>
      </c>
      <c r="CQ53" s="102"/>
      <c r="CR53" s="102"/>
      <c r="CS53" s="102"/>
      <c r="CT53" s="107">
        <f>SUMIF(CP$9:CP$39,CP53,CT$9:CT$39)</f>
        <v>0</v>
      </c>
      <c r="CU53" s="106" t="s">
        <v>199</v>
      </c>
      <c r="CV53" s="102"/>
      <c r="CW53" s="102"/>
      <c r="CX53" s="102"/>
      <c r="CY53" s="107">
        <f>SUMIF(CU$9:CU$39,CU53,CY$9:CY$39)</f>
        <v>0</v>
      </c>
      <c r="CZ53" s="106" t="s">
        <v>199</v>
      </c>
      <c r="DA53" s="102"/>
      <c r="DB53" s="102"/>
      <c r="DC53" s="102"/>
      <c r="DD53" s="107">
        <f>SUMIF(CZ$9:CZ$39,CZ53,DD$9:DD$39)</f>
        <v>0</v>
      </c>
      <c r="DE53" s="106" t="s">
        <v>199</v>
      </c>
      <c r="DF53" s="102"/>
      <c r="DG53" s="102"/>
      <c r="DH53" s="102"/>
      <c r="DI53" s="107">
        <f>SUMIF(DE$9:DE$39,DE53,DI$9:DI$39)</f>
        <v>0</v>
      </c>
      <c r="DJ53" s="106" t="s">
        <v>199</v>
      </c>
      <c r="DK53" s="102"/>
      <c r="DL53" s="102"/>
      <c r="DM53" s="102"/>
      <c r="DN53" s="107">
        <f>SUMIF(DJ$9:DJ$39,DJ53,DN$9:DN$39)</f>
        <v>0</v>
      </c>
      <c r="DO53" s="106" t="s">
        <v>199</v>
      </c>
      <c r="DP53" s="102"/>
      <c r="DQ53" s="102"/>
      <c r="DR53" s="102"/>
      <c r="DS53" s="107">
        <f>SUMIF(DO$9:DO$39,DO53,DS$9:DS$39)</f>
        <v>0</v>
      </c>
      <c r="DT53" s="106" t="s">
        <v>199</v>
      </c>
      <c r="DU53" s="102"/>
      <c r="DV53" s="102"/>
      <c r="DW53" s="102"/>
      <c r="DX53" s="107">
        <f>SUMIF(DT$9:DT$39,DT53,DX$9:DX$39)</f>
        <v>0</v>
      </c>
      <c r="DY53" s="106" t="s">
        <v>199</v>
      </c>
      <c r="DZ53" s="102"/>
      <c r="EA53" s="102"/>
      <c r="EB53" s="102"/>
      <c r="EC53" s="107">
        <f>SUMIF(DY$9:DY$39,DY53,EC$9:EC$39)</f>
        <v>0</v>
      </c>
      <c r="ED53" s="106" t="s">
        <v>199</v>
      </c>
      <c r="EE53" s="102"/>
      <c r="EF53" s="102"/>
      <c r="EG53" s="102"/>
      <c r="EH53" s="107">
        <f>SUMIF(ED$9:ED$39,ED53,EH$9:EH$39)</f>
        <v>0</v>
      </c>
      <c r="EI53" s="106" t="s">
        <v>199</v>
      </c>
      <c r="EJ53" s="102"/>
      <c r="EK53" s="102"/>
      <c r="EL53" s="102"/>
      <c r="EM53" s="107">
        <f>SUMIF(EI$9:EI$39,EI53,EM$9:EM$39)</f>
        <v>0</v>
      </c>
      <c r="EN53" s="106" t="s">
        <v>199</v>
      </c>
      <c r="EO53" s="102"/>
      <c r="EP53" s="102"/>
      <c r="EQ53" s="102"/>
      <c r="ER53" s="107">
        <f>SUMIF(EN$9:EN$39,EN53,ER$9:ER$39)</f>
        <v>0</v>
      </c>
      <c r="ES53" s="106" t="s">
        <v>199</v>
      </c>
      <c r="ET53" s="102"/>
      <c r="EU53" s="102"/>
      <c r="EV53" s="102"/>
      <c r="EW53" s="107">
        <f>SUMIF(ES$9:ES$39,ES53,EW$9:EW$39)</f>
        <v>0</v>
      </c>
      <c r="EX53" s="106" t="s">
        <v>199</v>
      </c>
      <c r="EY53" s="102"/>
      <c r="EZ53" s="102"/>
      <c r="FA53" s="102"/>
      <c r="FB53" s="107">
        <f>SUMIF(EX$9:EX$39,EX53,FB$9:FB$39)</f>
        <v>0</v>
      </c>
      <c r="FC53" s="106" t="s">
        <v>199</v>
      </c>
      <c r="FD53" s="102"/>
      <c r="FE53" s="102"/>
      <c r="FF53" s="102"/>
      <c r="FG53" s="107">
        <f>SUMIF(FC$9:FC$39,FC53,FG$9:FG$39)</f>
        <v>0</v>
      </c>
      <c r="FH53" s="106" t="s">
        <v>199</v>
      </c>
      <c r="FI53" s="102"/>
      <c r="FJ53" s="102"/>
      <c r="FK53" s="102"/>
      <c r="FL53" s="107">
        <f>SUMIF(FH$9:FH$39,FH53,FL$9:FL$39)</f>
        <v>0</v>
      </c>
      <c r="FM53" s="106" t="s">
        <v>199</v>
      </c>
      <c r="FN53" s="102"/>
      <c r="FO53" s="102"/>
      <c r="FP53" s="102"/>
      <c r="FQ53" s="107">
        <f>SUMIF(FM$9:FM$39,FM53,FQ$9:FQ$39)</f>
        <v>0</v>
      </c>
      <c r="FR53" s="106" t="s">
        <v>199</v>
      </c>
      <c r="FS53" s="102"/>
      <c r="FT53" s="102"/>
      <c r="FU53" s="102"/>
      <c r="FV53" s="107">
        <f>SUMIF(FR$9:FR$39,FR53,FV$9:FV$39)</f>
        <v>0</v>
      </c>
      <c r="FW53" s="106" t="s">
        <v>199</v>
      </c>
      <c r="FX53" s="102"/>
      <c r="FY53" s="102"/>
      <c r="FZ53" s="102"/>
      <c r="GA53" s="107">
        <f>SUMIF(FW$9:FW$39,FW53,GA$9:GA$39)</f>
        <v>0</v>
      </c>
      <c r="GB53" s="106" t="s">
        <v>199</v>
      </c>
      <c r="GC53" s="102"/>
      <c r="GD53" s="102"/>
      <c r="GE53" s="102"/>
      <c r="GF53" s="107">
        <f>SUMIF(GB$9:GB$39,GB53,GF$9:GF$39)</f>
        <v>0</v>
      </c>
      <c r="GG53" s="106" t="s">
        <v>199</v>
      </c>
      <c r="GH53" s="102"/>
      <c r="GI53" s="102"/>
      <c r="GJ53" s="102"/>
      <c r="GK53" s="107">
        <f>SUMIF(GG$9:GG$39,GG53,GK$9:GK$39)</f>
        <v>0</v>
      </c>
      <c r="GL53" s="106" t="s">
        <v>199</v>
      </c>
      <c r="GM53" s="102"/>
      <c r="GN53" s="102"/>
      <c r="GO53" s="102"/>
      <c r="GP53" s="107">
        <f>SUMIF(GL$9:GL$39,GL53,GP$9:GP$39)</f>
        <v>0</v>
      </c>
      <c r="GQ53" s="106" t="s">
        <v>199</v>
      </c>
      <c r="GR53" s="102"/>
      <c r="GS53" s="102"/>
      <c r="GT53" s="102"/>
      <c r="GU53" s="107">
        <f>SUMIF(GQ$9:GQ$39,GQ53,GU$9:GU$39)</f>
        <v>0</v>
      </c>
      <c r="GV53" s="106" t="s">
        <v>199</v>
      </c>
      <c r="GW53" s="102"/>
      <c r="GX53" s="102"/>
      <c r="GY53" s="102"/>
      <c r="GZ53" s="107">
        <f>SUMIF(GV$9:GV$39,GV53,GZ$9:GZ$39)</f>
        <v>0</v>
      </c>
      <c r="HA53" s="106" t="s">
        <v>199</v>
      </c>
      <c r="HB53" s="102"/>
      <c r="HC53" s="107">
        <f>SUMIF(HA$9:HA$39,HA53,HC$9:HC$39)</f>
        <v>0</v>
      </c>
      <c r="HD53" s="106" t="s">
        <v>199</v>
      </c>
      <c r="HE53" s="102"/>
      <c r="HF53" s="107">
        <f>SUMIF(HD$9:HD$39,HD53,HF$9:HF$39)</f>
        <v>0</v>
      </c>
      <c r="HG53" s="106"/>
      <c r="HH53" s="102"/>
      <c r="HI53" s="102"/>
      <c r="HJ53" s="102"/>
      <c r="HK53" s="102"/>
      <c r="HL53" s="102"/>
      <c r="HM53" s="102"/>
      <c r="HN53" s="102"/>
      <c r="HO53" s="102"/>
      <c r="HP53" s="102"/>
      <c r="HQ53" s="102"/>
      <c r="HR53" s="102"/>
      <c r="HS53" s="102"/>
      <c r="HT53" s="102"/>
      <c r="HU53" s="102"/>
      <c r="HV53" s="102"/>
      <c r="HW53" s="102"/>
      <c r="HX53" s="102"/>
      <c r="HY53" s="102"/>
      <c r="HZ53" s="102"/>
      <c r="IA53" s="102"/>
      <c r="IB53" s="102"/>
      <c r="IC53" s="102"/>
      <c r="ID53" s="102"/>
      <c r="IE53" s="102"/>
      <c r="IF53" s="102" t="s">
        <v>402</v>
      </c>
      <c r="IG53" s="102">
        <v>41.86</v>
      </c>
      <c r="IH53" s="102" t="s">
        <v>403</v>
      </c>
      <c r="II53" s="102" t="s">
        <v>39</v>
      </c>
      <c r="IJ53" s="102">
        <f t="shared" si="223"/>
        <v>0</v>
      </c>
      <c r="IK53" s="102">
        <f t="shared" si="224"/>
        <v>0</v>
      </c>
      <c r="IL53" s="102">
        <f t="shared" si="225"/>
        <v>0</v>
      </c>
      <c r="IM53" s="102">
        <f t="shared" si="226"/>
        <v>0</v>
      </c>
      <c r="IN53" s="102">
        <f t="shared" si="227"/>
        <v>0</v>
      </c>
      <c r="IO53" s="102">
        <f t="shared" si="228"/>
        <v>0</v>
      </c>
      <c r="IP53" s="102">
        <f t="shared" si="229"/>
        <v>0</v>
      </c>
      <c r="IQ53" s="102">
        <f t="shared" si="230"/>
        <v>0</v>
      </c>
      <c r="IR53" s="102">
        <f t="shared" si="231"/>
        <v>0</v>
      </c>
      <c r="IS53" s="102">
        <f t="shared" si="232"/>
        <v>0</v>
      </c>
      <c r="IT53" s="102">
        <f t="shared" si="233"/>
        <v>0</v>
      </c>
      <c r="IU53" s="107">
        <f t="shared" si="234"/>
        <v>0</v>
      </c>
    </row>
    <row r="54" spans="24:255">
      <c r="X54" s="106"/>
      <c r="Y54" s="102"/>
      <c r="Z54" s="102"/>
      <c r="AA54" s="102"/>
      <c r="AB54" s="107"/>
      <c r="AC54" s="106"/>
      <c r="AD54" s="102"/>
      <c r="AE54" s="102"/>
      <c r="AF54" s="102"/>
      <c r="AG54" s="107"/>
      <c r="AH54" s="106"/>
      <c r="AI54" s="102"/>
      <c r="AJ54" s="102"/>
      <c r="AK54" s="102"/>
      <c r="AL54" s="107"/>
      <c r="AM54" s="106"/>
      <c r="AN54" s="102"/>
      <c r="AO54" s="102"/>
      <c r="AP54" s="102"/>
      <c r="AQ54" s="107"/>
      <c r="AR54" s="106"/>
      <c r="AS54" s="102"/>
      <c r="AT54" s="102"/>
      <c r="AU54" s="102"/>
      <c r="AV54" s="107"/>
      <c r="AW54" s="106"/>
      <c r="AX54" s="102"/>
      <c r="AY54" s="102"/>
      <c r="AZ54" s="102"/>
      <c r="BA54" s="107"/>
      <c r="BB54" s="106"/>
      <c r="BC54" s="102"/>
      <c r="BD54" s="102"/>
      <c r="BE54" s="102"/>
      <c r="BF54" s="107"/>
      <c r="BG54" s="106"/>
      <c r="BH54" s="102"/>
      <c r="BI54" s="102"/>
      <c r="BJ54" s="102"/>
      <c r="BK54" s="107"/>
      <c r="BL54" s="106"/>
      <c r="BM54" s="102"/>
      <c r="BN54" s="102"/>
      <c r="BO54" s="102"/>
      <c r="BP54" s="107"/>
      <c r="BQ54" s="106"/>
      <c r="BR54" s="102"/>
      <c r="BS54" s="102"/>
      <c r="BT54" s="102"/>
      <c r="BU54" s="107"/>
      <c r="BV54" s="106"/>
      <c r="BW54" s="102"/>
      <c r="BX54" s="102"/>
      <c r="BY54" s="102"/>
      <c r="BZ54" s="107"/>
      <c r="CA54" s="106"/>
      <c r="CB54" s="102"/>
      <c r="CC54" s="102"/>
      <c r="CD54" s="102"/>
      <c r="CE54" s="107"/>
      <c r="CF54" s="106"/>
      <c r="CG54" s="102"/>
      <c r="CH54" s="102"/>
      <c r="CI54" s="102"/>
      <c r="CJ54" s="107"/>
      <c r="CK54" s="106"/>
      <c r="CL54" s="102"/>
      <c r="CM54" s="102"/>
      <c r="CN54" s="102"/>
      <c r="CO54" s="107"/>
      <c r="CP54" s="106"/>
      <c r="CQ54" s="102"/>
      <c r="CR54" s="102"/>
      <c r="CS54" s="102"/>
      <c r="CT54" s="107"/>
      <c r="CU54" s="106"/>
      <c r="CV54" s="102"/>
      <c r="CW54" s="102"/>
      <c r="CX54" s="102"/>
      <c r="CY54" s="107"/>
      <c r="CZ54" s="106"/>
      <c r="DA54" s="102"/>
      <c r="DB54" s="102"/>
      <c r="DC54" s="102"/>
      <c r="DD54" s="107"/>
      <c r="DE54" s="106"/>
      <c r="DF54" s="102"/>
      <c r="DG54" s="102"/>
      <c r="DH54" s="102"/>
      <c r="DI54" s="107"/>
      <c r="DJ54" s="106"/>
      <c r="DK54" s="102"/>
      <c r="DL54" s="102"/>
      <c r="DM54" s="102"/>
      <c r="DN54" s="107"/>
      <c r="DO54" s="106"/>
      <c r="DP54" s="102"/>
      <c r="DQ54" s="102"/>
      <c r="DR54" s="102"/>
      <c r="DS54" s="107"/>
      <c r="DT54" s="106"/>
      <c r="DU54" s="102"/>
      <c r="DV54" s="102"/>
      <c r="DW54" s="102"/>
      <c r="DX54" s="107"/>
      <c r="DY54" s="106"/>
      <c r="DZ54" s="102"/>
      <c r="EA54" s="102"/>
      <c r="EB54" s="102"/>
      <c r="EC54" s="107"/>
      <c r="ED54" s="106"/>
      <c r="EE54" s="102"/>
      <c r="EF54" s="102"/>
      <c r="EG54" s="102"/>
      <c r="EH54" s="107"/>
      <c r="EI54" s="106"/>
      <c r="EJ54" s="102"/>
      <c r="EK54" s="102"/>
      <c r="EL54" s="102"/>
      <c r="EM54" s="107"/>
      <c r="EN54" s="106"/>
      <c r="EO54" s="102"/>
      <c r="EP54" s="102"/>
      <c r="EQ54" s="102"/>
      <c r="ER54" s="107"/>
      <c r="ES54" s="106"/>
      <c r="ET54" s="102"/>
      <c r="EU54" s="102"/>
      <c r="EV54" s="102"/>
      <c r="EW54" s="107"/>
      <c r="EX54" s="106"/>
      <c r="EY54" s="102"/>
      <c r="EZ54" s="102"/>
      <c r="FA54" s="102"/>
      <c r="FB54" s="107"/>
      <c r="FC54" s="106"/>
      <c r="FD54" s="102"/>
      <c r="FE54" s="102"/>
      <c r="FF54" s="102"/>
      <c r="FG54" s="107"/>
      <c r="FH54" s="106"/>
      <c r="FI54" s="102"/>
      <c r="FJ54" s="102"/>
      <c r="FK54" s="102"/>
      <c r="FL54" s="107"/>
      <c r="FM54" s="106"/>
      <c r="FN54" s="102"/>
      <c r="FO54" s="102"/>
      <c r="FP54" s="102"/>
      <c r="FQ54" s="107"/>
      <c r="FR54" s="106"/>
      <c r="FS54" s="102"/>
      <c r="FT54" s="102"/>
      <c r="FU54" s="102"/>
      <c r="FV54" s="107"/>
      <c r="FW54" s="106"/>
      <c r="FX54" s="102"/>
      <c r="FY54" s="102"/>
      <c r="FZ54" s="102"/>
      <c r="GA54" s="107"/>
      <c r="GB54" s="106"/>
      <c r="GC54" s="102"/>
      <c r="GD54" s="102"/>
      <c r="GE54" s="102"/>
      <c r="GF54" s="107"/>
      <c r="GG54" s="106"/>
      <c r="GH54" s="102"/>
      <c r="GI54" s="102"/>
      <c r="GJ54" s="102"/>
      <c r="GK54" s="107"/>
      <c r="GL54" s="106"/>
      <c r="GM54" s="102"/>
      <c r="GN54" s="102"/>
      <c r="GO54" s="102"/>
      <c r="GP54" s="107"/>
      <c r="GQ54" s="106"/>
      <c r="GR54" s="102"/>
      <c r="GS54" s="102"/>
      <c r="GT54" s="102"/>
      <c r="GU54" s="107"/>
      <c r="GV54" s="106"/>
      <c r="GW54" s="102"/>
      <c r="GX54" s="102"/>
      <c r="GY54" s="102"/>
      <c r="GZ54" s="107"/>
      <c r="HA54" s="106"/>
      <c r="HB54" s="102"/>
      <c r="HC54" s="107"/>
      <c r="HD54" s="106"/>
      <c r="HE54" s="102"/>
      <c r="HF54" s="107"/>
      <c r="HG54" s="106"/>
      <c r="HH54" s="102"/>
      <c r="HI54" s="102"/>
      <c r="HJ54" s="102"/>
      <c r="HK54" s="102"/>
      <c r="HL54" s="102"/>
      <c r="HM54" s="102"/>
      <c r="HN54" s="102"/>
      <c r="HO54" s="102"/>
      <c r="HP54" s="102"/>
      <c r="HQ54" s="102"/>
      <c r="HR54" s="102"/>
      <c r="HS54" s="102"/>
      <c r="HT54" s="102"/>
      <c r="HU54" s="102"/>
      <c r="HV54" s="102"/>
      <c r="HW54" s="102"/>
      <c r="HX54" s="102"/>
      <c r="HY54" s="102"/>
      <c r="HZ54" s="102"/>
      <c r="IA54" s="102"/>
      <c r="IB54" s="102"/>
      <c r="IC54" s="102"/>
      <c r="ID54" s="102"/>
      <c r="IE54" s="102"/>
      <c r="IF54" s="102" t="s">
        <v>402</v>
      </c>
      <c r="IG54" s="102">
        <v>41.86</v>
      </c>
      <c r="IH54" s="102" t="s">
        <v>403</v>
      </c>
      <c r="II54" s="102" t="s">
        <v>293</v>
      </c>
      <c r="IJ54" s="102">
        <f t="shared" si="223"/>
        <v>0</v>
      </c>
      <c r="IK54" s="102">
        <f t="shared" si="224"/>
        <v>0</v>
      </c>
      <c r="IL54" s="102">
        <f t="shared" si="225"/>
        <v>0</v>
      </c>
      <c r="IM54" s="102">
        <f t="shared" si="226"/>
        <v>0</v>
      </c>
      <c r="IN54" s="102">
        <f t="shared" si="227"/>
        <v>0</v>
      </c>
      <c r="IO54" s="102">
        <f t="shared" si="228"/>
        <v>0</v>
      </c>
      <c r="IP54" s="102">
        <f t="shared" si="229"/>
        <v>0</v>
      </c>
      <c r="IQ54" s="102">
        <f t="shared" si="230"/>
        <v>0</v>
      </c>
      <c r="IR54" s="102">
        <f t="shared" si="231"/>
        <v>0</v>
      </c>
      <c r="IS54" s="102">
        <f t="shared" si="232"/>
        <v>0</v>
      </c>
      <c r="IT54" s="102">
        <f t="shared" si="233"/>
        <v>0</v>
      </c>
      <c r="IU54" s="107">
        <f t="shared" si="234"/>
        <v>0</v>
      </c>
    </row>
    <row r="55" spans="24:255">
      <c r="X55" s="106" t="s">
        <v>436</v>
      </c>
      <c r="Y55" s="102" t="s">
        <v>279</v>
      </c>
      <c r="Z55" s="102"/>
      <c r="AA55" s="102">
        <v>1E-3</v>
      </c>
      <c r="AB55" s="107"/>
      <c r="AC55" s="106"/>
      <c r="AD55" s="102" t="s">
        <v>279</v>
      </c>
      <c r="AE55" s="102"/>
      <c r="AF55" s="102">
        <v>1E-3</v>
      </c>
      <c r="AG55" s="107"/>
      <c r="AH55" s="106"/>
      <c r="AI55" s="102" t="s">
        <v>279</v>
      </c>
      <c r="AJ55" s="102"/>
      <c r="AK55" s="102">
        <v>1E-3</v>
      </c>
      <c r="AL55" s="107"/>
      <c r="AM55" s="106"/>
      <c r="AN55" s="102" t="s">
        <v>279</v>
      </c>
      <c r="AO55" s="102"/>
      <c r="AP55" s="102">
        <v>1E-3</v>
      </c>
      <c r="AQ55" s="107"/>
      <c r="AR55" s="106"/>
      <c r="AS55" s="102" t="s">
        <v>254</v>
      </c>
      <c r="AT55" s="102"/>
      <c r="AU55" s="102">
        <v>1</v>
      </c>
      <c r="AV55" s="107"/>
      <c r="AW55" s="106"/>
      <c r="AX55" s="102" t="s">
        <v>254</v>
      </c>
      <c r="AY55" s="102"/>
      <c r="AZ55" s="102">
        <v>1</v>
      </c>
      <c r="BA55" s="107"/>
      <c r="BB55" s="106"/>
      <c r="BC55" s="102" t="s">
        <v>254</v>
      </c>
      <c r="BD55" s="102"/>
      <c r="BE55" s="102">
        <v>1</v>
      </c>
      <c r="BF55" s="107"/>
      <c r="BG55" s="106"/>
      <c r="BH55" s="102" t="s">
        <v>254</v>
      </c>
      <c r="BI55" s="102"/>
      <c r="BJ55" s="102">
        <v>1</v>
      </c>
      <c r="BK55" s="107"/>
      <c r="BL55" s="106"/>
      <c r="BM55" s="102" t="s">
        <v>254</v>
      </c>
      <c r="BN55" s="102"/>
      <c r="BO55" s="102">
        <v>1</v>
      </c>
      <c r="BP55" s="107"/>
      <c r="BQ55" s="106"/>
      <c r="BR55" s="102" t="s">
        <v>254</v>
      </c>
      <c r="BS55" s="102"/>
      <c r="BT55" s="102">
        <v>1</v>
      </c>
      <c r="BU55" s="107"/>
      <c r="BV55" s="106"/>
      <c r="BW55" s="102" t="s">
        <v>254</v>
      </c>
      <c r="BX55" s="102"/>
      <c r="BY55" s="102">
        <v>1</v>
      </c>
      <c r="BZ55" s="107"/>
      <c r="CA55" s="106"/>
      <c r="CB55" s="102" t="s">
        <v>254</v>
      </c>
      <c r="CC55" s="102"/>
      <c r="CD55" s="102">
        <v>1</v>
      </c>
      <c r="CE55" s="107"/>
      <c r="CF55" s="106"/>
      <c r="CG55" s="102" t="s">
        <v>265</v>
      </c>
      <c r="CH55" s="102"/>
      <c r="CI55" s="102">
        <v>1</v>
      </c>
      <c r="CJ55" s="107"/>
      <c r="CK55" s="106"/>
      <c r="CL55" s="102" t="s">
        <v>265</v>
      </c>
      <c r="CM55" s="102"/>
      <c r="CN55" s="102">
        <v>1</v>
      </c>
      <c r="CO55" s="107"/>
      <c r="CP55" s="106"/>
      <c r="CQ55" s="102" t="s">
        <v>38</v>
      </c>
      <c r="CR55" s="102"/>
      <c r="CS55" s="102">
        <v>1E-3</v>
      </c>
      <c r="CT55" s="107"/>
      <c r="CU55" s="106"/>
      <c r="CV55" s="102" t="s">
        <v>38</v>
      </c>
      <c r="CW55" s="102"/>
      <c r="CX55" s="102">
        <v>1E-3</v>
      </c>
      <c r="CY55" s="107"/>
      <c r="CZ55" s="106"/>
      <c r="DA55" s="102" t="s">
        <v>38</v>
      </c>
      <c r="DB55" s="102"/>
      <c r="DC55" s="102">
        <v>1E-3</v>
      </c>
      <c r="DD55" s="107"/>
      <c r="DE55" s="106"/>
      <c r="DF55" s="102" t="s">
        <v>38</v>
      </c>
      <c r="DG55" s="102"/>
      <c r="DH55" s="102">
        <v>1E-3</v>
      </c>
      <c r="DI55" s="107"/>
      <c r="DJ55" s="106"/>
      <c r="DK55" s="102" t="s">
        <v>293</v>
      </c>
      <c r="DL55" s="102"/>
      <c r="DM55" s="102">
        <v>1E-3</v>
      </c>
      <c r="DN55" s="107"/>
      <c r="DO55" s="106"/>
      <c r="DP55" s="102" t="s">
        <v>38</v>
      </c>
      <c r="DQ55" s="102"/>
      <c r="DR55" s="102">
        <v>1E-3</v>
      </c>
      <c r="DS55" s="107"/>
      <c r="DT55" s="106"/>
      <c r="DU55" s="102" t="s">
        <v>39</v>
      </c>
      <c r="DV55" s="102"/>
      <c r="DW55" s="102">
        <f>(DW60/101.325*273.15/(273.15+DW61))/1000</f>
        <v>0</v>
      </c>
      <c r="DX55" s="107"/>
      <c r="DY55" s="106"/>
      <c r="DZ55" s="102" t="s">
        <v>38</v>
      </c>
      <c r="EA55" s="102"/>
      <c r="EB55" s="102">
        <v>1E-3</v>
      </c>
      <c r="EC55" s="107"/>
      <c r="ED55" s="106"/>
      <c r="EE55" s="102" t="s">
        <v>38</v>
      </c>
      <c r="EF55" s="102"/>
      <c r="EG55" s="102">
        <v>1E-3</v>
      </c>
      <c r="EH55" s="107"/>
      <c r="EI55" s="106"/>
      <c r="EJ55" s="102" t="s">
        <v>38</v>
      </c>
      <c r="EK55" s="102"/>
      <c r="EL55" s="102">
        <v>1E-3</v>
      </c>
      <c r="EM55" s="107"/>
      <c r="EN55" s="106"/>
      <c r="EO55" s="102" t="s">
        <v>38</v>
      </c>
      <c r="EP55" s="102"/>
      <c r="EQ55" s="102">
        <v>1E-3</v>
      </c>
      <c r="ER55" s="107"/>
      <c r="ES55" s="106"/>
      <c r="ET55" s="102" t="s">
        <v>38</v>
      </c>
      <c r="EU55" s="102"/>
      <c r="EV55" s="102">
        <v>1E-3</v>
      </c>
      <c r="EW55" s="107"/>
      <c r="EX55" s="106"/>
      <c r="EY55" s="102" t="s">
        <v>39</v>
      </c>
      <c r="EZ55" s="102"/>
      <c r="FA55" s="102">
        <f>(FA60/101.325*273.15/(273.15+FA61))/1000</f>
        <v>0</v>
      </c>
      <c r="FB55" s="107"/>
      <c r="FC55" s="106"/>
      <c r="FD55" s="102" t="s">
        <v>39</v>
      </c>
      <c r="FE55" s="102"/>
      <c r="FF55" s="102">
        <f>(FF60/101.325*273.15/(273.15+FF61))/1000</f>
        <v>0</v>
      </c>
      <c r="FG55" s="107"/>
      <c r="FH55" s="106"/>
      <c r="FI55" s="102" t="s">
        <v>39</v>
      </c>
      <c r="FJ55" s="102"/>
      <c r="FK55" s="102">
        <f>(FK60/101.325*273.15/(273.15+FK61))/1000</f>
        <v>0</v>
      </c>
      <c r="FL55" s="107"/>
      <c r="FM55" s="106"/>
      <c r="FN55" s="102" t="s">
        <v>61</v>
      </c>
      <c r="FO55" s="102"/>
      <c r="FP55" s="102">
        <v>1E-3</v>
      </c>
      <c r="FQ55" s="107"/>
      <c r="FR55" s="106"/>
      <c r="FS55" s="102" t="s">
        <v>61</v>
      </c>
      <c r="FT55" s="102"/>
      <c r="FU55" s="102">
        <v>1E-3</v>
      </c>
      <c r="FV55" s="107"/>
      <c r="FW55" s="106"/>
      <c r="FX55" s="102" t="s">
        <v>61</v>
      </c>
      <c r="FY55" s="102"/>
      <c r="FZ55" s="102">
        <v>1E-3</v>
      </c>
      <c r="GA55" s="107"/>
      <c r="GB55" s="106"/>
      <c r="GC55" s="102" t="s">
        <v>61</v>
      </c>
      <c r="GD55" s="102"/>
      <c r="GE55" s="102">
        <v>1E-3</v>
      </c>
      <c r="GF55" s="107"/>
      <c r="GG55" s="106"/>
      <c r="GH55" s="102" t="s">
        <v>61</v>
      </c>
      <c r="GI55" s="102"/>
      <c r="GJ55" s="102">
        <v>1E-3</v>
      </c>
      <c r="GK55" s="107"/>
      <c r="GL55" s="106"/>
      <c r="GM55" s="102" t="s">
        <v>279</v>
      </c>
      <c r="GN55" s="102"/>
      <c r="GO55" s="102">
        <v>1E-3</v>
      </c>
      <c r="GP55" s="107"/>
      <c r="GQ55" s="106"/>
      <c r="GR55" s="102" t="s">
        <v>61</v>
      </c>
      <c r="GS55" s="102"/>
      <c r="GT55" s="102">
        <v>1E-3</v>
      </c>
      <c r="GU55" s="107"/>
      <c r="GV55" s="106"/>
      <c r="GW55" s="102" t="s">
        <v>279</v>
      </c>
      <c r="GX55" s="102"/>
      <c r="GY55" s="102">
        <v>1E-3</v>
      </c>
      <c r="GZ55" s="107"/>
      <c r="HA55" s="106"/>
      <c r="HB55" s="102"/>
      <c r="HC55" s="107"/>
      <c r="HD55" s="106"/>
      <c r="HE55" s="102"/>
      <c r="HF55" s="107"/>
      <c r="HG55" s="106"/>
      <c r="HH55" s="102"/>
      <c r="HI55" s="102"/>
      <c r="HJ55" s="102"/>
      <c r="HK55" s="102"/>
      <c r="HL55" s="102"/>
      <c r="HM55" s="102"/>
      <c r="HN55" s="102"/>
      <c r="HO55" s="102"/>
      <c r="HP55" s="102"/>
      <c r="HQ55" s="102"/>
      <c r="HR55" s="102"/>
      <c r="HS55" s="102"/>
      <c r="HT55" s="102"/>
      <c r="HU55" s="102"/>
      <c r="HV55" s="102"/>
      <c r="HW55" s="102"/>
      <c r="HX55" s="102"/>
      <c r="HY55" s="102"/>
      <c r="HZ55" s="102"/>
      <c r="IA55" s="102"/>
      <c r="IB55" s="102"/>
      <c r="IC55" s="102"/>
      <c r="ID55" s="102"/>
      <c r="IE55" s="102"/>
      <c r="IF55" s="102" t="s">
        <v>402</v>
      </c>
      <c r="IG55" s="102">
        <v>41.86</v>
      </c>
      <c r="IH55" s="102" t="s">
        <v>404</v>
      </c>
      <c r="II55" s="102" t="s">
        <v>39</v>
      </c>
      <c r="IJ55" s="102">
        <f t="shared" si="223"/>
        <v>0</v>
      </c>
      <c r="IK55" s="102">
        <f t="shared" si="224"/>
        <v>0</v>
      </c>
      <c r="IL55" s="102">
        <f t="shared" si="225"/>
        <v>0</v>
      </c>
      <c r="IM55" s="102">
        <f t="shared" si="226"/>
        <v>0</v>
      </c>
      <c r="IN55" s="102">
        <f t="shared" si="227"/>
        <v>0</v>
      </c>
      <c r="IO55" s="102">
        <f t="shared" si="228"/>
        <v>0</v>
      </c>
      <c r="IP55" s="102">
        <f t="shared" si="229"/>
        <v>0</v>
      </c>
      <c r="IQ55" s="102">
        <f t="shared" si="230"/>
        <v>0</v>
      </c>
      <c r="IR55" s="102">
        <f t="shared" si="231"/>
        <v>0</v>
      </c>
      <c r="IS55" s="102">
        <f t="shared" si="232"/>
        <v>0</v>
      </c>
      <c r="IT55" s="102">
        <f t="shared" si="233"/>
        <v>0</v>
      </c>
      <c r="IU55" s="107">
        <f t="shared" si="234"/>
        <v>0</v>
      </c>
    </row>
    <row r="56" spans="24:255">
      <c r="X56" s="106"/>
      <c r="Y56" s="102" t="s">
        <v>280</v>
      </c>
      <c r="Z56" s="102"/>
      <c r="AA56" s="102">
        <v>1</v>
      </c>
      <c r="AB56" s="107"/>
      <c r="AC56" s="106"/>
      <c r="AD56" s="102" t="s">
        <v>280</v>
      </c>
      <c r="AE56" s="102"/>
      <c r="AF56" s="102">
        <v>1</v>
      </c>
      <c r="AG56" s="107"/>
      <c r="AH56" s="106"/>
      <c r="AI56" s="102" t="s">
        <v>280</v>
      </c>
      <c r="AJ56" s="102"/>
      <c r="AK56" s="102">
        <v>1</v>
      </c>
      <c r="AL56" s="107"/>
      <c r="AM56" s="106"/>
      <c r="AN56" s="102" t="s">
        <v>280</v>
      </c>
      <c r="AO56" s="102"/>
      <c r="AP56" s="102">
        <v>1</v>
      </c>
      <c r="AQ56" s="107"/>
      <c r="AR56" s="106"/>
      <c r="AS56" s="102" t="s">
        <v>255</v>
      </c>
      <c r="AT56" s="102"/>
      <c r="AU56" s="102">
        <v>1E-3</v>
      </c>
      <c r="AV56" s="107"/>
      <c r="AW56" s="106"/>
      <c r="AX56" s="102" t="s">
        <v>255</v>
      </c>
      <c r="AY56" s="102"/>
      <c r="AZ56" s="102">
        <v>1E-3</v>
      </c>
      <c r="BA56" s="107"/>
      <c r="BB56" s="106"/>
      <c r="BC56" s="102" t="s">
        <v>255</v>
      </c>
      <c r="BD56" s="102"/>
      <c r="BE56" s="102">
        <v>1E-3</v>
      </c>
      <c r="BF56" s="107"/>
      <c r="BG56" s="106"/>
      <c r="BH56" s="102" t="s">
        <v>255</v>
      </c>
      <c r="BI56" s="102"/>
      <c r="BJ56" s="102">
        <v>1E-3</v>
      </c>
      <c r="BK56" s="107"/>
      <c r="BL56" s="106"/>
      <c r="BM56" s="102" t="s">
        <v>255</v>
      </c>
      <c r="BN56" s="102"/>
      <c r="BO56" s="102">
        <v>1E-3</v>
      </c>
      <c r="BP56" s="107"/>
      <c r="BQ56" s="106"/>
      <c r="BR56" s="102" t="s">
        <v>255</v>
      </c>
      <c r="BS56" s="102"/>
      <c r="BT56" s="102">
        <v>1E-3</v>
      </c>
      <c r="BU56" s="107"/>
      <c r="BV56" s="106"/>
      <c r="BW56" s="102" t="s">
        <v>255</v>
      </c>
      <c r="BX56" s="102"/>
      <c r="BY56" s="102">
        <v>1E-3</v>
      </c>
      <c r="BZ56" s="107"/>
      <c r="CA56" s="106"/>
      <c r="CB56" s="102" t="s">
        <v>255</v>
      </c>
      <c r="CC56" s="102"/>
      <c r="CD56" s="102">
        <v>1E-3</v>
      </c>
      <c r="CE56" s="107"/>
      <c r="CF56" s="106"/>
      <c r="CG56" s="102" t="s">
        <v>264</v>
      </c>
      <c r="CH56" s="102"/>
      <c r="CI56" s="102">
        <v>1E-3</v>
      </c>
      <c r="CJ56" s="107"/>
      <c r="CK56" s="106"/>
      <c r="CL56" s="102" t="s">
        <v>264</v>
      </c>
      <c r="CM56" s="102"/>
      <c r="CN56" s="102">
        <v>1E-3</v>
      </c>
      <c r="CO56" s="107"/>
      <c r="CP56" s="106"/>
      <c r="CQ56" s="102" t="s">
        <v>52</v>
      </c>
      <c r="CR56" s="102"/>
      <c r="CS56" s="102">
        <v>1</v>
      </c>
      <c r="CT56" s="107"/>
      <c r="CU56" s="106"/>
      <c r="CV56" s="102" t="s">
        <v>52</v>
      </c>
      <c r="CW56" s="102"/>
      <c r="CX56" s="102">
        <v>1</v>
      </c>
      <c r="CY56" s="107"/>
      <c r="CZ56" s="106"/>
      <c r="DA56" s="102" t="s">
        <v>52</v>
      </c>
      <c r="DB56" s="102"/>
      <c r="DC56" s="102">
        <v>1</v>
      </c>
      <c r="DD56" s="107"/>
      <c r="DE56" s="106"/>
      <c r="DF56" s="102" t="s">
        <v>52</v>
      </c>
      <c r="DG56" s="102"/>
      <c r="DH56" s="102">
        <v>1</v>
      </c>
      <c r="DI56" s="107"/>
      <c r="DJ56" s="106"/>
      <c r="DK56" s="102" t="s">
        <v>295</v>
      </c>
      <c r="DL56" s="102"/>
      <c r="DM56" s="102">
        <v>1</v>
      </c>
      <c r="DN56" s="107"/>
      <c r="DO56" s="106"/>
      <c r="DP56" s="102" t="s">
        <v>52</v>
      </c>
      <c r="DQ56" s="102"/>
      <c r="DR56" s="102">
        <v>1</v>
      </c>
      <c r="DS56" s="107"/>
      <c r="DT56" s="106"/>
      <c r="DU56" s="102" t="s">
        <v>285</v>
      </c>
      <c r="DV56" s="102"/>
      <c r="DW56" s="102">
        <f>(DW60/101.325*273.15/(273.15+DW61))</f>
        <v>0</v>
      </c>
      <c r="DX56" s="107"/>
      <c r="DY56" s="106"/>
      <c r="DZ56" s="102" t="s">
        <v>52</v>
      </c>
      <c r="EA56" s="102"/>
      <c r="EB56" s="102">
        <v>1</v>
      </c>
      <c r="EC56" s="107"/>
      <c r="ED56" s="106"/>
      <c r="EE56" s="102" t="s">
        <v>52</v>
      </c>
      <c r="EF56" s="102"/>
      <c r="EG56" s="102">
        <v>1</v>
      </c>
      <c r="EH56" s="107"/>
      <c r="EI56" s="106"/>
      <c r="EJ56" s="102" t="s">
        <v>52</v>
      </c>
      <c r="EK56" s="102"/>
      <c r="EL56" s="102">
        <v>1</v>
      </c>
      <c r="EM56" s="107"/>
      <c r="EN56" s="106"/>
      <c r="EO56" s="102" t="s">
        <v>52</v>
      </c>
      <c r="EP56" s="102"/>
      <c r="EQ56" s="102">
        <v>1</v>
      </c>
      <c r="ER56" s="107"/>
      <c r="ES56" s="106"/>
      <c r="ET56" s="102" t="s">
        <v>52</v>
      </c>
      <c r="EU56" s="102"/>
      <c r="EV56" s="102">
        <v>1</v>
      </c>
      <c r="EW56" s="107"/>
      <c r="EX56" s="106"/>
      <c r="EY56" s="102" t="s">
        <v>285</v>
      </c>
      <c r="EZ56" s="102"/>
      <c r="FA56" s="102">
        <f>(FA60/101.325*273.15/(273.15+FA61))</f>
        <v>0</v>
      </c>
      <c r="FB56" s="107"/>
      <c r="FC56" s="106"/>
      <c r="FD56" s="102" t="s">
        <v>285</v>
      </c>
      <c r="FE56" s="102"/>
      <c r="FF56" s="102">
        <f>(FF60/101.325*273.15/(273.15+FF61))</f>
        <v>0</v>
      </c>
      <c r="FG56" s="107"/>
      <c r="FH56" s="106"/>
      <c r="FI56" s="102" t="s">
        <v>285</v>
      </c>
      <c r="FJ56" s="102"/>
      <c r="FK56" s="102">
        <f>(FK60/101.325*273.15/(273.15+FK61))</f>
        <v>0</v>
      </c>
      <c r="FL56" s="107"/>
      <c r="FM56" s="106"/>
      <c r="FN56" s="102" t="s">
        <v>63</v>
      </c>
      <c r="FO56" s="102"/>
      <c r="FP56" s="102">
        <v>1</v>
      </c>
      <c r="FQ56" s="107"/>
      <c r="FR56" s="106"/>
      <c r="FS56" s="102" t="s">
        <v>63</v>
      </c>
      <c r="FT56" s="102"/>
      <c r="FU56" s="102">
        <v>1</v>
      </c>
      <c r="FV56" s="107"/>
      <c r="FW56" s="106"/>
      <c r="FX56" s="102" t="s">
        <v>63</v>
      </c>
      <c r="FY56" s="102"/>
      <c r="FZ56" s="102">
        <v>1</v>
      </c>
      <c r="GA56" s="107"/>
      <c r="GB56" s="106"/>
      <c r="GC56" s="102" t="s">
        <v>63</v>
      </c>
      <c r="GD56" s="102"/>
      <c r="GE56" s="102">
        <v>1</v>
      </c>
      <c r="GF56" s="107"/>
      <c r="GG56" s="106"/>
      <c r="GH56" s="102" t="s">
        <v>63</v>
      </c>
      <c r="GI56" s="102"/>
      <c r="GJ56" s="102">
        <v>1</v>
      </c>
      <c r="GK56" s="107"/>
      <c r="GL56" s="106"/>
      <c r="GM56" s="102" t="s">
        <v>280</v>
      </c>
      <c r="GN56" s="102"/>
      <c r="GO56" s="102">
        <v>1</v>
      </c>
      <c r="GP56" s="107"/>
      <c r="GQ56" s="106"/>
      <c r="GR56" s="102" t="s">
        <v>63</v>
      </c>
      <c r="GS56" s="102"/>
      <c r="GT56" s="102">
        <v>1</v>
      </c>
      <c r="GU56" s="107"/>
      <c r="GV56" s="106"/>
      <c r="GW56" s="102" t="s">
        <v>280</v>
      </c>
      <c r="GX56" s="102"/>
      <c r="GY56" s="102">
        <v>1</v>
      </c>
      <c r="GZ56" s="107"/>
      <c r="HA56" s="106"/>
      <c r="HB56" s="102"/>
      <c r="HC56" s="107"/>
      <c r="HD56" s="106"/>
      <c r="HE56" s="102"/>
      <c r="HF56" s="107"/>
      <c r="HG56" s="106"/>
      <c r="HH56" s="102"/>
      <c r="HI56" s="102"/>
      <c r="HJ56" s="102"/>
      <c r="HK56" s="102"/>
      <c r="HL56" s="102"/>
      <c r="HM56" s="102"/>
      <c r="HN56" s="102"/>
      <c r="HO56" s="102"/>
      <c r="HP56" s="102"/>
      <c r="HQ56" s="102"/>
      <c r="HR56" s="102"/>
      <c r="HS56" s="102"/>
      <c r="HT56" s="102"/>
      <c r="HU56" s="102"/>
      <c r="HV56" s="102"/>
      <c r="HW56" s="102"/>
      <c r="HX56" s="102"/>
      <c r="HY56" s="102"/>
      <c r="HZ56" s="102"/>
      <c r="IA56" s="102"/>
      <c r="IB56" s="102"/>
      <c r="IC56" s="102"/>
      <c r="ID56" s="102"/>
      <c r="IE56" s="102"/>
      <c r="IF56" s="102" t="s">
        <v>402</v>
      </c>
      <c r="IG56" s="102">
        <v>41.86</v>
      </c>
      <c r="IH56" s="102" t="s">
        <v>404</v>
      </c>
      <c r="II56" s="102" t="s">
        <v>293</v>
      </c>
      <c r="IJ56" s="102">
        <f t="shared" si="223"/>
        <v>0</v>
      </c>
      <c r="IK56" s="102">
        <f t="shared" si="224"/>
        <v>0</v>
      </c>
      <c r="IL56" s="102">
        <f t="shared" si="225"/>
        <v>0</v>
      </c>
      <c r="IM56" s="102">
        <f t="shared" si="226"/>
        <v>0</v>
      </c>
      <c r="IN56" s="102">
        <f t="shared" si="227"/>
        <v>0</v>
      </c>
      <c r="IO56" s="102">
        <f t="shared" si="228"/>
        <v>0</v>
      </c>
      <c r="IP56" s="102">
        <f t="shared" si="229"/>
        <v>0</v>
      </c>
      <c r="IQ56" s="102">
        <f t="shared" si="230"/>
        <v>0</v>
      </c>
      <c r="IR56" s="102">
        <f t="shared" si="231"/>
        <v>0</v>
      </c>
      <c r="IS56" s="102">
        <f t="shared" si="232"/>
        <v>0</v>
      </c>
      <c r="IT56" s="102">
        <f t="shared" si="233"/>
        <v>0</v>
      </c>
      <c r="IU56" s="107">
        <f t="shared" si="234"/>
        <v>0</v>
      </c>
    </row>
    <row r="57" spans="24:255">
      <c r="X57" s="106"/>
      <c r="Y57" s="102"/>
      <c r="Z57" s="102"/>
      <c r="AA57" s="102"/>
      <c r="AB57" s="107"/>
      <c r="AC57" s="106"/>
      <c r="AD57" s="102"/>
      <c r="AE57" s="102"/>
      <c r="AF57" s="102"/>
      <c r="AG57" s="107"/>
      <c r="AH57" s="106"/>
      <c r="AI57" s="102"/>
      <c r="AJ57" s="102"/>
      <c r="AK57" s="102"/>
      <c r="AL57" s="107"/>
      <c r="AM57" s="106"/>
      <c r="AN57" s="102"/>
      <c r="AO57" s="102"/>
      <c r="AP57" s="102"/>
      <c r="AQ57" s="107"/>
      <c r="AR57" s="106"/>
      <c r="AS57" s="102"/>
      <c r="AT57" s="102"/>
      <c r="AU57" s="102"/>
      <c r="AV57" s="107"/>
      <c r="AW57" s="106"/>
      <c r="AX57" s="102"/>
      <c r="AY57" s="102"/>
      <c r="AZ57" s="102"/>
      <c r="BA57" s="107"/>
      <c r="BB57" s="106"/>
      <c r="BC57" s="102"/>
      <c r="BD57" s="102"/>
      <c r="BE57" s="102"/>
      <c r="BF57" s="107"/>
      <c r="BG57" s="106"/>
      <c r="BH57" s="102"/>
      <c r="BI57" s="102"/>
      <c r="BJ57" s="102"/>
      <c r="BK57" s="107"/>
      <c r="BL57" s="106"/>
      <c r="BM57" s="102"/>
      <c r="BN57" s="102"/>
      <c r="BO57" s="102"/>
      <c r="BP57" s="107"/>
      <c r="BQ57" s="106"/>
      <c r="BR57" s="102"/>
      <c r="BS57" s="102"/>
      <c r="BT57" s="102"/>
      <c r="BU57" s="107"/>
      <c r="BV57" s="106"/>
      <c r="BW57" s="102"/>
      <c r="BX57" s="102"/>
      <c r="BY57" s="102"/>
      <c r="BZ57" s="107"/>
      <c r="CA57" s="106"/>
      <c r="CB57" s="102"/>
      <c r="CC57" s="102"/>
      <c r="CD57" s="102"/>
      <c r="CE57" s="107"/>
      <c r="CF57" s="106"/>
      <c r="CG57" s="102"/>
      <c r="CH57" s="102"/>
      <c r="CI57" s="102"/>
      <c r="CJ57" s="107"/>
      <c r="CK57" s="106"/>
      <c r="CL57" s="102"/>
      <c r="CM57" s="102"/>
      <c r="CN57" s="102"/>
      <c r="CO57" s="107"/>
      <c r="CP57" s="106"/>
      <c r="CQ57" s="102" t="s">
        <v>39</v>
      </c>
      <c r="CR57" s="102"/>
      <c r="CS57" s="102">
        <f>1/CS60*0.001</f>
        <v>2.1834061135371178E-3</v>
      </c>
      <c r="CT57" s="107"/>
      <c r="CU57" s="106"/>
      <c r="CV57" s="102" t="s">
        <v>39</v>
      </c>
      <c r="CW57" s="102"/>
      <c r="CX57" s="102">
        <f>1/CX60*0.001</f>
        <v>1.9920318725099601E-3</v>
      </c>
      <c r="CY57" s="107"/>
      <c r="CZ57" s="106"/>
      <c r="DA57" s="102" t="s">
        <v>39</v>
      </c>
      <c r="DB57" s="102"/>
      <c r="DC57" s="102">
        <f>1/DC60*0.001</f>
        <v>2.8169014084507044E-3</v>
      </c>
      <c r="DD57" s="107"/>
      <c r="DE57" s="106"/>
      <c r="DF57" s="102" t="s">
        <v>39</v>
      </c>
      <c r="DG57" s="102"/>
      <c r="DH57" s="102">
        <f>1/DH60*0.001</f>
        <v>2.0746887966804984E-3</v>
      </c>
      <c r="DI57" s="107"/>
      <c r="DJ57" s="106"/>
      <c r="DK57" s="102"/>
      <c r="DL57" s="102"/>
      <c r="DM57" s="102"/>
      <c r="DN57" s="107"/>
      <c r="DO57" s="106"/>
      <c r="DP57" s="102"/>
      <c r="DQ57" s="102"/>
      <c r="DR57" s="102"/>
      <c r="DS57" s="107"/>
      <c r="DT57" s="106"/>
      <c r="DU57" s="102" t="s">
        <v>293</v>
      </c>
      <c r="DV57" s="102"/>
      <c r="DW57" s="102">
        <v>1E-3</v>
      </c>
      <c r="DX57" s="107"/>
      <c r="DY57" s="106"/>
      <c r="DZ57" s="102"/>
      <c r="EA57" s="102"/>
      <c r="EB57" s="102"/>
      <c r="EC57" s="107"/>
      <c r="ED57" s="106"/>
      <c r="EE57" s="102"/>
      <c r="EF57" s="102"/>
      <c r="EG57" s="102"/>
      <c r="EH57" s="107"/>
      <c r="EI57" s="106"/>
      <c r="EJ57" s="102"/>
      <c r="EK57" s="102"/>
      <c r="EL57" s="102"/>
      <c r="EM57" s="107"/>
      <c r="EN57" s="106"/>
      <c r="EO57" s="102"/>
      <c r="EP57" s="102"/>
      <c r="EQ57" s="102"/>
      <c r="ER57" s="107"/>
      <c r="ES57" s="106"/>
      <c r="ET57" s="102"/>
      <c r="EU57" s="102"/>
      <c r="EV57" s="102"/>
      <c r="EW57" s="107"/>
      <c r="EX57" s="106"/>
      <c r="EY57" s="102" t="s">
        <v>293</v>
      </c>
      <c r="EZ57" s="102"/>
      <c r="FA57" s="102">
        <v>1E-3</v>
      </c>
      <c r="FB57" s="107"/>
      <c r="FC57" s="106"/>
      <c r="FD57" s="102" t="s">
        <v>293</v>
      </c>
      <c r="FE57" s="102"/>
      <c r="FF57" s="102">
        <v>1E-3</v>
      </c>
      <c r="FG57" s="107"/>
      <c r="FH57" s="106"/>
      <c r="FI57" s="102" t="s">
        <v>293</v>
      </c>
      <c r="FJ57" s="102"/>
      <c r="FK57" s="102">
        <v>1E-3</v>
      </c>
      <c r="FL57" s="107"/>
      <c r="FM57" s="106"/>
      <c r="FN57" s="102"/>
      <c r="FO57" s="102"/>
      <c r="FP57" s="102"/>
      <c r="FQ57" s="107"/>
      <c r="FR57" s="106"/>
      <c r="FS57" s="102"/>
      <c r="FT57" s="102"/>
      <c r="FU57" s="102"/>
      <c r="FV57" s="107"/>
      <c r="FW57" s="106"/>
      <c r="FX57" s="102"/>
      <c r="FY57" s="102"/>
      <c r="FZ57" s="102"/>
      <c r="GA57" s="107"/>
      <c r="GB57" s="106"/>
      <c r="GC57" s="102"/>
      <c r="GD57" s="102"/>
      <c r="GE57" s="102"/>
      <c r="GF57" s="107"/>
      <c r="GG57" s="106"/>
      <c r="GH57" s="102"/>
      <c r="GI57" s="102"/>
      <c r="GJ57" s="102"/>
      <c r="GK57" s="107"/>
      <c r="GL57" s="106"/>
      <c r="GM57" s="102"/>
      <c r="GN57" s="102"/>
      <c r="GO57" s="102"/>
      <c r="GP57" s="107"/>
      <c r="GQ57" s="106"/>
      <c r="GR57" s="102"/>
      <c r="GS57" s="102"/>
      <c r="GT57" s="102"/>
      <c r="GU57" s="107"/>
      <c r="GV57" s="106"/>
      <c r="GW57" s="102"/>
      <c r="GX57" s="102"/>
      <c r="GY57" s="102"/>
      <c r="GZ57" s="107"/>
      <c r="HA57" s="106"/>
      <c r="HB57" s="102"/>
      <c r="HC57" s="107"/>
      <c r="HD57" s="106"/>
      <c r="HE57" s="102"/>
      <c r="HF57" s="107"/>
      <c r="HG57" s="106"/>
      <c r="HH57" s="102"/>
      <c r="HI57" s="102"/>
      <c r="HJ57" s="102"/>
      <c r="HK57" s="102"/>
      <c r="HL57" s="102"/>
      <c r="HM57" s="102"/>
      <c r="HN57" s="102"/>
      <c r="HO57" s="102"/>
      <c r="HP57" s="102"/>
      <c r="HQ57" s="102"/>
      <c r="HR57" s="102"/>
      <c r="HS57" s="102"/>
      <c r="HT57" s="102"/>
      <c r="HU57" s="102"/>
      <c r="HV57" s="102"/>
      <c r="HW57" s="102"/>
      <c r="HX57" s="102"/>
      <c r="HY57" s="102"/>
      <c r="HZ57" s="102"/>
      <c r="IA57" s="102"/>
      <c r="IB57" s="102"/>
      <c r="IC57" s="102"/>
      <c r="ID57" s="102"/>
      <c r="IE57" s="102"/>
      <c r="IF57" s="102" t="s">
        <v>398</v>
      </c>
      <c r="IG57" s="102">
        <v>29.3</v>
      </c>
      <c r="IH57" s="102" t="s">
        <v>403</v>
      </c>
      <c r="II57" s="102" t="s">
        <v>39</v>
      </c>
      <c r="IJ57" s="102">
        <f t="shared" si="223"/>
        <v>0</v>
      </c>
      <c r="IK57" s="102">
        <f t="shared" si="224"/>
        <v>0</v>
      </c>
      <c r="IL57" s="102">
        <f t="shared" si="225"/>
        <v>0</v>
      </c>
      <c r="IM57" s="102">
        <f t="shared" si="226"/>
        <v>0</v>
      </c>
      <c r="IN57" s="102">
        <f t="shared" si="227"/>
        <v>0</v>
      </c>
      <c r="IO57" s="102">
        <f t="shared" si="228"/>
        <v>0</v>
      </c>
      <c r="IP57" s="102">
        <f t="shared" si="229"/>
        <v>0</v>
      </c>
      <c r="IQ57" s="102">
        <f t="shared" si="230"/>
        <v>0</v>
      </c>
      <c r="IR57" s="102">
        <f t="shared" si="231"/>
        <v>0</v>
      </c>
      <c r="IS57" s="102">
        <f t="shared" si="232"/>
        <v>0</v>
      </c>
      <c r="IT57" s="102">
        <f t="shared" si="233"/>
        <v>0</v>
      </c>
      <c r="IU57" s="107">
        <f t="shared" si="234"/>
        <v>0</v>
      </c>
    </row>
    <row r="58" spans="24:255">
      <c r="X58" s="106"/>
      <c r="Y58" s="102"/>
      <c r="Z58" s="102"/>
      <c r="AA58" s="102"/>
      <c r="AB58" s="107"/>
      <c r="AC58" s="106"/>
      <c r="AD58" s="102"/>
      <c r="AE58" s="102"/>
      <c r="AF58" s="102"/>
      <c r="AG58" s="107"/>
      <c r="AH58" s="106"/>
      <c r="AI58" s="102"/>
      <c r="AJ58" s="102"/>
      <c r="AK58" s="102"/>
      <c r="AL58" s="107"/>
      <c r="AM58" s="106"/>
      <c r="AN58" s="102"/>
      <c r="AO58" s="102"/>
      <c r="AP58" s="102"/>
      <c r="AQ58" s="107"/>
      <c r="AR58" s="106"/>
      <c r="AS58" s="102"/>
      <c r="AT58" s="102"/>
      <c r="AU58" s="102"/>
      <c r="AV58" s="107"/>
      <c r="AW58" s="106"/>
      <c r="AX58" s="102"/>
      <c r="AY58" s="102"/>
      <c r="AZ58" s="102"/>
      <c r="BA58" s="107"/>
      <c r="BB58" s="106"/>
      <c r="BC58" s="102"/>
      <c r="BD58" s="102"/>
      <c r="BE58" s="102"/>
      <c r="BF58" s="107"/>
      <c r="BG58" s="106"/>
      <c r="BH58" s="102"/>
      <c r="BI58" s="102"/>
      <c r="BJ58" s="102"/>
      <c r="BK58" s="107"/>
      <c r="BL58" s="106"/>
      <c r="BM58" s="102"/>
      <c r="BN58" s="102"/>
      <c r="BO58" s="102"/>
      <c r="BP58" s="107"/>
      <c r="BQ58" s="106"/>
      <c r="BR58" s="102"/>
      <c r="BS58" s="102"/>
      <c r="BT58" s="102"/>
      <c r="BU58" s="107"/>
      <c r="BV58" s="106"/>
      <c r="BW58" s="102"/>
      <c r="BX58" s="102"/>
      <c r="BY58" s="102"/>
      <c r="BZ58" s="107"/>
      <c r="CA58" s="106"/>
      <c r="CB58" s="102"/>
      <c r="CC58" s="102"/>
      <c r="CD58" s="102"/>
      <c r="CE58" s="107"/>
      <c r="CF58" s="106"/>
      <c r="CG58" s="102"/>
      <c r="CH58" s="102"/>
      <c r="CI58" s="102"/>
      <c r="CJ58" s="107"/>
      <c r="CK58" s="106"/>
      <c r="CL58" s="102"/>
      <c r="CM58" s="102"/>
      <c r="CN58" s="102"/>
      <c r="CO58" s="107"/>
      <c r="CP58" s="106"/>
      <c r="CQ58" s="102" t="s">
        <v>285</v>
      </c>
      <c r="CR58" s="102"/>
      <c r="CS58" s="102">
        <f>1/CS60</f>
        <v>2.1834061135371177</v>
      </c>
      <c r="CT58" s="107"/>
      <c r="CU58" s="106"/>
      <c r="CV58" s="102" t="s">
        <v>285</v>
      </c>
      <c r="CW58" s="102"/>
      <c r="CX58" s="102">
        <f>1/CX60</f>
        <v>1.9920318725099602</v>
      </c>
      <c r="CY58" s="107"/>
      <c r="CZ58" s="106"/>
      <c r="DA58" s="102" t="s">
        <v>285</v>
      </c>
      <c r="DB58" s="102"/>
      <c r="DC58" s="102">
        <f>1/DC60</f>
        <v>2.8169014084507045</v>
      </c>
      <c r="DD58" s="107"/>
      <c r="DE58" s="106"/>
      <c r="DF58" s="102" t="s">
        <v>285</v>
      </c>
      <c r="DG58" s="102"/>
      <c r="DH58" s="102">
        <f>1/DH60</f>
        <v>2.0746887966804981</v>
      </c>
      <c r="DI58" s="107"/>
      <c r="DJ58" s="106"/>
      <c r="DK58" s="102"/>
      <c r="DL58" s="102"/>
      <c r="DM58" s="102"/>
      <c r="DN58" s="107"/>
      <c r="DO58" s="106"/>
      <c r="DP58" s="102"/>
      <c r="DQ58" s="102"/>
      <c r="DR58" s="102"/>
      <c r="DS58" s="107"/>
      <c r="DT58" s="106"/>
      <c r="DU58" s="102" t="s">
        <v>295</v>
      </c>
      <c r="DV58" s="102"/>
      <c r="DW58" s="102">
        <v>1</v>
      </c>
      <c r="DX58" s="107"/>
      <c r="DY58" s="106"/>
      <c r="DZ58" s="102"/>
      <c r="EA58" s="102"/>
      <c r="EB58" s="102"/>
      <c r="EC58" s="107"/>
      <c r="ED58" s="106"/>
      <c r="EE58" s="102"/>
      <c r="EF58" s="102"/>
      <c r="EG58" s="102"/>
      <c r="EH58" s="107"/>
      <c r="EI58" s="106"/>
      <c r="EJ58" s="102"/>
      <c r="EK58" s="102"/>
      <c r="EL58" s="102"/>
      <c r="EM58" s="107"/>
      <c r="EN58" s="106"/>
      <c r="EO58" s="102"/>
      <c r="EP58" s="102"/>
      <c r="EQ58" s="102"/>
      <c r="ER58" s="107"/>
      <c r="ES58" s="106"/>
      <c r="ET58" s="102"/>
      <c r="EU58" s="102"/>
      <c r="EV58" s="102"/>
      <c r="EW58" s="107"/>
      <c r="EX58" s="106"/>
      <c r="EY58" s="102" t="s">
        <v>295</v>
      </c>
      <c r="EZ58" s="102"/>
      <c r="FA58" s="102">
        <v>1</v>
      </c>
      <c r="FB58" s="107"/>
      <c r="FC58" s="106"/>
      <c r="FD58" s="102" t="s">
        <v>295</v>
      </c>
      <c r="FE58" s="102"/>
      <c r="FF58" s="102">
        <v>1</v>
      </c>
      <c r="FG58" s="107"/>
      <c r="FH58" s="106"/>
      <c r="FI58" s="102" t="s">
        <v>295</v>
      </c>
      <c r="FJ58" s="102"/>
      <c r="FK58" s="102">
        <v>1</v>
      </c>
      <c r="FL58" s="107"/>
      <c r="FM58" s="106"/>
      <c r="FN58" s="102"/>
      <c r="FO58" s="102"/>
      <c r="FP58" s="102"/>
      <c r="FQ58" s="107"/>
      <c r="FR58" s="106"/>
      <c r="FS58" s="102"/>
      <c r="FT58" s="102"/>
      <c r="FU58" s="102"/>
      <c r="FV58" s="107"/>
      <c r="FW58" s="106"/>
      <c r="FX58" s="102"/>
      <c r="FY58" s="102"/>
      <c r="FZ58" s="102"/>
      <c r="GA58" s="107"/>
      <c r="GB58" s="106"/>
      <c r="GC58" s="102"/>
      <c r="GD58" s="102"/>
      <c r="GE58" s="102"/>
      <c r="GF58" s="107"/>
      <c r="GG58" s="106"/>
      <c r="GH58" s="102"/>
      <c r="GI58" s="102"/>
      <c r="GJ58" s="102"/>
      <c r="GK58" s="107"/>
      <c r="GL58" s="106"/>
      <c r="GM58" s="102"/>
      <c r="GN58" s="102"/>
      <c r="GO58" s="102"/>
      <c r="GP58" s="107"/>
      <c r="GQ58" s="106"/>
      <c r="GR58" s="102"/>
      <c r="GS58" s="102"/>
      <c r="GT58" s="102"/>
      <c r="GU58" s="107"/>
      <c r="GV58" s="106"/>
      <c r="GW58" s="102"/>
      <c r="GX58" s="102"/>
      <c r="GY58" s="102"/>
      <c r="GZ58" s="107"/>
      <c r="HA58" s="106"/>
      <c r="HB58" s="102"/>
      <c r="HC58" s="107"/>
      <c r="HD58" s="106"/>
      <c r="HE58" s="102"/>
      <c r="HF58" s="107"/>
      <c r="HG58" s="106"/>
      <c r="HH58" s="102"/>
      <c r="HI58" s="102"/>
      <c r="HJ58" s="102"/>
      <c r="HK58" s="102"/>
      <c r="HL58" s="102"/>
      <c r="HM58" s="102"/>
      <c r="HN58" s="102"/>
      <c r="HO58" s="102"/>
      <c r="HP58" s="102"/>
      <c r="HQ58" s="102"/>
      <c r="HR58" s="102"/>
      <c r="HS58" s="102"/>
      <c r="HT58" s="102"/>
      <c r="HU58" s="102"/>
      <c r="HV58" s="102"/>
      <c r="HW58" s="102"/>
      <c r="HX58" s="102"/>
      <c r="HY58" s="102"/>
      <c r="HZ58" s="102"/>
      <c r="IA58" s="102"/>
      <c r="IB58" s="102"/>
      <c r="IC58" s="102"/>
      <c r="ID58" s="102"/>
      <c r="IE58" s="102"/>
      <c r="IF58" s="102" t="s">
        <v>398</v>
      </c>
      <c r="IG58" s="102">
        <v>29.3</v>
      </c>
      <c r="IH58" s="102" t="s">
        <v>403</v>
      </c>
      <c r="II58" s="102" t="s">
        <v>293</v>
      </c>
      <c r="IJ58" s="102">
        <f t="shared" si="223"/>
        <v>0</v>
      </c>
      <c r="IK58" s="102">
        <f t="shared" si="224"/>
        <v>0</v>
      </c>
      <c r="IL58" s="102">
        <f t="shared" si="225"/>
        <v>0</v>
      </c>
      <c r="IM58" s="102">
        <f t="shared" si="226"/>
        <v>0</v>
      </c>
      <c r="IN58" s="102">
        <f t="shared" si="227"/>
        <v>0</v>
      </c>
      <c r="IO58" s="102">
        <f t="shared" si="228"/>
        <v>0</v>
      </c>
      <c r="IP58" s="102">
        <f t="shared" si="229"/>
        <v>0</v>
      </c>
      <c r="IQ58" s="102">
        <f t="shared" si="230"/>
        <v>0</v>
      </c>
      <c r="IR58" s="102">
        <f t="shared" si="231"/>
        <v>0</v>
      </c>
      <c r="IS58" s="102">
        <f t="shared" si="232"/>
        <v>0</v>
      </c>
      <c r="IT58" s="102">
        <f t="shared" si="233"/>
        <v>0</v>
      </c>
      <c r="IU58" s="107">
        <f t="shared" si="234"/>
        <v>0</v>
      </c>
    </row>
    <row r="59" spans="24:255">
      <c r="X59" s="106"/>
      <c r="Y59" s="102"/>
      <c r="Z59" s="102"/>
      <c r="AA59" s="102"/>
      <c r="AB59" s="107"/>
      <c r="AC59" s="106"/>
      <c r="AD59" s="102"/>
      <c r="AE59" s="102"/>
      <c r="AF59" s="102"/>
      <c r="AG59" s="107"/>
      <c r="AH59" s="106"/>
      <c r="AI59" s="102"/>
      <c r="AJ59" s="102"/>
      <c r="AK59" s="102"/>
      <c r="AL59" s="107"/>
      <c r="AM59" s="106"/>
      <c r="AN59" s="102"/>
      <c r="AO59" s="102"/>
      <c r="AP59" s="102"/>
      <c r="AQ59" s="107"/>
      <c r="AR59" s="106"/>
      <c r="AS59" s="102"/>
      <c r="AT59" s="102"/>
      <c r="AU59" s="102"/>
      <c r="AV59" s="107"/>
      <c r="AW59" s="106"/>
      <c r="AX59" s="102"/>
      <c r="AY59" s="102"/>
      <c r="AZ59" s="102"/>
      <c r="BA59" s="107"/>
      <c r="BB59" s="106"/>
      <c r="BC59" s="102"/>
      <c r="BD59" s="102"/>
      <c r="BE59" s="102"/>
      <c r="BF59" s="107"/>
      <c r="BG59" s="106"/>
      <c r="BH59" s="102"/>
      <c r="BI59" s="102"/>
      <c r="BJ59" s="102"/>
      <c r="BK59" s="107"/>
      <c r="BL59" s="106"/>
      <c r="BM59" s="102"/>
      <c r="BN59" s="102"/>
      <c r="BO59" s="102"/>
      <c r="BP59" s="107"/>
      <c r="BQ59" s="106"/>
      <c r="BR59" s="102"/>
      <c r="BS59" s="102"/>
      <c r="BT59" s="102"/>
      <c r="BU59" s="107"/>
      <c r="BV59" s="106"/>
      <c r="BW59" s="102"/>
      <c r="BX59" s="102"/>
      <c r="BY59" s="102"/>
      <c r="BZ59" s="107"/>
      <c r="CA59" s="106"/>
      <c r="CB59" s="102"/>
      <c r="CC59" s="102"/>
      <c r="CD59" s="102"/>
      <c r="CE59" s="107"/>
      <c r="CF59" s="106"/>
      <c r="CG59" s="102"/>
      <c r="CH59" s="102"/>
      <c r="CI59" s="102"/>
      <c r="CJ59" s="107"/>
      <c r="CK59" s="106"/>
      <c r="CL59" s="102"/>
      <c r="CM59" s="102"/>
      <c r="CN59" s="102"/>
      <c r="CO59" s="107"/>
      <c r="CP59" s="106"/>
      <c r="CQ59" s="102"/>
      <c r="CR59" s="102"/>
      <c r="CS59" s="102"/>
      <c r="CT59" s="107"/>
      <c r="CU59" s="106"/>
      <c r="CV59" s="102"/>
      <c r="CW59" s="102"/>
      <c r="CX59" s="102"/>
      <c r="CY59" s="107"/>
      <c r="CZ59" s="106"/>
      <c r="DA59" s="102"/>
      <c r="DB59" s="102"/>
      <c r="DC59" s="102"/>
      <c r="DD59" s="107"/>
      <c r="DE59" s="106"/>
      <c r="DF59" s="102"/>
      <c r="DG59" s="102"/>
      <c r="DH59" s="102"/>
      <c r="DI59" s="107"/>
      <c r="DJ59" s="106"/>
      <c r="DK59" s="102"/>
      <c r="DL59" s="102"/>
      <c r="DM59" s="102"/>
      <c r="DN59" s="107"/>
      <c r="DO59" s="106"/>
      <c r="DP59" s="102"/>
      <c r="DQ59" s="102"/>
      <c r="DR59" s="102"/>
      <c r="DS59" s="107"/>
      <c r="DT59" s="106"/>
      <c r="DU59" s="102"/>
      <c r="DV59" s="102"/>
      <c r="DW59" s="102"/>
      <c r="DX59" s="107"/>
      <c r="DY59" s="106"/>
      <c r="DZ59" s="102"/>
      <c r="EA59" s="102"/>
      <c r="EB59" s="102"/>
      <c r="EC59" s="107"/>
      <c r="ED59" s="106"/>
      <c r="EE59" s="102"/>
      <c r="EF59" s="102"/>
      <c r="EG59" s="102"/>
      <c r="EH59" s="107"/>
      <c r="EI59" s="106"/>
      <c r="EJ59" s="102"/>
      <c r="EK59" s="102"/>
      <c r="EL59" s="102"/>
      <c r="EM59" s="107"/>
      <c r="EN59" s="106"/>
      <c r="EO59" s="102"/>
      <c r="EP59" s="102"/>
      <c r="EQ59" s="102"/>
      <c r="ER59" s="107"/>
      <c r="ES59" s="106"/>
      <c r="ET59" s="102"/>
      <c r="EU59" s="102"/>
      <c r="EV59" s="102"/>
      <c r="EW59" s="107"/>
      <c r="EX59" s="106"/>
      <c r="EY59" s="102"/>
      <c r="EZ59" s="102"/>
      <c r="FA59" s="102"/>
      <c r="FB59" s="107"/>
      <c r="FC59" s="106"/>
      <c r="FD59" s="102"/>
      <c r="FE59" s="102"/>
      <c r="FF59" s="102"/>
      <c r="FG59" s="107"/>
      <c r="FH59" s="106"/>
      <c r="FI59" s="102"/>
      <c r="FJ59" s="102"/>
      <c r="FK59" s="102"/>
      <c r="FL59" s="107"/>
      <c r="FM59" s="106"/>
      <c r="FN59" s="102"/>
      <c r="FO59" s="102"/>
      <c r="FP59" s="102"/>
      <c r="FQ59" s="107"/>
      <c r="FR59" s="106"/>
      <c r="FS59" s="102"/>
      <c r="FT59" s="102"/>
      <c r="FU59" s="102"/>
      <c r="FV59" s="107"/>
      <c r="FW59" s="106"/>
      <c r="FX59" s="102"/>
      <c r="FY59" s="102"/>
      <c r="FZ59" s="102"/>
      <c r="GA59" s="107"/>
      <c r="GB59" s="106"/>
      <c r="GC59" s="102"/>
      <c r="GD59" s="102"/>
      <c r="GE59" s="102"/>
      <c r="GF59" s="107"/>
      <c r="GG59" s="106"/>
      <c r="GH59" s="102"/>
      <c r="GI59" s="102"/>
      <c r="GJ59" s="102"/>
      <c r="GK59" s="107"/>
      <c r="GL59" s="106"/>
      <c r="GM59" s="102"/>
      <c r="GN59" s="102"/>
      <c r="GO59" s="102"/>
      <c r="GP59" s="107"/>
      <c r="GQ59" s="106"/>
      <c r="GR59" s="102"/>
      <c r="GS59" s="102"/>
      <c r="GT59" s="102"/>
      <c r="GU59" s="107"/>
      <c r="GV59" s="106"/>
      <c r="GW59" s="102"/>
      <c r="GX59" s="102"/>
      <c r="GY59" s="102"/>
      <c r="GZ59" s="107"/>
      <c r="HA59" s="106"/>
      <c r="HB59" s="102"/>
      <c r="HC59" s="107"/>
      <c r="HD59" s="106"/>
      <c r="HE59" s="102"/>
      <c r="HF59" s="107"/>
      <c r="HG59" s="106"/>
      <c r="HH59" s="102"/>
      <c r="HI59" s="102"/>
      <c r="HJ59" s="102"/>
      <c r="HK59" s="102"/>
      <c r="HL59" s="102"/>
      <c r="HM59" s="102"/>
      <c r="HN59" s="102"/>
      <c r="HO59" s="102"/>
      <c r="HP59" s="102"/>
      <c r="HQ59" s="102"/>
      <c r="HR59" s="102"/>
      <c r="HS59" s="102"/>
      <c r="HT59" s="102"/>
      <c r="HU59" s="102"/>
      <c r="HV59" s="102"/>
      <c r="HW59" s="102"/>
      <c r="HX59" s="102"/>
      <c r="HY59" s="102"/>
      <c r="HZ59" s="102"/>
      <c r="IA59" s="102"/>
      <c r="IB59" s="102"/>
      <c r="IC59" s="102"/>
      <c r="ID59" s="102"/>
      <c r="IE59" s="102"/>
      <c r="IF59" s="102" t="s">
        <v>398</v>
      </c>
      <c r="IG59" s="102">
        <v>29.3</v>
      </c>
      <c r="IH59" s="102" t="s">
        <v>404</v>
      </c>
      <c r="II59" s="102" t="s">
        <v>39</v>
      </c>
      <c r="IJ59" s="102">
        <f t="shared" si="223"/>
        <v>0</v>
      </c>
      <c r="IK59" s="102">
        <f t="shared" si="224"/>
        <v>0</v>
      </c>
      <c r="IL59" s="102">
        <f t="shared" si="225"/>
        <v>0</v>
      </c>
      <c r="IM59" s="102">
        <f t="shared" si="226"/>
        <v>0</v>
      </c>
      <c r="IN59" s="102">
        <f t="shared" si="227"/>
        <v>0</v>
      </c>
      <c r="IO59" s="102">
        <f t="shared" si="228"/>
        <v>0</v>
      </c>
      <c r="IP59" s="102">
        <f t="shared" si="229"/>
        <v>0</v>
      </c>
      <c r="IQ59" s="102">
        <f t="shared" si="230"/>
        <v>0</v>
      </c>
      <c r="IR59" s="102">
        <f t="shared" si="231"/>
        <v>0</v>
      </c>
      <c r="IS59" s="102">
        <f t="shared" si="232"/>
        <v>0</v>
      </c>
      <c r="IT59" s="102">
        <f t="shared" si="233"/>
        <v>0</v>
      </c>
      <c r="IU59" s="107">
        <f t="shared" si="234"/>
        <v>0</v>
      </c>
    </row>
    <row r="60" spans="24:255">
      <c r="X60" s="106"/>
      <c r="Y60" s="102"/>
      <c r="Z60" s="102"/>
      <c r="AA60" s="102"/>
      <c r="AB60" s="107"/>
      <c r="AC60" s="106"/>
      <c r="AD60" s="102"/>
      <c r="AE60" s="102"/>
      <c r="AF60" s="102"/>
      <c r="AG60" s="107"/>
      <c r="AH60" s="106"/>
      <c r="AI60" s="102"/>
      <c r="AJ60" s="102"/>
      <c r="AK60" s="102"/>
      <c r="AL60" s="107"/>
      <c r="AM60" s="106"/>
      <c r="AN60" s="102"/>
      <c r="AO60" s="102"/>
      <c r="AP60" s="102"/>
      <c r="AQ60" s="107"/>
      <c r="AR60" s="106"/>
      <c r="AS60" s="102"/>
      <c r="AT60" s="102"/>
      <c r="AU60" s="102"/>
      <c r="AV60" s="107"/>
      <c r="AW60" s="106"/>
      <c r="AX60" s="102"/>
      <c r="AY60" s="102"/>
      <c r="AZ60" s="102"/>
      <c r="BA60" s="107"/>
      <c r="BB60" s="106"/>
      <c r="BC60" s="102"/>
      <c r="BD60" s="102"/>
      <c r="BE60" s="102"/>
      <c r="BF60" s="107"/>
      <c r="BG60" s="106"/>
      <c r="BH60" s="102"/>
      <c r="BI60" s="102"/>
      <c r="BJ60" s="102"/>
      <c r="BK60" s="107"/>
      <c r="BL60" s="106"/>
      <c r="BM60" s="102"/>
      <c r="BN60" s="102"/>
      <c r="BO60" s="102"/>
      <c r="BP60" s="107"/>
      <c r="BQ60" s="106"/>
      <c r="BR60" s="102"/>
      <c r="BS60" s="102"/>
      <c r="BT60" s="102"/>
      <c r="BU60" s="107"/>
      <c r="BV60" s="106"/>
      <c r="BW60" s="102"/>
      <c r="BX60" s="102"/>
      <c r="BY60" s="102"/>
      <c r="BZ60" s="107"/>
      <c r="CA60" s="106"/>
      <c r="CB60" s="102"/>
      <c r="CC60" s="102"/>
      <c r="CD60" s="102"/>
      <c r="CE60" s="107"/>
      <c r="CF60" s="106"/>
      <c r="CG60" s="102"/>
      <c r="CH60" s="102"/>
      <c r="CI60" s="102"/>
      <c r="CJ60" s="107"/>
      <c r="CK60" s="106"/>
      <c r="CL60" s="102"/>
      <c r="CM60" s="102"/>
      <c r="CN60" s="102"/>
      <c r="CO60" s="107"/>
      <c r="CP60" s="106"/>
      <c r="CQ60" s="102" t="s">
        <v>332</v>
      </c>
      <c r="CR60" s="102"/>
      <c r="CS60" s="102">
        <v>0.45800000000000002</v>
      </c>
      <c r="CT60" s="107" t="s">
        <v>333</v>
      </c>
      <c r="CU60" s="106"/>
      <c r="CV60" s="102" t="s">
        <v>332</v>
      </c>
      <c r="CW60" s="102"/>
      <c r="CX60" s="102">
        <v>0.502</v>
      </c>
      <c r="CY60" s="107" t="s">
        <v>333</v>
      </c>
      <c r="CZ60" s="106"/>
      <c r="DA60" s="102" t="s">
        <v>332</v>
      </c>
      <c r="DB60" s="102"/>
      <c r="DC60" s="102">
        <v>0.35499999999999998</v>
      </c>
      <c r="DD60" s="107" t="s">
        <v>333</v>
      </c>
      <c r="DE60" s="106"/>
      <c r="DF60" s="102" t="s">
        <v>332</v>
      </c>
      <c r="DG60" s="102"/>
      <c r="DH60" s="102">
        <v>0.48199999999999998</v>
      </c>
      <c r="DI60" s="107" t="s">
        <v>333</v>
      </c>
      <c r="DJ60" s="106"/>
      <c r="DK60" s="102"/>
      <c r="DL60" s="102"/>
      <c r="DM60" s="102"/>
      <c r="DN60" s="107"/>
      <c r="DO60" s="106"/>
      <c r="DP60" s="102"/>
      <c r="DQ60" s="102"/>
      <c r="DR60" s="102"/>
      <c r="DS60" s="107"/>
      <c r="DT60" s="106"/>
      <c r="DU60" s="102" t="s">
        <v>338</v>
      </c>
      <c r="DV60" s="102"/>
      <c r="DW60" s="102">
        <f>'2号(1)'!E39</f>
        <v>0</v>
      </c>
      <c r="DX60" s="107"/>
      <c r="DY60" s="106"/>
      <c r="DZ60" s="102"/>
      <c r="EA60" s="102"/>
      <c r="EB60" s="102"/>
      <c r="EC60" s="107"/>
      <c r="ED60" s="106"/>
      <c r="EE60" s="102"/>
      <c r="EF60" s="102"/>
      <c r="EG60" s="102"/>
      <c r="EH60" s="107"/>
      <c r="EI60" s="106"/>
      <c r="EJ60" s="102"/>
      <c r="EK60" s="102"/>
      <c r="EL60" s="102"/>
      <c r="EM60" s="107"/>
      <c r="EN60" s="106"/>
      <c r="EO60" s="102"/>
      <c r="EP60" s="102"/>
      <c r="EQ60" s="102"/>
      <c r="ER60" s="107"/>
      <c r="ES60" s="106"/>
      <c r="ET60" s="102"/>
      <c r="EU60" s="102"/>
      <c r="EV60" s="102"/>
      <c r="EW60" s="107"/>
      <c r="EX60" s="106"/>
      <c r="EY60" s="102" t="s">
        <v>338</v>
      </c>
      <c r="EZ60" s="102"/>
      <c r="FA60" s="102">
        <f>'2号(1)'!E40</f>
        <v>0</v>
      </c>
      <c r="FB60" s="107"/>
      <c r="FC60" s="106"/>
      <c r="FD60" s="102" t="s">
        <v>338</v>
      </c>
      <c r="FE60" s="102"/>
      <c r="FF60" s="102">
        <f>'2号(1)'!E41</f>
        <v>0</v>
      </c>
      <c r="FG60" s="107"/>
      <c r="FH60" s="106"/>
      <c r="FI60" s="102" t="s">
        <v>338</v>
      </c>
      <c r="FJ60" s="102"/>
      <c r="FK60" s="102">
        <f>'2号(1)'!E42</f>
        <v>0</v>
      </c>
      <c r="FL60" s="107"/>
      <c r="FM60" s="106"/>
      <c r="FN60" s="102"/>
      <c r="FO60" s="102"/>
      <c r="FP60" s="102"/>
      <c r="FQ60" s="107"/>
      <c r="FR60" s="106"/>
      <c r="FS60" s="102"/>
      <c r="FT60" s="102"/>
      <c r="FU60" s="102"/>
      <c r="FV60" s="107"/>
      <c r="FW60" s="106"/>
      <c r="FX60" s="102"/>
      <c r="FY60" s="102"/>
      <c r="FZ60" s="102"/>
      <c r="GA60" s="107"/>
      <c r="GB60" s="106"/>
      <c r="GC60" s="102"/>
      <c r="GD60" s="102"/>
      <c r="GE60" s="102"/>
      <c r="GF60" s="107"/>
      <c r="GG60" s="106"/>
      <c r="GH60" s="102"/>
      <c r="GI60" s="102"/>
      <c r="GJ60" s="102"/>
      <c r="GK60" s="107"/>
      <c r="GL60" s="106"/>
      <c r="GM60" s="102"/>
      <c r="GN60" s="102"/>
      <c r="GO60" s="102"/>
      <c r="GP60" s="107"/>
      <c r="GQ60" s="106"/>
      <c r="GR60" s="102"/>
      <c r="GS60" s="102"/>
      <c r="GT60" s="102"/>
      <c r="GU60" s="107"/>
      <c r="GV60" s="106"/>
      <c r="GW60" s="102"/>
      <c r="GX60" s="102"/>
      <c r="GY60" s="102"/>
      <c r="GZ60" s="107"/>
      <c r="HA60" s="106"/>
      <c r="HB60" s="102"/>
      <c r="HC60" s="107"/>
      <c r="HD60" s="106"/>
      <c r="HE60" s="102"/>
      <c r="HF60" s="107"/>
      <c r="HG60" s="106"/>
      <c r="HH60" s="102"/>
      <c r="HI60" s="102"/>
      <c r="HJ60" s="102"/>
      <c r="HK60" s="102"/>
      <c r="HL60" s="102"/>
      <c r="HM60" s="102"/>
      <c r="HN60" s="102"/>
      <c r="HO60" s="102"/>
      <c r="HP60" s="102"/>
      <c r="HQ60" s="102"/>
      <c r="HR60" s="102"/>
      <c r="HS60" s="102"/>
      <c r="HT60" s="102"/>
      <c r="HU60" s="102"/>
      <c r="HV60" s="102"/>
      <c r="HW60" s="102"/>
      <c r="HX60" s="102"/>
      <c r="HY60" s="102"/>
      <c r="HZ60" s="102"/>
      <c r="IA60" s="102"/>
      <c r="IB60" s="102"/>
      <c r="IC60" s="102"/>
      <c r="ID60" s="102"/>
      <c r="IE60" s="102"/>
      <c r="IF60" s="102" t="s">
        <v>398</v>
      </c>
      <c r="IG60" s="102">
        <v>29.3</v>
      </c>
      <c r="IH60" s="102" t="s">
        <v>404</v>
      </c>
      <c r="II60" s="102" t="s">
        <v>293</v>
      </c>
      <c r="IJ60" s="102">
        <f t="shared" si="223"/>
        <v>0</v>
      </c>
      <c r="IK60" s="102">
        <f t="shared" si="224"/>
        <v>0</v>
      </c>
      <c r="IL60" s="102">
        <f t="shared" si="225"/>
        <v>0</v>
      </c>
      <c r="IM60" s="102">
        <f t="shared" si="226"/>
        <v>0</v>
      </c>
      <c r="IN60" s="102">
        <f t="shared" si="227"/>
        <v>0</v>
      </c>
      <c r="IO60" s="102">
        <f t="shared" si="228"/>
        <v>0</v>
      </c>
      <c r="IP60" s="102">
        <f t="shared" si="229"/>
        <v>0</v>
      </c>
      <c r="IQ60" s="102">
        <f t="shared" si="230"/>
        <v>0</v>
      </c>
      <c r="IR60" s="102">
        <f t="shared" si="231"/>
        <v>0</v>
      </c>
      <c r="IS60" s="102">
        <f t="shared" si="232"/>
        <v>0</v>
      </c>
      <c r="IT60" s="102">
        <f t="shared" si="233"/>
        <v>0</v>
      </c>
      <c r="IU60" s="107">
        <f t="shared" si="234"/>
        <v>0</v>
      </c>
    </row>
    <row r="61" spans="24:255">
      <c r="X61" s="108"/>
      <c r="Y61" s="109"/>
      <c r="Z61" s="109"/>
      <c r="AA61" s="109"/>
      <c r="AB61" s="110"/>
      <c r="AC61" s="108"/>
      <c r="AD61" s="109"/>
      <c r="AE61" s="109"/>
      <c r="AF61" s="109"/>
      <c r="AG61" s="110"/>
      <c r="AH61" s="108"/>
      <c r="AI61" s="109"/>
      <c r="AJ61" s="109"/>
      <c r="AK61" s="109"/>
      <c r="AL61" s="110"/>
      <c r="AM61" s="108"/>
      <c r="AN61" s="109"/>
      <c r="AO61" s="109"/>
      <c r="AP61" s="109"/>
      <c r="AQ61" s="110"/>
      <c r="AR61" s="108"/>
      <c r="AS61" s="109"/>
      <c r="AT61" s="109"/>
      <c r="AU61" s="109"/>
      <c r="AV61" s="110"/>
      <c r="AW61" s="108"/>
      <c r="AX61" s="109"/>
      <c r="AY61" s="109"/>
      <c r="AZ61" s="109"/>
      <c r="BA61" s="110"/>
      <c r="BB61" s="108"/>
      <c r="BC61" s="109"/>
      <c r="BD61" s="109"/>
      <c r="BE61" s="109"/>
      <c r="BF61" s="110"/>
      <c r="BG61" s="108"/>
      <c r="BH61" s="109"/>
      <c r="BI61" s="109"/>
      <c r="BJ61" s="109"/>
      <c r="BK61" s="110"/>
      <c r="BL61" s="108"/>
      <c r="BM61" s="109"/>
      <c r="BN61" s="109"/>
      <c r="BO61" s="109"/>
      <c r="BP61" s="110"/>
      <c r="BQ61" s="108"/>
      <c r="BR61" s="109"/>
      <c r="BS61" s="109"/>
      <c r="BT61" s="109"/>
      <c r="BU61" s="110"/>
      <c r="BV61" s="108"/>
      <c r="BW61" s="109"/>
      <c r="BX61" s="109"/>
      <c r="BY61" s="109"/>
      <c r="BZ61" s="110"/>
      <c r="CA61" s="108"/>
      <c r="CB61" s="109"/>
      <c r="CC61" s="109"/>
      <c r="CD61" s="109"/>
      <c r="CE61" s="110"/>
      <c r="CF61" s="108"/>
      <c r="CG61" s="109"/>
      <c r="CH61" s="109"/>
      <c r="CI61" s="109"/>
      <c r="CJ61" s="110"/>
      <c r="CK61" s="108"/>
      <c r="CL61" s="109"/>
      <c r="CM61" s="109"/>
      <c r="CN61" s="109"/>
      <c r="CO61" s="110"/>
      <c r="CP61" s="108"/>
      <c r="CQ61" s="109"/>
      <c r="CR61" s="109"/>
      <c r="CS61" s="109"/>
      <c r="CT61" s="110"/>
      <c r="CU61" s="108"/>
      <c r="CV61" s="109"/>
      <c r="CW61" s="109"/>
      <c r="CX61" s="109"/>
      <c r="CY61" s="110"/>
      <c r="CZ61" s="108"/>
      <c r="DA61" s="109"/>
      <c r="DB61" s="109"/>
      <c r="DC61" s="109"/>
      <c r="DD61" s="110"/>
      <c r="DE61" s="108"/>
      <c r="DF61" s="109"/>
      <c r="DG61" s="109"/>
      <c r="DH61" s="109"/>
      <c r="DI61" s="110"/>
      <c r="DJ61" s="108"/>
      <c r="DK61" s="109"/>
      <c r="DL61" s="109"/>
      <c r="DM61" s="109"/>
      <c r="DN61" s="110"/>
      <c r="DO61" s="108"/>
      <c r="DP61" s="109"/>
      <c r="DQ61" s="109"/>
      <c r="DR61" s="109"/>
      <c r="DS61" s="110"/>
      <c r="DT61" s="108"/>
      <c r="DU61" s="109" t="s">
        <v>339</v>
      </c>
      <c r="DV61" s="109"/>
      <c r="DW61" s="109">
        <f>'2号(1)'!G39</f>
        <v>0</v>
      </c>
      <c r="DX61" s="110"/>
      <c r="DY61" s="108"/>
      <c r="DZ61" s="109"/>
      <c r="EA61" s="109"/>
      <c r="EB61" s="109"/>
      <c r="EC61" s="110"/>
      <c r="ED61" s="108"/>
      <c r="EE61" s="109"/>
      <c r="EF61" s="109"/>
      <c r="EG61" s="109"/>
      <c r="EH61" s="110"/>
      <c r="EI61" s="108"/>
      <c r="EJ61" s="109"/>
      <c r="EK61" s="109"/>
      <c r="EL61" s="109"/>
      <c r="EM61" s="110"/>
      <c r="EN61" s="108"/>
      <c r="EO61" s="109"/>
      <c r="EP61" s="109"/>
      <c r="EQ61" s="109"/>
      <c r="ER61" s="110"/>
      <c r="ES61" s="108"/>
      <c r="ET61" s="109"/>
      <c r="EU61" s="109"/>
      <c r="EV61" s="109"/>
      <c r="EW61" s="110"/>
      <c r="EX61" s="108"/>
      <c r="EY61" s="109" t="s">
        <v>339</v>
      </c>
      <c r="EZ61" s="109"/>
      <c r="FA61" s="109">
        <f>'2号(1)'!G40</f>
        <v>0</v>
      </c>
      <c r="FB61" s="110"/>
      <c r="FC61" s="108"/>
      <c r="FD61" s="109" t="s">
        <v>339</v>
      </c>
      <c r="FE61" s="109"/>
      <c r="FF61" s="109">
        <f>'2号(1)'!G41</f>
        <v>0</v>
      </c>
      <c r="FG61" s="110"/>
      <c r="FH61" s="108"/>
      <c r="FI61" s="109" t="s">
        <v>339</v>
      </c>
      <c r="FJ61" s="109"/>
      <c r="FK61" s="109">
        <f>'2号(1)'!G42</f>
        <v>0</v>
      </c>
      <c r="FL61" s="110"/>
      <c r="FM61" s="108"/>
      <c r="FN61" s="109"/>
      <c r="FO61" s="109"/>
      <c r="FP61" s="109"/>
      <c r="FQ61" s="110"/>
      <c r="FR61" s="108"/>
      <c r="FS61" s="109"/>
      <c r="FT61" s="109"/>
      <c r="FU61" s="109"/>
      <c r="FV61" s="110"/>
      <c r="FW61" s="108"/>
      <c r="FX61" s="109"/>
      <c r="FY61" s="109"/>
      <c r="FZ61" s="109"/>
      <c r="GA61" s="110"/>
      <c r="GB61" s="108"/>
      <c r="GC61" s="109"/>
      <c r="GD61" s="109"/>
      <c r="GE61" s="109"/>
      <c r="GF61" s="110"/>
      <c r="GG61" s="108"/>
      <c r="GH61" s="109"/>
      <c r="GI61" s="109"/>
      <c r="GJ61" s="109"/>
      <c r="GK61" s="110"/>
      <c r="GL61" s="108"/>
      <c r="GM61" s="109"/>
      <c r="GN61" s="109"/>
      <c r="GO61" s="109"/>
      <c r="GP61" s="110"/>
      <c r="GQ61" s="108"/>
      <c r="GR61" s="109"/>
      <c r="GS61" s="109"/>
      <c r="GT61" s="109"/>
      <c r="GU61" s="110"/>
      <c r="GV61" s="108"/>
      <c r="GW61" s="109"/>
      <c r="GX61" s="109"/>
      <c r="GY61" s="109"/>
      <c r="GZ61" s="110"/>
      <c r="HA61" s="108"/>
      <c r="HB61" s="109"/>
      <c r="HC61" s="110"/>
      <c r="HD61" s="108"/>
      <c r="HE61" s="109"/>
      <c r="HF61" s="110"/>
      <c r="HG61" s="108"/>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1">
        <f>'2号(1)'!A34</f>
        <v>0</v>
      </c>
      <c r="IG61" s="101">
        <v>9999</v>
      </c>
      <c r="IH61" s="102" t="s">
        <v>403</v>
      </c>
      <c r="II61" s="102" t="s">
        <v>39</v>
      </c>
      <c r="IJ61" s="102">
        <f t="shared" si="223"/>
        <v>0</v>
      </c>
      <c r="IK61" s="102">
        <f t="shared" si="224"/>
        <v>0</v>
      </c>
      <c r="IL61" s="102">
        <f t="shared" si="225"/>
        <v>0</v>
      </c>
      <c r="IM61" s="102">
        <f t="shared" si="226"/>
        <v>0</v>
      </c>
      <c r="IN61" s="102">
        <f t="shared" si="227"/>
        <v>0</v>
      </c>
      <c r="IO61" s="102">
        <f t="shared" si="228"/>
        <v>0</v>
      </c>
      <c r="IP61" s="102">
        <f t="shared" si="229"/>
        <v>0</v>
      </c>
      <c r="IQ61" s="102">
        <f t="shared" si="230"/>
        <v>0</v>
      </c>
      <c r="IR61" s="102">
        <f t="shared" si="231"/>
        <v>0</v>
      </c>
      <c r="IS61" s="102">
        <f t="shared" si="232"/>
        <v>0</v>
      </c>
      <c r="IT61" s="102">
        <f t="shared" si="233"/>
        <v>0</v>
      </c>
      <c r="IU61" s="102">
        <f t="shared" si="234"/>
        <v>0</v>
      </c>
    </row>
    <row r="62" spans="24:255">
      <c r="X62" s="103" t="s">
        <v>369</v>
      </c>
      <c r="Y62" s="104"/>
      <c r="Z62" s="104"/>
      <c r="AA62" s="104"/>
      <c r="AB62" s="105">
        <f>SUM(AB41:AB43)</f>
        <v>0</v>
      </c>
      <c r="AC62" s="103" t="s">
        <v>369</v>
      </c>
      <c r="AD62" s="104"/>
      <c r="AE62" s="104"/>
      <c r="AF62" s="104"/>
      <c r="AG62" s="105">
        <f>SUM(AG41:AG43)</f>
        <v>0</v>
      </c>
      <c r="AH62" s="103" t="s">
        <v>369</v>
      </c>
      <c r="AI62" s="104"/>
      <c r="AJ62" s="104"/>
      <c r="AK62" s="104"/>
      <c r="AL62" s="105">
        <f>SUM(AL41:AL43)</f>
        <v>0</v>
      </c>
      <c r="AM62" s="103" t="s">
        <v>369</v>
      </c>
      <c r="AN62" s="104"/>
      <c r="AO62" s="104"/>
      <c r="AP62" s="104"/>
      <c r="AQ62" s="105">
        <f>SUM(AQ41:AQ43)</f>
        <v>0</v>
      </c>
      <c r="AR62" s="103" t="s">
        <v>369</v>
      </c>
      <c r="AS62" s="104"/>
      <c r="AT62" s="104"/>
      <c r="AU62" s="104"/>
      <c r="AV62" s="105">
        <f>SUM(AV41:AV43)</f>
        <v>0</v>
      </c>
      <c r="AW62" s="103" t="s">
        <v>369</v>
      </c>
      <c r="AX62" s="104"/>
      <c r="AY62" s="104"/>
      <c r="AZ62" s="104"/>
      <c r="BA62" s="105">
        <f>SUM(BA41:BA43)</f>
        <v>0</v>
      </c>
      <c r="BB62" s="103" t="s">
        <v>369</v>
      </c>
      <c r="BC62" s="104"/>
      <c r="BD62" s="104"/>
      <c r="BE62" s="104"/>
      <c r="BF62" s="105">
        <f>SUM(BF41:BF43)</f>
        <v>0</v>
      </c>
      <c r="BG62" s="103" t="s">
        <v>369</v>
      </c>
      <c r="BH62" s="104"/>
      <c r="BI62" s="104"/>
      <c r="BJ62" s="104"/>
      <c r="BK62" s="105">
        <f>SUM(BK41:BK43)</f>
        <v>0</v>
      </c>
      <c r="BL62" s="103" t="s">
        <v>369</v>
      </c>
      <c r="BM62" s="104"/>
      <c r="BN62" s="104"/>
      <c r="BO62" s="104"/>
      <c r="BP62" s="105">
        <f>SUM(BP41:BP43)</f>
        <v>0</v>
      </c>
      <c r="BQ62" s="103" t="s">
        <v>369</v>
      </c>
      <c r="BR62" s="104"/>
      <c r="BS62" s="104"/>
      <c r="BT62" s="104"/>
      <c r="BU62" s="105">
        <f>SUM(BU41:BU43)</f>
        <v>0</v>
      </c>
      <c r="BV62" s="103" t="s">
        <v>369</v>
      </c>
      <c r="BW62" s="104"/>
      <c r="BX62" s="104"/>
      <c r="BY62" s="104"/>
      <c r="BZ62" s="105">
        <f>SUM(BZ41:BZ43)</f>
        <v>0</v>
      </c>
      <c r="CA62" s="103" t="s">
        <v>369</v>
      </c>
      <c r="CB62" s="104"/>
      <c r="CC62" s="104"/>
      <c r="CD62" s="104"/>
      <c r="CE62" s="105">
        <f>SUM(CE41:CE43)</f>
        <v>0</v>
      </c>
      <c r="CF62" s="103" t="s">
        <v>369</v>
      </c>
      <c r="CG62" s="104"/>
      <c r="CH62" s="104"/>
      <c r="CI62" s="104"/>
      <c r="CJ62" s="105">
        <f>SUM(CJ41:CJ43)</f>
        <v>0</v>
      </c>
      <c r="CK62" s="103" t="s">
        <v>369</v>
      </c>
      <c r="CL62" s="104"/>
      <c r="CM62" s="104"/>
      <c r="CN62" s="104"/>
      <c r="CO62" s="105">
        <f>SUM(CO41:CO43)</f>
        <v>0</v>
      </c>
      <c r="CP62" s="103" t="s">
        <v>369</v>
      </c>
      <c r="CQ62" s="104"/>
      <c r="CR62" s="104"/>
      <c r="CS62" s="104"/>
      <c r="CT62" s="105">
        <f>SUM(CT41:CT43)</f>
        <v>0</v>
      </c>
      <c r="CU62" s="103" t="s">
        <v>369</v>
      </c>
      <c r="CV62" s="104"/>
      <c r="CW62" s="104"/>
      <c r="CX62" s="104"/>
      <c r="CY62" s="105">
        <f>SUM(CY41:CY43)</f>
        <v>0</v>
      </c>
      <c r="CZ62" s="103" t="s">
        <v>369</v>
      </c>
      <c r="DA62" s="104"/>
      <c r="DB62" s="104"/>
      <c r="DC62" s="104"/>
      <c r="DD62" s="105">
        <f>SUM(DD41:DD43)</f>
        <v>0</v>
      </c>
      <c r="DE62" s="103" t="s">
        <v>369</v>
      </c>
      <c r="DF62" s="104"/>
      <c r="DG62" s="104"/>
      <c r="DH62" s="104"/>
      <c r="DI62" s="105">
        <f>SUM(DI41:DI43)</f>
        <v>0</v>
      </c>
      <c r="DJ62" s="103" t="s">
        <v>369</v>
      </c>
      <c r="DK62" s="104"/>
      <c r="DL62" s="104"/>
      <c r="DM62" s="104"/>
      <c r="DN62" s="105">
        <f>SUM(DN41:DN43)</f>
        <v>0</v>
      </c>
      <c r="DO62" s="103" t="s">
        <v>369</v>
      </c>
      <c r="DP62" s="104"/>
      <c r="DQ62" s="104"/>
      <c r="DR62" s="104"/>
      <c r="DS62" s="105">
        <f>SUM(DS41:DS43)</f>
        <v>0</v>
      </c>
      <c r="DT62" s="103" t="s">
        <v>369</v>
      </c>
      <c r="DU62" s="104"/>
      <c r="DV62" s="104"/>
      <c r="DW62" s="104"/>
      <c r="DX62" s="105">
        <f>SUM(DX41:DX43)</f>
        <v>0</v>
      </c>
      <c r="DY62" s="103" t="s">
        <v>369</v>
      </c>
      <c r="DZ62" s="104"/>
      <c r="EA62" s="104"/>
      <c r="EB62" s="104"/>
      <c r="EC62" s="105">
        <f>SUM(EC41:EC43)</f>
        <v>0</v>
      </c>
      <c r="ED62" s="103" t="s">
        <v>369</v>
      </c>
      <c r="EE62" s="104"/>
      <c r="EF62" s="104"/>
      <c r="EG62" s="104"/>
      <c r="EH62" s="105">
        <f>SUM(EH41:EH43)</f>
        <v>0</v>
      </c>
      <c r="EI62" s="103" t="s">
        <v>369</v>
      </c>
      <c r="EJ62" s="104"/>
      <c r="EK62" s="104"/>
      <c r="EL62" s="104"/>
      <c r="EM62" s="105">
        <f>SUM(EM41:EM43)</f>
        <v>0</v>
      </c>
      <c r="EN62" s="103" t="s">
        <v>369</v>
      </c>
      <c r="EO62" s="104"/>
      <c r="EP62" s="104"/>
      <c r="EQ62" s="104"/>
      <c r="ER62" s="105">
        <f>SUM(ER41:ER43)</f>
        <v>0</v>
      </c>
      <c r="ES62" s="103" t="s">
        <v>369</v>
      </c>
      <c r="ET62" s="104"/>
      <c r="EU62" s="104"/>
      <c r="EV62" s="104"/>
      <c r="EW62" s="105">
        <f>SUM(EW41:EW43)</f>
        <v>0</v>
      </c>
      <c r="EX62" s="103" t="s">
        <v>369</v>
      </c>
      <c r="EY62" s="104"/>
      <c r="EZ62" s="104"/>
      <c r="FA62" s="104"/>
      <c r="FB62" s="105">
        <f>SUM(FB41:FB43)</f>
        <v>0</v>
      </c>
      <c r="FC62" s="103" t="s">
        <v>369</v>
      </c>
      <c r="FD62" s="104"/>
      <c r="FE62" s="104"/>
      <c r="FF62" s="104"/>
      <c r="FG62" s="105">
        <f>SUM(FG41:FG43)</f>
        <v>0</v>
      </c>
      <c r="FH62" s="103" t="s">
        <v>369</v>
      </c>
      <c r="FI62" s="104"/>
      <c r="FJ62" s="104"/>
      <c r="FK62" s="104"/>
      <c r="FL62" s="105">
        <f>SUM(FL41:FL43)</f>
        <v>0</v>
      </c>
      <c r="FM62" s="103" t="s">
        <v>369</v>
      </c>
      <c r="FN62" s="104"/>
      <c r="FO62" s="104"/>
      <c r="FP62" s="104"/>
      <c r="FQ62" s="105">
        <f>SUM(FQ41:FQ43)</f>
        <v>0</v>
      </c>
      <c r="FR62" s="103" t="s">
        <v>369</v>
      </c>
      <c r="FS62" s="104"/>
      <c r="FT62" s="104"/>
      <c r="FU62" s="104"/>
      <c r="FV62" s="105">
        <f>SUM(FV41:FV43)</f>
        <v>0</v>
      </c>
      <c r="FW62" s="103" t="s">
        <v>369</v>
      </c>
      <c r="FX62" s="104"/>
      <c r="FY62" s="104"/>
      <c r="FZ62" s="104"/>
      <c r="GA62" s="105">
        <f>SUM(GA41:GA43)</f>
        <v>0</v>
      </c>
      <c r="GB62" s="103" t="s">
        <v>369</v>
      </c>
      <c r="GC62" s="104"/>
      <c r="GD62" s="104"/>
      <c r="GE62" s="104"/>
      <c r="GF62" s="105">
        <f>SUM(GF41:GF43)</f>
        <v>0</v>
      </c>
      <c r="GG62" s="103" t="s">
        <v>369</v>
      </c>
      <c r="GH62" s="104"/>
      <c r="GI62" s="104"/>
      <c r="GJ62" s="104"/>
      <c r="GK62" s="105" t="s">
        <v>376</v>
      </c>
      <c r="GL62" s="103" t="s">
        <v>369</v>
      </c>
      <c r="GM62" s="104"/>
      <c r="GN62" s="104"/>
      <c r="GO62" s="104"/>
      <c r="GP62" s="105" t="s">
        <v>376</v>
      </c>
      <c r="GQ62" s="103" t="s">
        <v>369</v>
      </c>
      <c r="GR62" s="104"/>
      <c r="GS62" s="104"/>
      <c r="GT62" s="104"/>
      <c r="GU62" s="105" t="s">
        <v>376</v>
      </c>
      <c r="GV62" s="103" t="s">
        <v>369</v>
      </c>
      <c r="GW62" s="104"/>
      <c r="GX62" s="104"/>
      <c r="GY62" s="104"/>
      <c r="GZ62" s="105" t="s">
        <v>376</v>
      </c>
      <c r="HA62" s="103" t="s">
        <v>369</v>
      </c>
      <c r="HC62" s="105">
        <f>SUM(HC41:HC43)</f>
        <v>0</v>
      </c>
      <c r="HD62" s="103" t="s">
        <v>369</v>
      </c>
      <c r="HF62" s="105">
        <f>SUM(HF41:HF43)</f>
        <v>0</v>
      </c>
      <c r="IF62" s="101">
        <f>IF61</f>
        <v>0</v>
      </c>
      <c r="IG62" s="101">
        <f>IG61</f>
        <v>9999</v>
      </c>
      <c r="IH62" s="102" t="s">
        <v>403</v>
      </c>
      <c r="II62" s="102" t="s">
        <v>293</v>
      </c>
      <c r="IJ62" s="102">
        <f t="shared" si="223"/>
        <v>0</v>
      </c>
      <c r="IK62" s="102">
        <f t="shared" si="224"/>
        <v>0</v>
      </c>
      <c r="IL62" s="102">
        <f t="shared" si="225"/>
        <v>0</v>
      </c>
      <c r="IM62" s="102">
        <f t="shared" si="226"/>
        <v>0</v>
      </c>
      <c r="IN62" s="102">
        <f t="shared" si="227"/>
        <v>0</v>
      </c>
      <c r="IO62" s="102">
        <f t="shared" si="228"/>
        <v>0</v>
      </c>
      <c r="IP62" s="102">
        <f t="shared" si="229"/>
        <v>0</v>
      </c>
      <c r="IQ62" s="102">
        <f t="shared" si="230"/>
        <v>0</v>
      </c>
      <c r="IR62" s="102">
        <f t="shared" si="231"/>
        <v>0</v>
      </c>
      <c r="IS62" s="102">
        <f t="shared" si="232"/>
        <v>0</v>
      </c>
      <c r="IT62" s="102">
        <f t="shared" si="233"/>
        <v>0</v>
      </c>
      <c r="IU62" s="102">
        <f t="shared" si="234"/>
        <v>0</v>
      </c>
    </row>
    <row r="63" spans="24:255">
      <c r="X63" s="106" t="s">
        <v>368</v>
      </c>
      <c r="Y63" s="102"/>
      <c r="Z63" s="102"/>
      <c r="AA63" s="102"/>
      <c r="AB63" s="107">
        <f>SUM(AB45:AB49)</f>
        <v>0</v>
      </c>
      <c r="AC63" s="106" t="s">
        <v>368</v>
      </c>
      <c r="AD63" s="102"/>
      <c r="AE63" s="102"/>
      <c r="AF63" s="102"/>
      <c r="AG63" s="107">
        <f>SUM(AG45:AG49)</f>
        <v>0</v>
      </c>
      <c r="AH63" s="106" t="s">
        <v>368</v>
      </c>
      <c r="AI63" s="102"/>
      <c r="AJ63" s="102"/>
      <c r="AK63" s="102"/>
      <c r="AL63" s="107">
        <f>SUM(AL45:AL49)</f>
        <v>0</v>
      </c>
      <c r="AM63" s="106" t="s">
        <v>368</v>
      </c>
      <c r="AN63" s="102"/>
      <c r="AO63" s="102"/>
      <c r="AP63" s="102"/>
      <c r="AQ63" s="107">
        <f>SUM(AQ45:AQ49)</f>
        <v>0</v>
      </c>
      <c r="AR63" s="106" t="s">
        <v>368</v>
      </c>
      <c r="AS63" s="102"/>
      <c r="AT63" s="102"/>
      <c r="AU63" s="102"/>
      <c r="AV63" s="107">
        <f>SUM(AV45:AV49)</f>
        <v>0</v>
      </c>
      <c r="AW63" s="106" t="s">
        <v>368</v>
      </c>
      <c r="AX63" s="102"/>
      <c r="AY63" s="102"/>
      <c r="AZ63" s="102"/>
      <c r="BA63" s="107">
        <f>SUM(BA45:BA49)</f>
        <v>0</v>
      </c>
      <c r="BB63" s="106" t="s">
        <v>368</v>
      </c>
      <c r="BC63" s="102"/>
      <c r="BD63" s="102"/>
      <c r="BE63" s="102"/>
      <c r="BF63" s="107">
        <f>SUM(BF45:BF49)</f>
        <v>0</v>
      </c>
      <c r="BG63" s="106" t="s">
        <v>368</v>
      </c>
      <c r="BH63" s="102"/>
      <c r="BI63" s="102"/>
      <c r="BJ63" s="102"/>
      <c r="BK63" s="107">
        <f>SUM(BK45:BK49)</f>
        <v>0</v>
      </c>
      <c r="BL63" s="106" t="s">
        <v>368</v>
      </c>
      <c r="BM63" s="102"/>
      <c r="BN63" s="102"/>
      <c r="BO63" s="102"/>
      <c r="BP63" s="107">
        <f>SUM(BP45:BP49)</f>
        <v>0</v>
      </c>
      <c r="BQ63" s="106" t="s">
        <v>368</v>
      </c>
      <c r="BR63" s="102"/>
      <c r="BS63" s="102"/>
      <c r="BT63" s="102"/>
      <c r="BU63" s="107">
        <f>SUM(BU45:BU49)</f>
        <v>0</v>
      </c>
      <c r="BV63" s="106" t="s">
        <v>368</v>
      </c>
      <c r="BW63" s="102"/>
      <c r="BX63" s="102"/>
      <c r="BY63" s="102"/>
      <c r="BZ63" s="107">
        <f>SUM(BZ45:BZ49)</f>
        <v>0</v>
      </c>
      <c r="CA63" s="106" t="s">
        <v>368</v>
      </c>
      <c r="CB63" s="102"/>
      <c r="CC63" s="102"/>
      <c r="CD63" s="102"/>
      <c r="CE63" s="107">
        <f>SUM(CE45:CE49)</f>
        <v>0</v>
      </c>
      <c r="CF63" s="106" t="s">
        <v>368</v>
      </c>
      <c r="CG63" s="102"/>
      <c r="CH63" s="102"/>
      <c r="CI63" s="102"/>
      <c r="CJ63" s="107">
        <f>SUM(CJ45:CJ49)</f>
        <v>0</v>
      </c>
      <c r="CK63" s="106" t="s">
        <v>368</v>
      </c>
      <c r="CL63" s="102"/>
      <c r="CM63" s="102"/>
      <c r="CN63" s="102"/>
      <c r="CO63" s="107">
        <f>SUM(CO45:CO49)</f>
        <v>0</v>
      </c>
      <c r="CP63" s="106" t="s">
        <v>368</v>
      </c>
      <c r="CQ63" s="102"/>
      <c r="CR63" s="102"/>
      <c r="CS63" s="102"/>
      <c r="CT63" s="107">
        <f>SUM(CT45:CT49)</f>
        <v>0</v>
      </c>
      <c r="CU63" s="106" t="s">
        <v>368</v>
      </c>
      <c r="CV63" s="102"/>
      <c r="CW63" s="102"/>
      <c r="CX63" s="102"/>
      <c r="CY63" s="107">
        <f>SUM(CY45:CY49)</f>
        <v>0</v>
      </c>
      <c r="CZ63" s="106" t="s">
        <v>368</v>
      </c>
      <c r="DA63" s="102"/>
      <c r="DB63" s="102"/>
      <c r="DC63" s="102"/>
      <c r="DD63" s="107">
        <f>SUM(DD45:DD49)</f>
        <v>0</v>
      </c>
      <c r="DE63" s="106" t="s">
        <v>368</v>
      </c>
      <c r="DF63" s="102"/>
      <c r="DG63" s="102"/>
      <c r="DH63" s="102"/>
      <c r="DI63" s="107">
        <f>SUM(DI45:DI49)</f>
        <v>0</v>
      </c>
      <c r="DJ63" s="106" t="s">
        <v>368</v>
      </c>
      <c r="DK63" s="102"/>
      <c r="DL63" s="102"/>
      <c r="DM63" s="102"/>
      <c r="DN63" s="107">
        <f>SUM(DN45:DN49)</f>
        <v>0</v>
      </c>
      <c r="DO63" s="106" t="s">
        <v>368</v>
      </c>
      <c r="DP63" s="102"/>
      <c r="DQ63" s="102"/>
      <c r="DR63" s="102"/>
      <c r="DS63" s="107">
        <f>SUM(DS45:DS49)</f>
        <v>0</v>
      </c>
      <c r="DT63" s="106" t="s">
        <v>368</v>
      </c>
      <c r="DU63" s="102"/>
      <c r="DV63" s="102"/>
      <c r="DW63" s="102"/>
      <c r="DX63" s="107">
        <f>SUM(DX45:DX49)</f>
        <v>0</v>
      </c>
      <c r="DY63" s="106" t="s">
        <v>368</v>
      </c>
      <c r="DZ63" s="102"/>
      <c r="EA63" s="102"/>
      <c r="EB63" s="102"/>
      <c r="EC63" s="107">
        <f>SUM(EC45:EC49)</f>
        <v>0</v>
      </c>
      <c r="ED63" s="106" t="s">
        <v>368</v>
      </c>
      <c r="EE63" s="102"/>
      <c r="EF63" s="102"/>
      <c r="EG63" s="102"/>
      <c r="EH63" s="107">
        <f>SUM(EH45:EH49)</f>
        <v>0</v>
      </c>
      <c r="EI63" s="106" t="s">
        <v>368</v>
      </c>
      <c r="EJ63" s="102"/>
      <c r="EK63" s="102"/>
      <c r="EL63" s="102"/>
      <c r="EM63" s="107">
        <f>SUM(EM45:EM49)</f>
        <v>0</v>
      </c>
      <c r="EN63" s="106" t="s">
        <v>368</v>
      </c>
      <c r="EO63" s="102"/>
      <c r="EP63" s="102"/>
      <c r="EQ63" s="102"/>
      <c r="ER63" s="107">
        <f>SUM(ER45:ER49)</f>
        <v>0</v>
      </c>
      <c r="ES63" s="106" t="s">
        <v>368</v>
      </c>
      <c r="ET63" s="102"/>
      <c r="EU63" s="102"/>
      <c r="EV63" s="102"/>
      <c r="EW63" s="107">
        <f>SUM(EW45:EW49)</f>
        <v>0</v>
      </c>
      <c r="EX63" s="106" t="s">
        <v>368</v>
      </c>
      <c r="EY63" s="102"/>
      <c r="EZ63" s="102"/>
      <c r="FA63" s="102"/>
      <c r="FB63" s="107">
        <f>SUM(FB45:FB49)</f>
        <v>0</v>
      </c>
      <c r="FC63" s="106" t="s">
        <v>368</v>
      </c>
      <c r="FD63" s="102"/>
      <c r="FE63" s="102"/>
      <c r="FF63" s="102"/>
      <c r="FG63" s="107">
        <f>SUM(FG45:FG49)</f>
        <v>0</v>
      </c>
      <c r="FH63" s="106" t="s">
        <v>368</v>
      </c>
      <c r="FI63" s="102"/>
      <c r="FJ63" s="102"/>
      <c r="FK63" s="102"/>
      <c r="FL63" s="107">
        <f>SUM(FL45:FL49)</f>
        <v>0</v>
      </c>
      <c r="FM63" s="106" t="s">
        <v>368</v>
      </c>
      <c r="FN63" s="102"/>
      <c r="FO63" s="102"/>
      <c r="FP63" s="102"/>
      <c r="FQ63" s="107">
        <f>SUM(FQ45:FQ49)</f>
        <v>0</v>
      </c>
      <c r="FR63" s="106" t="s">
        <v>368</v>
      </c>
      <c r="FS63" s="102"/>
      <c r="FT63" s="102"/>
      <c r="FU63" s="102"/>
      <c r="FV63" s="107">
        <f>SUM(FV45:FV49)</f>
        <v>0</v>
      </c>
      <c r="FW63" s="106" t="s">
        <v>368</v>
      </c>
      <c r="FX63" s="102"/>
      <c r="FY63" s="102"/>
      <c r="FZ63" s="102"/>
      <c r="GA63" s="107">
        <f>SUM(GA45:GA49)</f>
        <v>0</v>
      </c>
      <c r="GB63" s="106" t="s">
        <v>368</v>
      </c>
      <c r="GC63" s="102"/>
      <c r="GD63" s="102"/>
      <c r="GE63" s="102"/>
      <c r="GF63" s="107">
        <f>SUM(GF45:GF49)</f>
        <v>0</v>
      </c>
      <c r="GG63" s="106" t="s">
        <v>368</v>
      </c>
      <c r="GH63" s="102"/>
      <c r="GI63" s="102"/>
      <c r="GJ63" s="102"/>
      <c r="GK63" s="107" t="s">
        <v>376</v>
      </c>
      <c r="GL63" s="106" t="s">
        <v>368</v>
      </c>
      <c r="GM63" s="102"/>
      <c r="GN63" s="102"/>
      <c r="GO63" s="102"/>
      <c r="GP63" s="107" t="s">
        <v>376</v>
      </c>
      <c r="GQ63" s="106" t="s">
        <v>368</v>
      </c>
      <c r="GR63" s="102"/>
      <c r="GS63" s="102"/>
      <c r="GT63" s="102"/>
      <c r="GU63" s="107" t="s">
        <v>376</v>
      </c>
      <c r="GV63" s="106" t="s">
        <v>368</v>
      </c>
      <c r="GW63" s="102"/>
      <c r="GX63" s="102"/>
      <c r="GY63" s="102"/>
      <c r="GZ63" s="107" t="s">
        <v>376</v>
      </c>
      <c r="HA63" s="106" t="s">
        <v>368</v>
      </c>
      <c r="HC63" s="107">
        <f>SUM(HC45:HC49)</f>
        <v>0</v>
      </c>
      <c r="HD63" s="106" t="s">
        <v>368</v>
      </c>
      <c r="HF63" s="107">
        <f>SUM(HF45:HF49)</f>
        <v>0</v>
      </c>
      <c r="IF63" s="101">
        <f t="shared" ref="IF63:IF68" si="235">IF62</f>
        <v>0</v>
      </c>
      <c r="IG63" s="101">
        <f>IG62</f>
        <v>9999</v>
      </c>
      <c r="IH63" s="102" t="s">
        <v>404</v>
      </c>
      <c r="II63" s="102" t="s">
        <v>39</v>
      </c>
      <c r="IJ63" s="102">
        <f t="shared" si="223"/>
        <v>0</v>
      </c>
      <c r="IK63" s="102">
        <f t="shared" si="224"/>
        <v>0</v>
      </c>
      <c r="IL63" s="102">
        <f t="shared" si="225"/>
        <v>0</v>
      </c>
      <c r="IM63" s="102">
        <f t="shared" si="226"/>
        <v>0</v>
      </c>
      <c r="IN63" s="102">
        <f t="shared" si="227"/>
        <v>0</v>
      </c>
      <c r="IO63" s="102">
        <f t="shared" si="228"/>
        <v>0</v>
      </c>
      <c r="IP63" s="102">
        <f t="shared" si="229"/>
        <v>0</v>
      </c>
      <c r="IQ63" s="102">
        <f t="shared" si="230"/>
        <v>0</v>
      </c>
      <c r="IR63" s="102">
        <f t="shared" si="231"/>
        <v>0</v>
      </c>
      <c r="IS63" s="102">
        <f t="shared" si="232"/>
        <v>0</v>
      </c>
      <c r="IT63" s="102">
        <f t="shared" si="233"/>
        <v>0</v>
      </c>
      <c r="IU63" s="102">
        <f t="shared" si="234"/>
        <v>0</v>
      </c>
    </row>
    <row r="64" spans="24:255">
      <c r="X64" s="106" t="s">
        <v>370</v>
      </c>
      <c r="Y64" s="102"/>
      <c r="Z64" s="102"/>
      <c r="AA64" s="102"/>
      <c r="AB64" s="107">
        <f>AB62-AB63</f>
        <v>0</v>
      </c>
      <c r="AC64" s="106" t="s">
        <v>370</v>
      </c>
      <c r="AD64" s="102"/>
      <c r="AE64" s="102"/>
      <c r="AF64" s="102"/>
      <c r="AG64" s="107">
        <f>AG62-AG63</f>
        <v>0</v>
      </c>
      <c r="AH64" s="106" t="s">
        <v>370</v>
      </c>
      <c r="AI64" s="102"/>
      <c r="AJ64" s="102"/>
      <c r="AK64" s="102"/>
      <c r="AL64" s="107">
        <f>AL62-AL63</f>
        <v>0</v>
      </c>
      <c r="AM64" s="106" t="s">
        <v>370</v>
      </c>
      <c r="AN64" s="102"/>
      <c r="AO64" s="102"/>
      <c r="AP64" s="102"/>
      <c r="AQ64" s="107">
        <f>AQ62-AQ63</f>
        <v>0</v>
      </c>
      <c r="AR64" s="106" t="s">
        <v>370</v>
      </c>
      <c r="AS64" s="102"/>
      <c r="AT64" s="102"/>
      <c r="AU64" s="102"/>
      <c r="AV64" s="107">
        <f>AV62-AV63</f>
        <v>0</v>
      </c>
      <c r="AW64" s="106" t="s">
        <v>370</v>
      </c>
      <c r="AX64" s="102"/>
      <c r="AY64" s="102"/>
      <c r="AZ64" s="102"/>
      <c r="BA64" s="107">
        <f>BA62-BA63</f>
        <v>0</v>
      </c>
      <c r="BB64" s="106" t="s">
        <v>370</v>
      </c>
      <c r="BC64" s="102"/>
      <c r="BD64" s="102"/>
      <c r="BE64" s="102"/>
      <c r="BF64" s="107">
        <f>BF62-BF63</f>
        <v>0</v>
      </c>
      <c r="BG64" s="106" t="s">
        <v>370</v>
      </c>
      <c r="BH64" s="102"/>
      <c r="BI64" s="102"/>
      <c r="BJ64" s="102"/>
      <c r="BK64" s="107">
        <f>BK62-BK63</f>
        <v>0</v>
      </c>
      <c r="BL64" s="106" t="s">
        <v>370</v>
      </c>
      <c r="BM64" s="102"/>
      <c r="BN64" s="102"/>
      <c r="BO64" s="102"/>
      <c r="BP64" s="107">
        <f>BP62-BP63</f>
        <v>0</v>
      </c>
      <c r="BQ64" s="106" t="s">
        <v>370</v>
      </c>
      <c r="BR64" s="102"/>
      <c r="BS64" s="102"/>
      <c r="BT64" s="102"/>
      <c r="BU64" s="107">
        <f>BU62-BU63</f>
        <v>0</v>
      </c>
      <c r="BV64" s="106" t="s">
        <v>370</v>
      </c>
      <c r="BW64" s="102"/>
      <c r="BX64" s="102"/>
      <c r="BY64" s="102"/>
      <c r="BZ64" s="107">
        <f>BZ62-BZ63</f>
        <v>0</v>
      </c>
      <c r="CA64" s="106" t="s">
        <v>370</v>
      </c>
      <c r="CB64" s="102"/>
      <c r="CC64" s="102"/>
      <c r="CD64" s="102"/>
      <c r="CE64" s="107">
        <f>CE62-CE63</f>
        <v>0</v>
      </c>
      <c r="CF64" s="106" t="s">
        <v>370</v>
      </c>
      <c r="CG64" s="102"/>
      <c r="CH64" s="102"/>
      <c r="CI64" s="102"/>
      <c r="CJ64" s="107">
        <f>CJ62-CJ63</f>
        <v>0</v>
      </c>
      <c r="CK64" s="106" t="s">
        <v>370</v>
      </c>
      <c r="CL64" s="102"/>
      <c r="CM64" s="102"/>
      <c r="CN64" s="102"/>
      <c r="CO64" s="107">
        <f>CO62-CO63</f>
        <v>0</v>
      </c>
      <c r="CP64" s="106" t="s">
        <v>370</v>
      </c>
      <c r="CQ64" s="102"/>
      <c r="CR64" s="102"/>
      <c r="CS64" s="102"/>
      <c r="CT64" s="107">
        <f>CT62-CT63</f>
        <v>0</v>
      </c>
      <c r="CU64" s="106" t="s">
        <v>370</v>
      </c>
      <c r="CV64" s="102"/>
      <c r="CW64" s="102"/>
      <c r="CX64" s="102"/>
      <c r="CY64" s="107">
        <f>CY62-CY63</f>
        <v>0</v>
      </c>
      <c r="CZ64" s="106" t="s">
        <v>370</v>
      </c>
      <c r="DA64" s="102"/>
      <c r="DB64" s="102"/>
      <c r="DC64" s="102"/>
      <c r="DD64" s="107">
        <f>DD62-DD63</f>
        <v>0</v>
      </c>
      <c r="DE64" s="106" t="s">
        <v>370</v>
      </c>
      <c r="DF64" s="102"/>
      <c r="DG64" s="102"/>
      <c r="DH64" s="102"/>
      <c r="DI64" s="107">
        <f>DI62-DI63</f>
        <v>0</v>
      </c>
      <c r="DJ64" s="106" t="s">
        <v>370</v>
      </c>
      <c r="DK64" s="102"/>
      <c r="DL64" s="102"/>
      <c r="DM64" s="102"/>
      <c r="DN64" s="107">
        <f>DN62-DN63</f>
        <v>0</v>
      </c>
      <c r="DO64" s="106" t="s">
        <v>370</v>
      </c>
      <c r="DP64" s="102"/>
      <c r="DQ64" s="102"/>
      <c r="DR64" s="102"/>
      <c r="DS64" s="107">
        <f>DS62-DS63</f>
        <v>0</v>
      </c>
      <c r="DT64" s="106" t="s">
        <v>370</v>
      </c>
      <c r="DU64" s="102"/>
      <c r="DV64" s="102"/>
      <c r="DW64" s="102"/>
      <c r="DX64" s="107">
        <f>DX62-DX63</f>
        <v>0</v>
      </c>
      <c r="DY64" s="106" t="s">
        <v>370</v>
      </c>
      <c r="DZ64" s="102"/>
      <c r="EA64" s="102"/>
      <c r="EB64" s="102"/>
      <c r="EC64" s="107">
        <f>EC62-EC63</f>
        <v>0</v>
      </c>
      <c r="ED64" s="106" t="s">
        <v>370</v>
      </c>
      <c r="EE64" s="102"/>
      <c r="EF64" s="102"/>
      <c r="EG64" s="102"/>
      <c r="EH64" s="107">
        <f>EH62-EH63</f>
        <v>0</v>
      </c>
      <c r="EI64" s="106" t="s">
        <v>370</v>
      </c>
      <c r="EJ64" s="102"/>
      <c r="EK64" s="102"/>
      <c r="EL64" s="102"/>
      <c r="EM64" s="107">
        <f>EM62-EM63</f>
        <v>0</v>
      </c>
      <c r="EN64" s="106" t="s">
        <v>370</v>
      </c>
      <c r="EO64" s="102"/>
      <c r="EP64" s="102"/>
      <c r="EQ64" s="102"/>
      <c r="ER64" s="107">
        <f>ER62-ER63</f>
        <v>0</v>
      </c>
      <c r="ES64" s="106" t="s">
        <v>370</v>
      </c>
      <c r="ET64" s="102"/>
      <c r="EU64" s="102"/>
      <c r="EV64" s="102"/>
      <c r="EW64" s="107">
        <f>EW62-EW63</f>
        <v>0</v>
      </c>
      <c r="EX64" s="106" t="s">
        <v>370</v>
      </c>
      <c r="EY64" s="102"/>
      <c r="EZ64" s="102"/>
      <c r="FA64" s="102"/>
      <c r="FB64" s="107">
        <f>FB62-FB63</f>
        <v>0</v>
      </c>
      <c r="FC64" s="106" t="s">
        <v>370</v>
      </c>
      <c r="FD64" s="102"/>
      <c r="FE64" s="102"/>
      <c r="FF64" s="102"/>
      <c r="FG64" s="107">
        <f>FG62-FG63</f>
        <v>0</v>
      </c>
      <c r="FH64" s="106" t="s">
        <v>370</v>
      </c>
      <c r="FI64" s="102"/>
      <c r="FJ64" s="102"/>
      <c r="FK64" s="102"/>
      <c r="FL64" s="107">
        <f>FL62-FL63</f>
        <v>0</v>
      </c>
      <c r="FM64" s="106" t="s">
        <v>370</v>
      </c>
      <c r="FN64" s="102"/>
      <c r="FO64" s="102"/>
      <c r="FP64" s="102"/>
      <c r="FQ64" s="107">
        <f>FQ62-FQ63</f>
        <v>0</v>
      </c>
      <c r="FR64" s="106" t="s">
        <v>370</v>
      </c>
      <c r="FS64" s="102"/>
      <c r="FT64" s="102"/>
      <c r="FU64" s="102"/>
      <c r="FV64" s="107">
        <f>FV62-FV63</f>
        <v>0</v>
      </c>
      <c r="FW64" s="106" t="s">
        <v>370</v>
      </c>
      <c r="FX64" s="102"/>
      <c r="FY64" s="102"/>
      <c r="FZ64" s="102"/>
      <c r="GA64" s="107">
        <f>GA62-GA63</f>
        <v>0</v>
      </c>
      <c r="GB64" s="106" t="s">
        <v>370</v>
      </c>
      <c r="GC64" s="102"/>
      <c r="GD64" s="102"/>
      <c r="GE64" s="102"/>
      <c r="GF64" s="107">
        <f>GF62-GF63</f>
        <v>0</v>
      </c>
      <c r="GG64" s="106" t="s">
        <v>370</v>
      </c>
      <c r="GH64" s="102"/>
      <c r="GI64" s="102"/>
      <c r="GJ64" s="102"/>
      <c r="GK64" s="107" t="s">
        <v>376</v>
      </c>
      <c r="GL64" s="106" t="s">
        <v>370</v>
      </c>
      <c r="GM64" s="102"/>
      <c r="GN64" s="102"/>
      <c r="GO64" s="102"/>
      <c r="GP64" s="107" t="s">
        <v>376</v>
      </c>
      <c r="GQ64" s="106" t="s">
        <v>370</v>
      </c>
      <c r="GR64" s="102"/>
      <c r="GS64" s="102"/>
      <c r="GT64" s="102"/>
      <c r="GU64" s="107" t="s">
        <v>376</v>
      </c>
      <c r="GV64" s="106" t="s">
        <v>370</v>
      </c>
      <c r="GW64" s="102"/>
      <c r="GX64" s="102"/>
      <c r="GY64" s="102"/>
      <c r="GZ64" s="107" t="s">
        <v>376</v>
      </c>
      <c r="HA64" s="106" t="s">
        <v>370</v>
      </c>
      <c r="HC64" s="107">
        <f>HC62-HC63</f>
        <v>0</v>
      </c>
      <c r="HD64" s="106" t="s">
        <v>370</v>
      </c>
      <c r="HF64" s="107">
        <f>HF62-HF63</f>
        <v>0</v>
      </c>
      <c r="IF64" s="101">
        <f t="shared" si="235"/>
        <v>0</v>
      </c>
      <c r="IG64" s="101">
        <f>IG63</f>
        <v>9999</v>
      </c>
      <c r="IH64" s="102" t="s">
        <v>404</v>
      </c>
      <c r="II64" s="102" t="s">
        <v>293</v>
      </c>
      <c r="IJ64" s="102">
        <f t="shared" si="223"/>
        <v>0</v>
      </c>
      <c r="IK64" s="102">
        <f t="shared" si="224"/>
        <v>0</v>
      </c>
      <c r="IL64" s="102">
        <f t="shared" si="225"/>
        <v>0</v>
      </c>
      <c r="IM64" s="102">
        <f t="shared" si="226"/>
        <v>0</v>
      </c>
      <c r="IN64" s="102">
        <f t="shared" si="227"/>
        <v>0</v>
      </c>
      <c r="IO64" s="102">
        <f t="shared" si="228"/>
        <v>0</v>
      </c>
      <c r="IP64" s="102">
        <f t="shared" si="229"/>
        <v>0</v>
      </c>
      <c r="IQ64" s="102">
        <f t="shared" si="230"/>
        <v>0</v>
      </c>
      <c r="IR64" s="102">
        <f t="shared" si="231"/>
        <v>0</v>
      </c>
      <c r="IS64" s="102">
        <f t="shared" si="232"/>
        <v>0</v>
      </c>
      <c r="IT64" s="102">
        <f t="shared" si="233"/>
        <v>0</v>
      </c>
      <c r="IU64" s="102">
        <f t="shared" si="234"/>
        <v>0</v>
      </c>
    </row>
    <row r="65" spans="24:255">
      <c r="X65" s="106"/>
      <c r="Y65" s="102"/>
      <c r="Z65" s="102"/>
      <c r="AA65" s="102"/>
      <c r="AB65" s="107"/>
      <c r="AC65" s="106"/>
      <c r="AD65" s="102"/>
      <c r="AE65" s="102"/>
      <c r="AF65" s="102"/>
      <c r="AG65" s="107"/>
      <c r="AH65" s="106"/>
      <c r="AI65" s="102"/>
      <c r="AJ65" s="102"/>
      <c r="AK65" s="102"/>
      <c r="AL65" s="107"/>
      <c r="AM65" s="106"/>
      <c r="AN65" s="102"/>
      <c r="AO65" s="102"/>
      <c r="AP65" s="102"/>
      <c r="AQ65" s="107"/>
      <c r="AR65" s="106"/>
      <c r="AS65" s="102"/>
      <c r="AT65" s="102"/>
      <c r="AU65" s="102"/>
      <c r="AV65" s="107"/>
      <c r="AW65" s="106"/>
      <c r="AX65" s="102"/>
      <c r="AY65" s="102"/>
      <c r="AZ65" s="102"/>
      <c r="BA65" s="107"/>
      <c r="BB65" s="106"/>
      <c r="BC65" s="102"/>
      <c r="BD65" s="102"/>
      <c r="BE65" s="102"/>
      <c r="BF65" s="107"/>
      <c r="BG65" s="106"/>
      <c r="BH65" s="102"/>
      <c r="BI65" s="102"/>
      <c r="BJ65" s="102"/>
      <c r="BK65" s="107"/>
      <c r="BL65" s="106"/>
      <c r="BM65" s="102"/>
      <c r="BN65" s="102"/>
      <c r="BO65" s="102"/>
      <c r="BP65" s="107"/>
      <c r="BQ65" s="106"/>
      <c r="BR65" s="102"/>
      <c r="BS65" s="102"/>
      <c r="BT65" s="102"/>
      <c r="BU65" s="107"/>
      <c r="BV65" s="106"/>
      <c r="BW65" s="102"/>
      <c r="BX65" s="102"/>
      <c r="BY65" s="102"/>
      <c r="BZ65" s="107"/>
      <c r="CA65" s="106"/>
      <c r="CB65" s="102"/>
      <c r="CC65" s="102"/>
      <c r="CD65" s="102"/>
      <c r="CE65" s="107"/>
      <c r="CF65" s="106"/>
      <c r="CG65" s="102"/>
      <c r="CH65" s="102"/>
      <c r="CI65" s="102"/>
      <c r="CJ65" s="107"/>
      <c r="CK65" s="106"/>
      <c r="CL65" s="102"/>
      <c r="CM65" s="102"/>
      <c r="CN65" s="102"/>
      <c r="CO65" s="107"/>
      <c r="CP65" s="106"/>
      <c r="CQ65" s="102"/>
      <c r="CR65" s="102"/>
      <c r="CS65" s="102"/>
      <c r="CT65" s="107"/>
      <c r="CU65" s="106"/>
      <c r="CV65" s="102"/>
      <c r="CW65" s="102"/>
      <c r="CX65" s="102"/>
      <c r="CY65" s="107"/>
      <c r="CZ65" s="106"/>
      <c r="DA65" s="102"/>
      <c r="DB65" s="102"/>
      <c r="DC65" s="102"/>
      <c r="DD65" s="107"/>
      <c r="DE65" s="106"/>
      <c r="DF65" s="102"/>
      <c r="DG65" s="102"/>
      <c r="DH65" s="102"/>
      <c r="DI65" s="107"/>
      <c r="DJ65" s="106"/>
      <c r="DK65" s="102"/>
      <c r="DL65" s="102"/>
      <c r="DM65" s="102"/>
      <c r="DN65" s="107"/>
      <c r="DO65" s="106"/>
      <c r="DP65" s="102"/>
      <c r="DQ65" s="102"/>
      <c r="DR65" s="102"/>
      <c r="DS65" s="107"/>
      <c r="DT65" s="106"/>
      <c r="DU65" s="102"/>
      <c r="DV65" s="102"/>
      <c r="DW65" s="102"/>
      <c r="DX65" s="107"/>
      <c r="DY65" s="106"/>
      <c r="DZ65" s="102"/>
      <c r="EA65" s="102"/>
      <c r="EB65" s="102"/>
      <c r="EC65" s="107"/>
      <c r="ED65" s="106"/>
      <c r="EE65" s="102"/>
      <c r="EF65" s="102"/>
      <c r="EG65" s="102"/>
      <c r="EH65" s="107"/>
      <c r="EI65" s="106"/>
      <c r="EJ65" s="102"/>
      <c r="EK65" s="102"/>
      <c r="EL65" s="102"/>
      <c r="EM65" s="107"/>
      <c r="EN65" s="106"/>
      <c r="EO65" s="102"/>
      <c r="EP65" s="102"/>
      <c r="EQ65" s="102"/>
      <c r="ER65" s="107"/>
      <c r="ES65" s="106"/>
      <c r="ET65" s="102"/>
      <c r="EU65" s="102"/>
      <c r="EV65" s="102"/>
      <c r="EW65" s="107"/>
      <c r="EX65" s="106"/>
      <c r="EY65" s="102"/>
      <c r="EZ65" s="102"/>
      <c r="FA65" s="102"/>
      <c r="FB65" s="107"/>
      <c r="FC65" s="106"/>
      <c r="FD65" s="102"/>
      <c r="FE65" s="102"/>
      <c r="FF65" s="102"/>
      <c r="FG65" s="107"/>
      <c r="FH65" s="106"/>
      <c r="FI65" s="102"/>
      <c r="FJ65" s="102"/>
      <c r="FK65" s="102"/>
      <c r="FL65" s="107"/>
      <c r="FM65" s="106"/>
      <c r="FN65" s="102"/>
      <c r="FO65" s="102"/>
      <c r="FP65" s="102"/>
      <c r="FQ65" s="107"/>
      <c r="FR65" s="106"/>
      <c r="FS65" s="102"/>
      <c r="FT65" s="102"/>
      <c r="FU65" s="102"/>
      <c r="FV65" s="107"/>
      <c r="FW65" s="106"/>
      <c r="FX65" s="102"/>
      <c r="FY65" s="102"/>
      <c r="FZ65" s="102"/>
      <c r="GA65" s="107"/>
      <c r="GB65" s="106"/>
      <c r="GC65" s="102"/>
      <c r="GD65" s="102"/>
      <c r="GE65" s="102"/>
      <c r="GF65" s="107"/>
      <c r="GG65" s="106"/>
      <c r="GH65" s="102"/>
      <c r="GI65" s="102"/>
      <c r="GJ65" s="102"/>
      <c r="GK65" s="107"/>
      <c r="GL65" s="106"/>
      <c r="GM65" s="102"/>
      <c r="GN65" s="102"/>
      <c r="GO65" s="102"/>
      <c r="GP65" s="107"/>
      <c r="GQ65" s="106"/>
      <c r="GR65" s="102"/>
      <c r="GS65" s="102"/>
      <c r="GT65" s="102"/>
      <c r="GU65" s="107"/>
      <c r="GV65" s="106"/>
      <c r="GW65" s="102"/>
      <c r="GX65" s="102"/>
      <c r="GY65" s="102"/>
      <c r="GZ65" s="107"/>
      <c r="HA65" s="106"/>
      <c r="HC65" s="107"/>
      <c r="HD65" s="106"/>
      <c r="HF65" s="107"/>
      <c r="IF65" s="101">
        <f>'2号(1)'!A35</f>
        <v>0</v>
      </c>
      <c r="IG65" s="101">
        <v>9999</v>
      </c>
      <c r="IH65" s="102" t="s">
        <v>403</v>
      </c>
      <c r="II65" s="102" t="s">
        <v>39</v>
      </c>
      <c r="IJ65" s="102">
        <f t="shared" si="223"/>
        <v>0</v>
      </c>
      <c r="IK65" s="102">
        <f t="shared" si="224"/>
        <v>0</v>
      </c>
      <c r="IL65" s="102">
        <f t="shared" si="225"/>
        <v>0</v>
      </c>
      <c r="IM65" s="102">
        <f t="shared" si="226"/>
        <v>0</v>
      </c>
      <c r="IN65" s="102">
        <f t="shared" si="227"/>
        <v>0</v>
      </c>
      <c r="IO65" s="102">
        <f t="shared" si="228"/>
        <v>0</v>
      </c>
      <c r="IP65" s="102">
        <f t="shared" si="229"/>
        <v>0</v>
      </c>
      <c r="IQ65" s="102">
        <f t="shared" si="230"/>
        <v>0</v>
      </c>
      <c r="IR65" s="102">
        <f t="shared" si="231"/>
        <v>0</v>
      </c>
      <c r="IS65" s="102">
        <f t="shared" si="232"/>
        <v>0</v>
      </c>
      <c r="IT65" s="102">
        <f t="shared" si="233"/>
        <v>0</v>
      </c>
      <c r="IU65" s="102">
        <f t="shared" si="234"/>
        <v>0</v>
      </c>
    </row>
    <row r="66" spans="24:255">
      <c r="X66" s="106" t="s">
        <v>371</v>
      </c>
      <c r="Y66" s="102"/>
      <c r="Z66" s="102"/>
      <c r="AA66" s="102"/>
      <c r="AB66" s="107" t="s">
        <v>376</v>
      </c>
      <c r="AC66" s="106" t="s">
        <v>371</v>
      </c>
      <c r="AD66" s="102"/>
      <c r="AE66" s="102"/>
      <c r="AF66" s="102"/>
      <c r="AG66" s="107" t="s">
        <v>376</v>
      </c>
      <c r="AH66" s="106" t="s">
        <v>371</v>
      </c>
      <c r="AI66" s="102"/>
      <c r="AJ66" s="102"/>
      <c r="AK66" s="102"/>
      <c r="AL66" s="107" t="s">
        <v>376</v>
      </c>
      <c r="AM66" s="106" t="s">
        <v>371</v>
      </c>
      <c r="AN66" s="102"/>
      <c r="AO66" s="102"/>
      <c r="AP66" s="102"/>
      <c r="AQ66" s="107" t="s">
        <v>376</v>
      </c>
      <c r="AR66" s="106" t="s">
        <v>371</v>
      </c>
      <c r="AS66" s="102"/>
      <c r="AT66" s="102"/>
      <c r="AU66" s="102"/>
      <c r="AV66" s="107" t="s">
        <v>376</v>
      </c>
      <c r="AW66" s="106" t="s">
        <v>371</v>
      </c>
      <c r="AX66" s="102"/>
      <c r="AY66" s="102"/>
      <c r="AZ66" s="102"/>
      <c r="BA66" s="107" t="s">
        <v>376</v>
      </c>
      <c r="BB66" s="106" t="s">
        <v>371</v>
      </c>
      <c r="BC66" s="102"/>
      <c r="BD66" s="102"/>
      <c r="BE66" s="102"/>
      <c r="BF66" s="107" t="s">
        <v>376</v>
      </c>
      <c r="BG66" s="106" t="s">
        <v>371</v>
      </c>
      <c r="BH66" s="102"/>
      <c r="BI66" s="102"/>
      <c r="BJ66" s="102"/>
      <c r="BK66" s="107" t="s">
        <v>376</v>
      </c>
      <c r="BL66" s="106" t="s">
        <v>371</v>
      </c>
      <c r="BM66" s="102"/>
      <c r="BN66" s="102"/>
      <c r="BO66" s="102"/>
      <c r="BP66" s="107" t="s">
        <v>376</v>
      </c>
      <c r="BQ66" s="106" t="s">
        <v>371</v>
      </c>
      <c r="BR66" s="102"/>
      <c r="BS66" s="102"/>
      <c r="BT66" s="102"/>
      <c r="BU66" s="107" t="s">
        <v>376</v>
      </c>
      <c r="BV66" s="106" t="s">
        <v>371</v>
      </c>
      <c r="BW66" s="102"/>
      <c r="BX66" s="102"/>
      <c r="BY66" s="102"/>
      <c r="BZ66" s="107" t="s">
        <v>376</v>
      </c>
      <c r="CA66" s="106" t="s">
        <v>371</v>
      </c>
      <c r="CB66" s="102"/>
      <c r="CC66" s="102"/>
      <c r="CD66" s="102"/>
      <c r="CE66" s="107" t="s">
        <v>376</v>
      </c>
      <c r="CF66" s="106" t="s">
        <v>371</v>
      </c>
      <c r="CG66" s="102"/>
      <c r="CH66" s="102"/>
      <c r="CI66" s="102"/>
      <c r="CJ66" s="107" t="s">
        <v>376</v>
      </c>
      <c r="CK66" s="106" t="s">
        <v>371</v>
      </c>
      <c r="CL66" s="102"/>
      <c r="CM66" s="102"/>
      <c r="CN66" s="102"/>
      <c r="CO66" s="107" t="s">
        <v>376</v>
      </c>
      <c r="CP66" s="106" t="s">
        <v>371</v>
      </c>
      <c r="CQ66" s="102"/>
      <c r="CR66" s="102"/>
      <c r="CS66" s="102"/>
      <c r="CT66" s="107" t="s">
        <v>376</v>
      </c>
      <c r="CU66" s="106" t="s">
        <v>371</v>
      </c>
      <c r="CV66" s="102"/>
      <c r="CW66" s="102"/>
      <c r="CX66" s="102"/>
      <c r="CY66" s="107" t="s">
        <v>376</v>
      </c>
      <c r="CZ66" s="106" t="s">
        <v>371</v>
      </c>
      <c r="DA66" s="102"/>
      <c r="DB66" s="102"/>
      <c r="DC66" s="102"/>
      <c r="DD66" s="107" t="s">
        <v>376</v>
      </c>
      <c r="DE66" s="106" t="s">
        <v>371</v>
      </c>
      <c r="DF66" s="102"/>
      <c r="DG66" s="102"/>
      <c r="DH66" s="102"/>
      <c r="DI66" s="107" t="s">
        <v>376</v>
      </c>
      <c r="DJ66" s="106" t="s">
        <v>371</v>
      </c>
      <c r="DK66" s="102"/>
      <c r="DL66" s="102"/>
      <c r="DM66" s="102"/>
      <c r="DN66" s="107" t="s">
        <v>376</v>
      </c>
      <c r="DO66" s="106" t="s">
        <v>371</v>
      </c>
      <c r="DP66" s="102"/>
      <c r="DQ66" s="102"/>
      <c r="DR66" s="102"/>
      <c r="DS66" s="107" t="s">
        <v>376</v>
      </c>
      <c r="DT66" s="106" t="s">
        <v>371</v>
      </c>
      <c r="DU66" s="102"/>
      <c r="DV66" s="102"/>
      <c r="DW66" s="102"/>
      <c r="DX66" s="107" t="s">
        <v>376</v>
      </c>
      <c r="DY66" s="106" t="s">
        <v>371</v>
      </c>
      <c r="DZ66" s="102"/>
      <c r="EA66" s="102"/>
      <c r="EB66" s="102"/>
      <c r="EC66" s="107" t="s">
        <v>376</v>
      </c>
      <c r="ED66" s="106" t="s">
        <v>371</v>
      </c>
      <c r="EE66" s="102"/>
      <c r="EF66" s="102"/>
      <c r="EG66" s="102"/>
      <c r="EH66" s="107" t="s">
        <v>376</v>
      </c>
      <c r="EI66" s="106" t="s">
        <v>371</v>
      </c>
      <c r="EJ66" s="102"/>
      <c r="EK66" s="102"/>
      <c r="EL66" s="102"/>
      <c r="EM66" s="107" t="s">
        <v>376</v>
      </c>
      <c r="EN66" s="106" t="s">
        <v>371</v>
      </c>
      <c r="EO66" s="102"/>
      <c r="EP66" s="102"/>
      <c r="EQ66" s="102"/>
      <c r="ER66" s="107" t="s">
        <v>376</v>
      </c>
      <c r="ES66" s="106" t="s">
        <v>371</v>
      </c>
      <c r="ET66" s="102"/>
      <c r="EU66" s="102"/>
      <c r="EV66" s="102"/>
      <c r="EW66" s="107" t="s">
        <v>376</v>
      </c>
      <c r="EX66" s="106" t="s">
        <v>371</v>
      </c>
      <c r="EY66" s="102"/>
      <c r="EZ66" s="102"/>
      <c r="FA66" s="102"/>
      <c r="FB66" s="107" t="s">
        <v>376</v>
      </c>
      <c r="FC66" s="106" t="s">
        <v>371</v>
      </c>
      <c r="FD66" s="102"/>
      <c r="FE66" s="102"/>
      <c r="FF66" s="102"/>
      <c r="FG66" s="107" t="s">
        <v>376</v>
      </c>
      <c r="FH66" s="106" t="s">
        <v>371</v>
      </c>
      <c r="FI66" s="102"/>
      <c r="FJ66" s="102"/>
      <c r="FK66" s="102"/>
      <c r="FL66" s="107" t="s">
        <v>376</v>
      </c>
      <c r="FM66" s="106" t="s">
        <v>371</v>
      </c>
      <c r="FN66" s="102"/>
      <c r="FO66" s="102"/>
      <c r="FP66" s="102"/>
      <c r="FQ66" s="107" t="s">
        <v>376</v>
      </c>
      <c r="FR66" s="106" t="s">
        <v>371</v>
      </c>
      <c r="FS66" s="102"/>
      <c r="FT66" s="102"/>
      <c r="FU66" s="102"/>
      <c r="FV66" s="107" t="s">
        <v>376</v>
      </c>
      <c r="FW66" s="106" t="s">
        <v>371</v>
      </c>
      <c r="FX66" s="102"/>
      <c r="FY66" s="102"/>
      <c r="FZ66" s="102"/>
      <c r="GA66" s="107" t="s">
        <v>376</v>
      </c>
      <c r="GB66" s="106" t="s">
        <v>371</v>
      </c>
      <c r="GC66" s="102"/>
      <c r="GD66" s="102"/>
      <c r="GE66" s="102"/>
      <c r="GF66" s="107" t="s">
        <v>376</v>
      </c>
      <c r="GG66" s="106" t="s">
        <v>371</v>
      </c>
      <c r="GH66" s="102"/>
      <c r="GI66" s="102"/>
      <c r="GJ66" s="102"/>
      <c r="GK66" s="107" t="s">
        <v>376</v>
      </c>
      <c r="GL66" s="106" t="s">
        <v>371</v>
      </c>
      <c r="GM66" s="102"/>
      <c r="GN66" s="102"/>
      <c r="GO66" s="102"/>
      <c r="GP66" s="107" t="s">
        <v>376</v>
      </c>
      <c r="GQ66" s="106" t="s">
        <v>371</v>
      </c>
      <c r="GR66" s="102"/>
      <c r="GS66" s="102"/>
      <c r="GT66" s="102"/>
      <c r="GU66" s="107">
        <f>GU51</f>
        <v>0</v>
      </c>
      <c r="GV66" s="106" t="s">
        <v>371</v>
      </c>
      <c r="GW66" s="102"/>
      <c r="GX66" s="102"/>
      <c r="GY66" s="102"/>
      <c r="GZ66" s="107" t="s">
        <v>376</v>
      </c>
      <c r="HA66" s="106" t="s">
        <v>371</v>
      </c>
      <c r="HC66" s="107" t="s">
        <v>376</v>
      </c>
      <c r="HD66" s="106" t="s">
        <v>371</v>
      </c>
      <c r="HF66" s="107" t="s">
        <v>376</v>
      </c>
      <c r="IF66" s="101">
        <f t="shared" si="235"/>
        <v>0</v>
      </c>
      <c r="IG66" s="101">
        <v>9999</v>
      </c>
      <c r="IH66" s="102" t="s">
        <v>403</v>
      </c>
      <c r="II66" s="102" t="s">
        <v>293</v>
      </c>
      <c r="IJ66" s="102">
        <f t="shared" si="223"/>
        <v>0</v>
      </c>
      <c r="IK66" s="102">
        <f t="shared" si="224"/>
        <v>0</v>
      </c>
      <c r="IL66" s="102">
        <f t="shared" si="225"/>
        <v>0</v>
      </c>
      <c r="IM66" s="102">
        <f t="shared" si="226"/>
        <v>0</v>
      </c>
      <c r="IN66" s="102">
        <f t="shared" si="227"/>
        <v>0</v>
      </c>
      <c r="IO66" s="102">
        <f t="shared" si="228"/>
        <v>0</v>
      </c>
      <c r="IP66" s="102">
        <f t="shared" si="229"/>
        <v>0</v>
      </c>
      <c r="IQ66" s="102">
        <f t="shared" si="230"/>
        <v>0</v>
      </c>
      <c r="IR66" s="102">
        <f t="shared" si="231"/>
        <v>0</v>
      </c>
      <c r="IS66" s="102">
        <f t="shared" si="232"/>
        <v>0</v>
      </c>
      <c r="IT66" s="102">
        <f t="shared" si="233"/>
        <v>0</v>
      </c>
      <c r="IU66" s="102">
        <f t="shared" si="234"/>
        <v>0</v>
      </c>
    </row>
    <row r="67" spans="24:255">
      <c r="X67" s="106" t="s">
        <v>372</v>
      </c>
      <c r="Y67" s="102"/>
      <c r="Z67" s="102"/>
      <c r="AA67" s="102"/>
      <c r="AB67" s="107" t="s">
        <v>376</v>
      </c>
      <c r="AC67" s="106" t="s">
        <v>372</v>
      </c>
      <c r="AD67" s="102"/>
      <c r="AE67" s="102"/>
      <c r="AF67" s="102"/>
      <c r="AG67" s="107" t="s">
        <v>376</v>
      </c>
      <c r="AH67" s="106" t="s">
        <v>372</v>
      </c>
      <c r="AI67" s="102"/>
      <c r="AJ67" s="102"/>
      <c r="AK67" s="102"/>
      <c r="AL67" s="107" t="s">
        <v>376</v>
      </c>
      <c r="AM67" s="106" t="s">
        <v>372</v>
      </c>
      <c r="AN67" s="102"/>
      <c r="AO67" s="102"/>
      <c r="AP67" s="102"/>
      <c r="AQ67" s="107" t="s">
        <v>376</v>
      </c>
      <c r="AR67" s="106" t="s">
        <v>372</v>
      </c>
      <c r="AS67" s="102"/>
      <c r="AT67" s="102"/>
      <c r="AU67" s="102"/>
      <c r="AV67" s="107" t="s">
        <v>376</v>
      </c>
      <c r="AW67" s="106" t="s">
        <v>372</v>
      </c>
      <c r="AX67" s="102"/>
      <c r="AY67" s="102"/>
      <c r="AZ67" s="102"/>
      <c r="BA67" s="107" t="s">
        <v>376</v>
      </c>
      <c r="BB67" s="106" t="s">
        <v>372</v>
      </c>
      <c r="BC67" s="102"/>
      <c r="BD67" s="102"/>
      <c r="BE67" s="102"/>
      <c r="BF67" s="107" t="s">
        <v>376</v>
      </c>
      <c r="BG67" s="106" t="s">
        <v>372</v>
      </c>
      <c r="BH67" s="102"/>
      <c r="BI67" s="102"/>
      <c r="BJ67" s="102"/>
      <c r="BK67" s="107" t="s">
        <v>376</v>
      </c>
      <c r="BL67" s="106" t="s">
        <v>372</v>
      </c>
      <c r="BM67" s="102"/>
      <c r="BN67" s="102"/>
      <c r="BO67" s="102"/>
      <c r="BP67" s="107" t="s">
        <v>376</v>
      </c>
      <c r="BQ67" s="106" t="s">
        <v>372</v>
      </c>
      <c r="BR67" s="102"/>
      <c r="BS67" s="102"/>
      <c r="BT67" s="102"/>
      <c r="BU67" s="107" t="s">
        <v>376</v>
      </c>
      <c r="BV67" s="106" t="s">
        <v>372</v>
      </c>
      <c r="BW67" s="102"/>
      <c r="BX67" s="102"/>
      <c r="BY67" s="102"/>
      <c r="BZ67" s="107" t="s">
        <v>376</v>
      </c>
      <c r="CA67" s="106" t="s">
        <v>372</v>
      </c>
      <c r="CB67" s="102"/>
      <c r="CC67" s="102"/>
      <c r="CD67" s="102"/>
      <c r="CE67" s="107" t="s">
        <v>376</v>
      </c>
      <c r="CF67" s="106" t="s">
        <v>372</v>
      </c>
      <c r="CG67" s="102"/>
      <c r="CH67" s="102"/>
      <c r="CI67" s="102"/>
      <c r="CJ67" s="107" t="s">
        <v>376</v>
      </c>
      <c r="CK67" s="106" t="s">
        <v>372</v>
      </c>
      <c r="CL67" s="102"/>
      <c r="CM67" s="102"/>
      <c r="CN67" s="102"/>
      <c r="CO67" s="107" t="s">
        <v>376</v>
      </c>
      <c r="CP67" s="106" t="s">
        <v>372</v>
      </c>
      <c r="CQ67" s="102"/>
      <c r="CR67" s="102"/>
      <c r="CS67" s="102"/>
      <c r="CT67" s="107" t="s">
        <v>376</v>
      </c>
      <c r="CU67" s="106" t="s">
        <v>372</v>
      </c>
      <c r="CV67" s="102"/>
      <c r="CW67" s="102"/>
      <c r="CX67" s="102"/>
      <c r="CY67" s="107" t="s">
        <v>376</v>
      </c>
      <c r="CZ67" s="106" t="s">
        <v>372</v>
      </c>
      <c r="DA67" s="102"/>
      <c r="DB67" s="102"/>
      <c r="DC67" s="102"/>
      <c r="DD67" s="107" t="s">
        <v>376</v>
      </c>
      <c r="DE67" s="106" t="s">
        <v>372</v>
      </c>
      <c r="DF67" s="102"/>
      <c r="DG67" s="102"/>
      <c r="DH67" s="102"/>
      <c r="DI67" s="107" t="s">
        <v>376</v>
      </c>
      <c r="DJ67" s="106" t="s">
        <v>372</v>
      </c>
      <c r="DK67" s="102"/>
      <c r="DL67" s="102"/>
      <c r="DM67" s="102"/>
      <c r="DN67" s="107" t="s">
        <v>376</v>
      </c>
      <c r="DO67" s="106" t="s">
        <v>372</v>
      </c>
      <c r="DP67" s="102"/>
      <c r="DQ67" s="102"/>
      <c r="DR67" s="102"/>
      <c r="DS67" s="107" t="s">
        <v>376</v>
      </c>
      <c r="DT67" s="106" t="s">
        <v>372</v>
      </c>
      <c r="DU67" s="102"/>
      <c r="DV67" s="102"/>
      <c r="DW67" s="102"/>
      <c r="DX67" s="107" t="s">
        <v>376</v>
      </c>
      <c r="DY67" s="106" t="s">
        <v>372</v>
      </c>
      <c r="DZ67" s="102"/>
      <c r="EA67" s="102"/>
      <c r="EB67" s="102"/>
      <c r="EC67" s="107" t="s">
        <v>376</v>
      </c>
      <c r="ED67" s="106" t="s">
        <v>372</v>
      </c>
      <c r="EE67" s="102"/>
      <c r="EF67" s="102"/>
      <c r="EG67" s="102"/>
      <c r="EH67" s="107" t="s">
        <v>376</v>
      </c>
      <c r="EI67" s="106" t="s">
        <v>372</v>
      </c>
      <c r="EJ67" s="102"/>
      <c r="EK67" s="102"/>
      <c r="EL67" s="102"/>
      <c r="EM67" s="107" t="s">
        <v>376</v>
      </c>
      <c r="EN67" s="106" t="s">
        <v>372</v>
      </c>
      <c r="EO67" s="102"/>
      <c r="EP67" s="102"/>
      <c r="EQ67" s="102"/>
      <c r="ER67" s="107" t="s">
        <v>376</v>
      </c>
      <c r="ES67" s="106" t="s">
        <v>372</v>
      </c>
      <c r="ET67" s="102"/>
      <c r="EU67" s="102"/>
      <c r="EV67" s="102"/>
      <c r="EW67" s="107" t="s">
        <v>376</v>
      </c>
      <c r="EX67" s="106" t="s">
        <v>372</v>
      </c>
      <c r="EY67" s="102"/>
      <c r="EZ67" s="102"/>
      <c r="FA67" s="102"/>
      <c r="FB67" s="107" t="s">
        <v>376</v>
      </c>
      <c r="FC67" s="106" t="s">
        <v>372</v>
      </c>
      <c r="FD67" s="102"/>
      <c r="FE67" s="102"/>
      <c r="FF67" s="102"/>
      <c r="FG67" s="107" t="s">
        <v>376</v>
      </c>
      <c r="FH67" s="106" t="s">
        <v>372</v>
      </c>
      <c r="FI67" s="102"/>
      <c r="FJ67" s="102"/>
      <c r="FK67" s="102"/>
      <c r="FL67" s="107" t="s">
        <v>376</v>
      </c>
      <c r="FM67" s="106" t="s">
        <v>372</v>
      </c>
      <c r="FN67" s="102"/>
      <c r="FO67" s="102"/>
      <c r="FP67" s="102"/>
      <c r="FQ67" s="107" t="s">
        <v>376</v>
      </c>
      <c r="FR67" s="106" t="s">
        <v>372</v>
      </c>
      <c r="FS67" s="102"/>
      <c r="FT67" s="102"/>
      <c r="FU67" s="102"/>
      <c r="FV67" s="107" t="s">
        <v>376</v>
      </c>
      <c r="FW67" s="106" t="s">
        <v>372</v>
      </c>
      <c r="FX67" s="102"/>
      <c r="FY67" s="102"/>
      <c r="FZ67" s="102"/>
      <c r="GA67" s="107" t="s">
        <v>376</v>
      </c>
      <c r="GB67" s="106" t="s">
        <v>372</v>
      </c>
      <c r="GC67" s="102"/>
      <c r="GD67" s="102"/>
      <c r="GE67" s="102"/>
      <c r="GF67" s="107" t="s">
        <v>376</v>
      </c>
      <c r="GG67" s="106" t="s">
        <v>372</v>
      </c>
      <c r="GH67" s="102"/>
      <c r="GI67" s="102"/>
      <c r="GJ67" s="102"/>
      <c r="GK67" s="107" t="s">
        <v>376</v>
      </c>
      <c r="GL67" s="106" t="s">
        <v>372</v>
      </c>
      <c r="GM67" s="102"/>
      <c r="GN67" s="102"/>
      <c r="GO67" s="102"/>
      <c r="GP67" s="107" t="s">
        <v>376</v>
      </c>
      <c r="GQ67" s="106" t="s">
        <v>372</v>
      </c>
      <c r="GR67" s="102"/>
      <c r="GS67" s="102"/>
      <c r="GT67" s="102"/>
      <c r="GU67" s="107" t="s">
        <v>376</v>
      </c>
      <c r="GV67" s="106" t="s">
        <v>372</v>
      </c>
      <c r="GW67" s="102"/>
      <c r="GX67" s="102"/>
      <c r="GY67" s="102"/>
      <c r="GZ67" s="107">
        <f>GZ51</f>
        <v>0</v>
      </c>
      <c r="HA67" s="106" t="s">
        <v>372</v>
      </c>
      <c r="HC67" s="107" t="s">
        <v>376</v>
      </c>
      <c r="HD67" s="106" t="s">
        <v>372</v>
      </c>
      <c r="HF67" s="107" t="s">
        <v>376</v>
      </c>
      <c r="IF67" s="101">
        <f t="shared" si="235"/>
        <v>0</v>
      </c>
      <c r="IG67" s="101">
        <v>9999</v>
      </c>
      <c r="IH67" s="102" t="s">
        <v>404</v>
      </c>
      <c r="II67" s="102" t="s">
        <v>39</v>
      </c>
      <c r="IJ67" s="102">
        <f t="shared" si="223"/>
        <v>0</v>
      </c>
      <c r="IK67" s="102">
        <f t="shared" si="224"/>
        <v>0</v>
      </c>
      <c r="IL67" s="102">
        <f t="shared" si="225"/>
        <v>0</v>
      </c>
      <c r="IM67" s="102">
        <f t="shared" si="226"/>
        <v>0</v>
      </c>
      <c r="IN67" s="102">
        <f t="shared" si="227"/>
        <v>0</v>
      </c>
      <c r="IO67" s="102">
        <f t="shared" si="228"/>
        <v>0</v>
      </c>
      <c r="IP67" s="102">
        <f t="shared" si="229"/>
        <v>0</v>
      </c>
      <c r="IQ67" s="102">
        <f t="shared" si="230"/>
        <v>0</v>
      </c>
      <c r="IR67" s="102">
        <f t="shared" si="231"/>
        <v>0</v>
      </c>
      <c r="IS67" s="102">
        <f t="shared" si="232"/>
        <v>0</v>
      </c>
      <c r="IT67" s="102">
        <f t="shared" si="233"/>
        <v>0</v>
      </c>
      <c r="IU67" s="102">
        <f t="shared" si="234"/>
        <v>0</v>
      </c>
    </row>
    <row r="68" spans="24:255">
      <c r="X68" s="106" t="s">
        <v>373</v>
      </c>
      <c r="Y68" s="102"/>
      <c r="Z68" s="102"/>
      <c r="AA68" s="102"/>
      <c r="AB68" s="107" t="s">
        <v>376</v>
      </c>
      <c r="AC68" s="106" t="s">
        <v>373</v>
      </c>
      <c r="AD68" s="102"/>
      <c r="AE68" s="102"/>
      <c r="AF68" s="102"/>
      <c r="AG68" s="107" t="s">
        <v>376</v>
      </c>
      <c r="AH68" s="106" t="s">
        <v>373</v>
      </c>
      <c r="AI68" s="102"/>
      <c r="AJ68" s="102"/>
      <c r="AK68" s="102"/>
      <c r="AL68" s="107" t="s">
        <v>376</v>
      </c>
      <c r="AM68" s="106" t="s">
        <v>373</v>
      </c>
      <c r="AN68" s="102"/>
      <c r="AO68" s="102"/>
      <c r="AP68" s="102"/>
      <c r="AQ68" s="107" t="s">
        <v>376</v>
      </c>
      <c r="AR68" s="106" t="s">
        <v>373</v>
      </c>
      <c r="AS68" s="102"/>
      <c r="AT68" s="102"/>
      <c r="AU68" s="102"/>
      <c r="AV68" s="107" t="s">
        <v>376</v>
      </c>
      <c r="AW68" s="106" t="s">
        <v>373</v>
      </c>
      <c r="AX68" s="102"/>
      <c r="AY68" s="102"/>
      <c r="AZ68" s="102"/>
      <c r="BA68" s="107" t="s">
        <v>376</v>
      </c>
      <c r="BB68" s="106" t="s">
        <v>373</v>
      </c>
      <c r="BC68" s="102"/>
      <c r="BD68" s="102"/>
      <c r="BE68" s="102"/>
      <c r="BF68" s="107" t="s">
        <v>376</v>
      </c>
      <c r="BG68" s="106" t="s">
        <v>373</v>
      </c>
      <c r="BH68" s="102"/>
      <c r="BI68" s="102"/>
      <c r="BJ68" s="102"/>
      <c r="BK68" s="107" t="s">
        <v>376</v>
      </c>
      <c r="BL68" s="106" t="s">
        <v>373</v>
      </c>
      <c r="BM68" s="102"/>
      <c r="BN68" s="102"/>
      <c r="BO68" s="102"/>
      <c r="BP68" s="107" t="s">
        <v>376</v>
      </c>
      <c r="BQ68" s="106" t="s">
        <v>373</v>
      </c>
      <c r="BR68" s="102"/>
      <c r="BS68" s="102"/>
      <c r="BT68" s="102"/>
      <c r="BU68" s="107" t="s">
        <v>376</v>
      </c>
      <c r="BV68" s="106" t="s">
        <v>373</v>
      </c>
      <c r="BW68" s="102"/>
      <c r="BX68" s="102"/>
      <c r="BY68" s="102"/>
      <c r="BZ68" s="107" t="s">
        <v>376</v>
      </c>
      <c r="CA68" s="106" t="s">
        <v>373</v>
      </c>
      <c r="CB68" s="102"/>
      <c r="CC68" s="102"/>
      <c r="CD68" s="102"/>
      <c r="CE68" s="107" t="s">
        <v>376</v>
      </c>
      <c r="CF68" s="106" t="s">
        <v>373</v>
      </c>
      <c r="CG68" s="102"/>
      <c r="CH68" s="102"/>
      <c r="CI68" s="102"/>
      <c r="CJ68" s="107" t="s">
        <v>376</v>
      </c>
      <c r="CK68" s="106" t="s">
        <v>373</v>
      </c>
      <c r="CL68" s="102"/>
      <c r="CM68" s="102"/>
      <c r="CN68" s="102"/>
      <c r="CO68" s="107" t="s">
        <v>376</v>
      </c>
      <c r="CP68" s="106" t="s">
        <v>373</v>
      </c>
      <c r="CQ68" s="102"/>
      <c r="CR68" s="102"/>
      <c r="CS68" s="102"/>
      <c r="CT68" s="107" t="s">
        <v>376</v>
      </c>
      <c r="CU68" s="106" t="s">
        <v>373</v>
      </c>
      <c r="CV68" s="102"/>
      <c r="CW68" s="102"/>
      <c r="CX68" s="102"/>
      <c r="CY68" s="107" t="s">
        <v>376</v>
      </c>
      <c r="CZ68" s="106" t="s">
        <v>373</v>
      </c>
      <c r="DA68" s="102"/>
      <c r="DB68" s="102"/>
      <c r="DC68" s="102"/>
      <c r="DD68" s="107" t="s">
        <v>376</v>
      </c>
      <c r="DE68" s="106" t="s">
        <v>373</v>
      </c>
      <c r="DF68" s="102"/>
      <c r="DG68" s="102"/>
      <c r="DH68" s="102"/>
      <c r="DI68" s="107" t="s">
        <v>376</v>
      </c>
      <c r="DJ68" s="106" t="s">
        <v>373</v>
      </c>
      <c r="DK68" s="102"/>
      <c r="DL68" s="102"/>
      <c r="DM68" s="102"/>
      <c r="DN68" s="107" t="s">
        <v>376</v>
      </c>
      <c r="DO68" s="106" t="s">
        <v>373</v>
      </c>
      <c r="DP68" s="102"/>
      <c r="DQ68" s="102"/>
      <c r="DR68" s="102"/>
      <c r="DS68" s="107" t="s">
        <v>376</v>
      </c>
      <c r="DT68" s="106" t="s">
        <v>373</v>
      </c>
      <c r="DU68" s="102"/>
      <c r="DV68" s="102"/>
      <c r="DW68" s="102"/>
      <c r="DX68" s="107" t="s">
        <v>376</v>
      </c>
      <c r="DY68" s="106" t="s">
        <v>373</v>
      </c>
      <c r="DZ68" s="102"/>
      <c r="EA68" s="102"/>
      <c r="EB68" s="102"/>
      <c r="EC68" s="107" t="s">
        <v>376</v>
      </c>
      <c r="ED68" s="106" t="s">
        <v>373</v>
      </c>
      <c r="EE68" s="102"/>
      <c r="EF68" s="102"/>
      <c r="EG68" s="102"/>
      <c r="EH68" s="107" t="s">
        <v>376</v>
      </c>
      <c r="EI68" s="106" t="s">
        <v>373</v>
      </c>
      <c r="EJ68" s="102"/>
      <c r="EK68" s="102"/>
      <c r="EL68" s="102"/>
      <c r="EM68" s="107" t="s">
        <v>376</v>
      </c>
      <c r="EN68" s="106" t="s">
        <v>373</v>
      </c>
      <c r="EO68" s="102"/>
      <c r="EP68" s="102"/>
      <c r="EQ68" s="102"/>
      <c r="ER68" s="107" t="s">
        <v>376</v>
      </c>
      <c r="ES68" s="106" t="s">
        <v>373</v>
      </c>
      <c r="ET68" s="102"/>
      <c r="EU68" s="102"/>
      <c r="EV68" s="102"/>
      <c r="EW68" s="107" t="s">
        <v>376</v>
      </c>
      <c r="EX68" s="106" t="s">
        <v>373</v>
      </c>
      <c r="EY68" s="102"/>
      <c r="EZ68" s="102"/>
      <c r="FA68" s="102"/>
      <c r="FB68" s="107" t="s">
        <v>376</v>
      </c>
      <c r="FC68" s="106" t="s">
        <v>373</v>
      </c>
      <c r="FD68" s="102"/>
      <c r="FE68" s="102"/>
      <c r="FF68" s="102"/>
      <c r="FG68" s="107" t="s">
        <v>376</v>
      </c>
      <c r="FH68" s="106" t="s">
        <v>373</v>
      </c>
      <c r="FI68" s="102"/>
      <c r="FJ68" s="102"/>
      <c r="FK68" s="102"/>
      <c r="FL68" s="107" t="s">
        <v>376</v>
      </c>
      <c r="FM68" s="106" t="s">
        <v>373</v>
      </c>
      <c r="FN68" s="102"/>
      <c r="FO68" s="102"/>
      <c r="FP68" s="102"/>
      <c r="FQ68" s="107" t="s">
        <v>376</v>
      </c>
      <c r="FR68" s="106" t="s">
        <v>373</v>
      </c>
      <c r="FS68" s="102"/>
      <c r="FT68" s="102"/>
      <c r="FU68" s="102"/>
      <c r="FV68" s="107" t="s">
        <v>376</v>
      </c>
      <c r="FW68" s="106" t="s">
        <v>373</v>
      </c>
      <c r="FX68" s="102"/>
      <c r="FY68" s="102"/>
      <c r="FZ68" s="102"/>
      <c r="GA68" s="107" t="s">
        <v>376</v>
      </c>
      <c r="GB68" s="106" t="s">
        <v>373</v>
      </c>
      <c r="GC68" s="102"/>
      <c r="GD68" s="102"/>
      <c r="GE68" s="102"/>
      <c r="GF68" s="107" t="s">
        <v>376</v>
      </c>
      <c r="GG68" s="106" t="s">
        <v>373</v>
      </c>
      <c r="GH68" s="102"/>
      <c r="GI68" s="102"/>
      <c r="GJ68" s="102"/>
      <c r="GK68" s="107" t="s">
        <v>376</v>
      </c>
      <c r="GL68" s="106" t="s">
        <v>373</v>
      </c>
      <c r="GM68" s="102"/>
      <c r="GN68" s="102"/>
      <c r="GO68" s="102"/>
      <c r="GP68" s="107" t="s">
        <v>376</v>
      </c>
      <c r="GQ68" s="106" t="s">
        <v>373</v>
      </c>
      <c r="GR68" s="102"/>
      <c r="GS68" s="102"/>
      <c r="GT68" s="102"/>
      <c r="GU68" s="107" t="s">
        <v>376</v>
      </c>
      <c r="GV68" s="106" t="s">
        <v>373</v>
      </c>
      <c r="GW68" s="102"/>
      <c r="GX68" s="102"/>
      <c r="GY68" s="102"/>
      <c r="GZ68" s="107">
        <f>GZ52</f>
        <v>0</v>
      </c>
      <c r="HA68" s="106" t="s">
        <v>373</v>
      </c>
      <c r="HC68" s="107" t="s">
        <v>376</v>
      </c>
      <c r="HD68" s="106" t="s">
        <v>373</v>
      </c>
      <c r="HF68" s="107" t="s">
        <v>376</v>
      </c>
      <c r="IF68" s="101">
        <f t="shared" si="235"/>
        <v>0</v>
      </c>
      <c r="IG68" s="101">
        <v>9999</v>
      </c>
      <c r="IH68" s="102" t="s">
        <v>404</v>
      </c>
      <c r="II68" s="102" t="s">
        <v>293</v>
      </c>
      <c r="IJ68" s="102">
        <f t="shared" si="223"/>
        <v>0</v>
      </c>
      <c r="IK68" s="102">
        <f t="shared" si="224"/>
        <v>0</v>
      </c>
      <c r="IL68" s="102">
        <f t="shared" si="225"/>
        <v>0</v>
      </c>
      <c r="IM68" s="102">
        <f t="shared" si="226"/>
        <v>0</v>
      </c>
      <c r="IN68" s="102">
        <f t="shared" si="227"/>
        <v>0</v>
      </c>
      <c r="IO68" s="102">
        <f t="shared" si="228"/>
        <v>0</v>
      </c>
      <c r="IP68" s="102">
        <f t="shared" si="229"/>
        <v>0</v>
      </c>
      <c r="IQ68" s="102">
        <f t="shared" si="230"/>
        <v>0</v>
      </c>
      <c r="IR68" s="102">
        <f t="shared" si="231"/>
        <v>0</v>
      </c>
      <c r="IS68" s="102">
        <f t="shared" si="232"/>
        <v>0</v>
      </c>
      <c r="IT68" s="102">
        <f t="shared" si="233"/>
        <v>0</v>
      </c>
      <c r="IU68" s="102">
        <f t="shared" si="234"/>
        <v>0</v>
      </c>
    </row>
    <row r="69" spans="24:255">
      <c r="X69" s="106"/>
      <c r="Y69" s="102"/>
      <c r="Z69" s="102"/>
      <c r="AA69" s="102"/>
      <c r="AB69" s="107"/>
      <c r="AC69" s="106"/>
      <c r="AD69" s="102"/>
      <c r="AE69" s="102"/>
      <c r="AF69" s="102"/>
      <c r="AG69" s="107"/>
      <c r="AH69" s="106"/>
      <c r="AI69" s="102"/>
      <c r="AJ69" s="102"/>
      <c r="AK69" s="102"/>
      <c r="AL69" s="107"/>
      <c r="AM69" s="106"/>
      <c r="AN69" s="102"/>
      <c r="AO69" s="102"/>
      <c r="AP69" s="102"/>
      <c r="AQ69" s="107"/>
      <c r="AR69" s="106"/>
      <c r="AS69" s="102"/>
      <c r="AT69" s="102"/>
      <c r="AU69" s="102"/>
      <c r="AV69" s="107"/>
      <c r="AW69" s="106"/>
      <c r="AX69" s="102"/>
      <c r="AY69" s="102"/>
      <c r="AZ69" s="102"/>
      <c r="BA69" s="107"/>
      <c r="BB69" s="106"/>
      <c r="BC69" s="102"/>
      <c r="BD69" s="102"/>
      <c r="BE69" s="102"/>
      <c r="BF69" s="107"/>
      <c r="BG69" s="106"/>
      <c r="BH69" s="102"/>
      <c r="BI69" s="102"/>
      <c r="BJ69" s="102"/>
      <c r="BK69" s="107"/>
      <c r="BL69" s="106"/>
      <c r="BM69" s="102"/>
      <c r="BN69" s="102"/>
      <c r="BO69" s="102"/>
      <c r="BP69" s="107"/>
      <c r="BQ69" s="106"/>
      <c r="BR69" s="102"/>
      <c r="BS69" s="102"/>
      <c r="BT69" s="102"/>
      <c r="BU69" s="107"/>
      <c r="BV69" s="106"/>
      <c r="BW69" s="102"/>
      <c r="BX69" s="102"/>
      <c r="BY69" s="102"/>
      <c r="BZ69" s="107"/>
      <c r="CA69" s="106"/>
      <c r="CB69" s="102"/>
      <c r="CC69" s="102"/>
      <c r="CD69" s="102"/>
      <c r="CE69" s="107"/>
      <c r="CF69" s="106"/>
      <c r="CG69" s="102"/>
      <c r="CH69" s="102"/>
      <c r="CI69" s="102"/>
      <c r="CJ69" s="107"/>
      <c r="CK69" s="106"/>
      <c r="CL69" s="102"/>
      <c r="CM69" s="102"/>
      <c r="CN69" s="102"/>
      <c r="CO69" s="107"/>
      <c r="CP69" s="106"/>
      <c r="CQ69" s="102"/>
      <c r="CR69" s="102"/>
      <c r="CS69" s="102"/>
      <c r="CT69" s="107"/>
      <c r="CU69" s="106"/>
      <c r="CV69" s="102"/>
      <c r="CW69" s="102"/>
      <c r="CX69" s="102"/>
      <c r="CY69" s="107"/>
      <c r="CZ69" s="106"/>
      <c r="DA69" s="102"/>
      <c r="DB69" s="102"/>
      <c r="DC69" s="102"/>
      <c r="DD69" s="107"/>
      <c r="DE69" s="106"/>
      <c r="DF69" s="102"/>
      <c r="DG69" s="102"/>
      <c r="DH69" s="102"/>
      <c r="DI69" s="107"/>
      <c r="DJ69" s="106"/>
      <c r="DK69" s="102"/>
      <c r="DL69" s="102"/>
      <c r="DM69" s="102"/>
      <c r="DN69" s="107"/>
      <c r="DO69" s="106"/>
      <c r="DP69" s="102"/>
      <c r="DQ69" s="102"/>
      <c r="DR69" s="102"/>
      <c r="DS69" s="107"/>
      <c r="DT69" s="106"/>
      <c r="DU69" s="102"/>
      <c r="DV69" s="102"/>
      <c r="DW69" s="102"/>
      <c r="DX69" s="107"/>
      <c r="DY69" s="106"/>
      <c r="DZ69" s="102"/>
      <c r="EA69" s="102"/>
      <c r="EB69" s="102"/>
      <c r="EC69" s="107"/>
      <c r="ED69" s="106"/>
      <c r="EE69" s="102"/>
      <c r="EF69" s="102"/>
      <c r="EG69" s="102"/>
      <c r="EH69" s="107"/>
      <c r="EI69" s="106"/>
      <c r="EJ69" s="102"/>
      <c r="EK69" s="102"/>
      <c r="EL69" s="102"/>
      <c r="EM69" s="107"/>
      <c r="EN69" s="106"/>
      <c r="EO69" s="102"/>
      <c r="EP69" s="102"/>
      <c r="EQ69" s="102"/>
      <c r="ER69" s="107"/>
      <c r="ES69" s="106"/>
      <c r="ET69" s="102"/>
      <c r="EU69" s="102"/>
      <c r="EV69" s="102"/>
      <c r="EW69" s="107"/>
      <c r="EX69" s="106"/>
      <c r="EY69" s="102"/>
      <c r="EZ69" s="102"/>
      <c r="FA69" s="102"/>
      <c r="FB69" s="107"/>
      <c r="FC69" s="106"/>
      <c r="FD69" s="102"/>
      <c r="FE69" s="102"/>
      <c r="FF69" s="102"/>
      <c r="FG69" s="107"/>
      <c r="FH69" s="106"/>
      <c r="FI69" s="102"/>
      <c r="FJ69" s="102"/>
      <c r="FK69" s="102"/>
      <c r="FL69" s="107"/>
      <c r="FM69" s="106"/>
      <c r="FN69" s="102"/>
      <c r="FO69" s="102"/>
      <c r="FP69" s="102"/>
      <c r="FQ69" s="107"/>
      <c r="FR69" s="106"/>
      <c r="FS69" s="102"/>
      <c r="FT69" s="102"/>
      <c r="FU69" s="102"/>
      <c r="FV69" s="107"/>
      <c r="FW69" s="106"/>
      <c r="FX69" s="102"/>
      <c r="FY69" s="102"/>
      <c r="FZ69" s="102"/>
      <c r="GA69" s="107"/>
      <c r="GB69" s="106"/>
      <c r="GC69" s="102"/>
      <c r="GD69" s="102"/>
      <c r="GE69" s="102"/>
      <c r="GF69" s="107"/>
      <c r="GG69" s="106"/>
      <c r="GH69" s="102"/>
      <c r="GI69" s="102"/>
      <c r="GJ69" s="102"/>
      <c r="GK69" s="107"/>
      <c r="GL69" s="106"/>
      <c r="GM69" s="102"/>
      <c r="GN69" s="102"/>
      <c r="GO69" s="102"/>
      <c r="GP69" s="107"/>
      <c r="GQ69" s="106"/>
      <c r="GR69" s="102"/>
      <c r="GS69" s="102"/>
      <c r="GT69" s="102"/>
      <c r="GU69" s="107"/>
      <c r="GV69" s="106"/>
      <c r="GW69" s="102"/>
      <c r="GX69" s="102"/>
      <c r="GY69" s="102"/>
      <c r="GZ69" s="107"/>
      <c r="HA69" s="106"/>
      <c r="HC69" s="107"/>
      <c r="HD69" s="106"/>
      <c r="HF69" s="107"/>
    </row>
    <row r="70" spans="24:255">
      <c r="X70" s="106" t="s">
        <v>374</v>
      </c>
      <c r="Y70" s="102"/>
      <c r="Z70" s="102"/>
      <c r="AA70" s="102"/>
      <c r="AB70" s="107" t="s">
        <v>376</v>
      </c>
      <c r="AC70" s="106" t="s">
        <v>374</v>
      </c>
      <c r="AD70" s="102"/>
      <c r="AE70" s="102"/>
      <c r="AF70" s="102"/>
      <c r="AG70" s="107" t="s">
        <v>376</v>
      </c>
      <c r="AH70" s="106" t="s">
        <v>374</v>
      </c>
      <c r="AI70" s="102"/>
      <c r="AJ70" s="102"/>
      <c r="AK70" s="102"/>
      <c r="AL70" s="107" t="s">
        <v>376</v>
      </c>
      <c r="AM70" s="106" t="s">
        <v>374</v>
      </c>
      <c r="AN70" s="102"/>
      <c r="AO70" s="102"/>
      <c r="AP70" s="102"/>
      <c r="AQ70" s="107" t="s">
        <v>376</v>
      </c>
      <c r="AR70" s="106" t="s">
        <v>374</v>
      </c>
      <c r="AS70" s="102"/>
      <c r="AT70" s="102"/>
      <c r="AU70" s="102"/>
      <c r="AV70" s="107" t="s">
        <v>376</v>
      </c>
      <c r="AW70" s="106" t="s">
        <v>374</v>
      </c>
      <c r="AX70" s="102"/>
      <c r="AY70" s="102"/>
      <c r="AZ70" s="102"/>
      <c r="BA70" s="107" t="s">
        <v>376</v>
      </c>
      <c r="BB70" s="106" t="s">
        <v>374</v>
      </c>
      <c r="BC70" s="102"/>
      <c r="BD70" s="102"/>
      <c r="BE70" s="102"/>
      <c r="BF70" s="107" t="s">
        <v>376</v>
      </c>
      <c r="BG70" s="106" t="s">
        <v>374</v>
      </c>
      <c r="BH70" s="102"/>
      <c r="BI70" s="102"/>
      <c r="BJ70" s="102"/>
      <c r="BK70" s="107" t="s">
        <v>376</v>
      </c>
      <c r="BL70" s="106" t="s">
        <v>374</v>
      </c>
      <c r="BM70" s="102"/>
      <c r="BN70" s="102"/>
      <c r="BO70" s="102"/>
      <c r="BP70" s="107" t="s">
        <v>376</v>
      </c>
      <c r="BQ70" s="106" t="s">
        <v>374</v>
      </c>
      <c r="BR70" s="102"/>
      <c r="BS70" s="102"/>
      <c r="BT70" s="102"/>
      <c r="BU70" s="107" t="s">
        <v>376</v>
      </c>
      <c r="BV70" s="106" t="s">
        <v>374</v>
      </c>
      <c r="BW70" s="102"/>
      <c r="BX70" s="102"/>
      <c r="BY70" s="102"/>
      <c r="BZ70" s="107" t="s">
        <v>376</v>
      </c>
      <c r="CA70" s="106" t="s">
        <v>374</v>
      </c>
      <c r="CB70" s="102"/>
      <c r="CC70" s="102"/>
      <c r="CD70" s="102"/>
      <c r="CE70" s="107" t="s">
        <v>376</v>
      </c>
      <c r="CF70" s="106" t="s">
        <v>374</v>
      </c>
      <c r="CG70" s="102"/>
      <c r="CH70" s="102"/>
      <c r="CI70" s="102"/>
      <c r="CJ70" s="107" t="s">
        <v>376</v>
      </c>
      <c r="CK70" s="106" t="s">
        <v>374</v>
      </c>
      <c r="CL70" s="102"/>
      <c r="CM70" s="102"/>
      <c r="CN70" s="102"/>
      <c r="CO70" s="107" t="s">
        <v>376</v>
      </c>
      <c r="CP70" s="106" t="s">
        <v>374</v>
      </c>
      <c r="CQ70" s="102"/>
      <c r="CR70" s="102"/>
      <c r="CS70" s="102"/>
      <c r="CT70" s="107" t="s">
        <v>376</v>
      </c>
      <c r="CU70" s="106" t="s">
        <v>374</v>
      </c>
      <c r="CV70" s="102"/>
      <c r="CW70" s="102"/>
      <c r="CX70" s="102"/>
      <c r="CY70" s="107" t="s">
        <v>376</v>
      </c>
      <c r="CZ70" s="106" t="s">
        <v>374</v>
      </c>
      <c r="DA70" s="102"/>
      <c r="DB70" s="102"/>
      <c r="DC70" s="102"/>
      <c r="DD70" s="107" t="s">
        <v>376</v>
      </c>
      <c r="DE70" s="106" t="s">
        <v>374</v>
      </c>
      <c r="DF70" s="102"/>
      <c r="DG70" s="102"/>
      <c r="DH70" s="102"/>
      <c r="DI70" s="107" t="s">
        <v>376</v>
      </c>
      <c r="DJ70" s="106" t="s">
        <v>374</v>
      </c>
      <c r="DK70" s="102"/>
      <c r="DL70" s="102"/>
      <c r="DM70" s="102"/>
      <c r="DN70" s="107" t="s">
        <v>376</v>
      </c>
      <c r="DO70" s="106" t="s">
        <v>374</v>
      </c>
      <c r="DP70" s="102"/>
      <c r="DQ70" s="102"/>
      <c r="DR70" s="102"/>
      <c r="DS70" s="107" t="s">
        <v>376</v>
      </c>
      <c r="DT70" s="106" t="s">
        <v>374</v>
      </c>
      <c r="DU70" s="102"/>
      <c r="DV70" s="102"/>
      <c r="DW70" s="102"/>
      <c r="DX70" s="107" t="s">
        <v>376</v>
      </c>
      <c r="DY70" s="106" t="s">
        <v>374</v>
      </c>
      <c r="DZ70" s="102"/>
      <c r="EA70" s="102"/>
      <c r="EB70" s="102"/>
      <c r="EC70" s="107" t="s">
        <v>376</v>
      </c>
      <c r="ED70" s="106" t="s">
        <v>374</v>
      </c>
      <c r="EE70" s="102"/>
      <c r="EF70" s="102"/>
      <c r="EG70" s="102"/>
      <c r="EH70" s="107" t="s">
        <v>376</v>
      </c>
      <c r="EI70" s="106" t="s">
        <v>374</v>
      </c>
      <c r="EJ70" s="102"/>
      <c r="EK70" s="102"/>
      <c r="EL70" s="102"/>
      <c r="EM70" s="107" t="s">
        <v>376</v>
      </c>
      <c r="EN70" s="106" t="s">
        <v>374</v>
      </c>
      <c r="EO70" s="102"/>
      <c r="EP70" s="102"/>
      <c r="EQ70" s="102"/>
      <c r="ER70" s="107" t="s">
        <v>376</v>
      </c>
      <c r="ES70" s="106" t="s">
        <v>374</v>
      </c>
      <c r="ET70" s="102"/>
      <c r="EU70" s="102"/>
      <c r="EV70" s="102"/>
      <c r="EW70" s="107" t="s">
        <v>376</v>
      </c>
      <c r="EX70" s="106" t="s">
        <v>374</v>
      </c>
      <c r="EY70" s="102"/>
      <c r="EZ70" s="102"/>
      <c r="FA70" s="102"/>
      <c r="FB70" s="107" t="s">
        <v>376</v>
      </c>
      <c r="FC70" s="106" t="s">
        <v>374</v>
      </c>
      <c r="FD70" s="102"/>
      <c r="FE70" s="102"/>
      <c r="FF70" s="102"/>
      <c r="FG70" s="107" t="s">
        <v>376</v>
      </c>
      <c r="FH70" s="106" t="s">
        <v>374</v>
      </c>
      <c r="FI70" s="102"/>
      <c r="FJ70" s="102"/>
      <c r="FK70" s="102"/>
      <c r="FL70" s="107" t="s">
        <v>376</v>
      </c>
      <c r="FM70" s="106" t="s">
        <v>374</v>
      </c>
      <c r="FN70" s="102"/>
      <c r="FO70" s="102"/>
      <c r="FP70" s="102"/>
      <c r="FQ70" s="107" t="s">
        <v>376</v>
      </c>
      <c r="FR70" s="106" t="s">
        <v>374</v>
      </c>
      <c r="FS70" s="102"/>
      <c r="FT70" s="102"/>
      <c r="FU70" s="102"/>
      <c r="FV70" s="107" t="s">
        <v>376</v>
      </c>
      <c r="FW70" s="106" t="s">
        <v>374</v>
      </c>
      <c r="FX70" s="102"/>
      <c r="FY70" s="102"/>
      <c r="FZ70" s="102"/>
      <c r="GA70" s="107" t="s">
        <v>376</v>
      </c>
      <c r="GB70" s="106" t="s">
        <v>374</v>
      </c>
      <c r="GC70" s="102"/>
      <c r="GD70" s="102"/>
      <c r="GE70" s="102"/>
      <c r="GF70" s="107" t="s">
        <v>376</v>
      </c>
      <c r="GG70" s="106" t="s">
        <v>374</v>
      </c>
      <c r="GH70" s="102"/>
      <c r="GI70" s="102"/>
      <c r="GJ70" s="102"/>
      <c r="GK70" s="107">
        <f>GK48</f>
        <v>0</v>
      </c>
      <c r="GL70" s="106" t="s">
        <v>374</v>
      </c>
      <c r="GM70" s="102"/>
      <c r="GN70" s="102"/>
      <c r="GO70" s="102"/>
      <c r="GP70" s="107" t="s">
        <v>194</v>
      </c>
      <c r="GQ70" s="106" t="s">
        <v>374</v>
      </c>
      <c r="GR70" s="102"/>
      <c r="GS70" s="102"/>
      <c r="GT70" s="102"/>
      <c r="GU70" s="107" t="s">
        <v>376</v>
      </c>
      <c r="GV70" s="106" t="s">
        <v>374</v>
      </c>
      <c r="GW70" s="102"/>
      <c r="GX70" s="102"/>
      <c r="GY70" s="102"/>
      <c r="GZ70" s="107" t="s">
        <v>376</v>
      </c>
      <c r="HA70" s="106" t="s">
        <v>374</v>
      </c>
      <c r="HC70" s="107" t="s">
        <v>376</v>
      </c>
      <c r="HD70" s="106" t="s">
        <v>374</v>
      </c>
      <c r="HF70" s="107" t="s">
        <v>376</v>
      </c>
    </row>
    <row r="71" spans="24:255">
      <c r="X71" s="106" t="s">
        <v>375</v>
      </c>
      <c r="Y71" s="102"/>
      <c r="Z71" s="102"/>
      <c r="AA71" s="102"/>
      <c r="AB71" s="107" t="s">
        <v>376</v>
      </c>
      <c r="AC71" s="106" t="s">
        <v>375</v>
      </c>
      <c r="AD71" s="102"/>
      <c r="AE71" s="102"/>
      <c r="AF71" s="102"/>
      <c r="AG71" s="107" t="s">
        <v>376</v>
      </c>
      <c r="AH71" s="106" t="s">
        <v>375</v>
      </c>
      <c r="AI71" s="102"/>
      <c r="AJ71" s="102"/>
      <c r="AK71" s="102"/>
      <c r="AL71" s="107" t="s">
        <v>376</v>
      </c>
      <c r="AM71" s="106" t="s">
        <v>375</v>
      </c>
      <c r="AN71" s="102"/>
      <c r="AO71" s="102"/>
      <c r="AP71" s="102"/>
      <c r="AQ71" s="107" t="s">
        <v>376</v>
      </c>
      <c r="AR71" s="106" t="s">
        <v>375</v>
      </c>
      <c r="AS71" s="102"/>
      <c r="AT71" s="102"/>
      <c r="AU71" s="102"/>
      <c r="AV71" s="107" t="s">
        <v>376</v>
      </c>
      <c r="AW71" s="106" t="s">
        <v>375</v>
      </c>
      <c r="AX71" s="102"/>
      <c r="AY71" s="102"/>
      <c r="AZ71" s="102"/>
      <c r="BA71" s="107" t="s">
        <v>376</v>
      </c>
      <c r="BB71" s="106" t="s">
        <v>375</v>
      </c>
      <c r="BC71" s="102"/>
      <c r="BD71" s="102"/>
      <c r="BE71" s="102"/>
      <c r="BF71" s="107" t="s">
        <v>376</v>
      </c>
      <c r="BG71" s="106" t="s">
        <v>375</v>
      </c>
      <c r="BH71" s="102"/>
      <c r="BI71" s="102"/>
      <c r="BJ71" s="102"/>
      <c r="BK71" s="107" t="s">
        <v>376</v>
      </c>
      <c r="BL71" s="106" t="s">
        <v>375</v>
      </c>
      <c r="BM71" s="102"/>
      <c r="BN71" s="102"/>
      <c r="BO71" s="102"/>
      <c r="BP71" s="107" t="s">
        <v>376</v>
      </c>
      <c r="BQ71" s="106" t="s">
        <v>375</v>
      </c>
      <c r="BR71" s="102"/>
      <c r="BS71" s="102"/>
      <c r="BT71" s="102"/>
      <c r="BU71" s="107" t="s">
        <v>376</v>
      </c>
      <c r="BV71" s="106" t="s">
        <v>375</v>
      </c>
      <c r="BW71" s="102"/>
      <c r="BX71" s="102"/>
      <c r="BY71" s="102"/>
      <c r="BZ71" s="107" t="s">
        <v>376</v>
      </c>
      <c r="CA71" s="106" t="s">
        <v>375</v>
      </c>
      <c r="CB71" s="102"/>
      <c r="CC71" s="102"/>
      <c r="CD71" s="102"/>
      <c r="CE71" s="107" t="s">
        <v>376</v>
      </c>
      <c r="CF71" s="106" t="s">
        <v>375</v>
      </c>
      <c r="CG71" s="102"/>
      <c r="CH71" s="102"/>
      <c r="CI71" s="102"/>
      <c r="CJ71" s="107" t="s">
        <v>376</v>
      </c>
      <c r="CK71" s="106" t="s">
        <v>375</v>
      </c>
      <c r="CL71" s="102"/>
      <c r="CM71" s="102"/>
      <c r="CN71" s="102"/>
      <c r="CO71" s="107" t="s">
        <v>376</v>
      </c>
      <c r="CP71" s="106" t="s">
        <v>375</v>
      </c>
      <c r="CQ71" s="102"/>
      <c r="CR71" s="102"/>
      <c r="CS71" s="102"/>
      <c r="CT71" s="107" t="s">
        <v>376</v>
      </c>
      <c r="CU71" s="106" t="s">
        <v>375</v>
      </c>
      <c r="CV71" s="102"/>
      <c r="CW71" s="102"/>
      <c r="CX71" s="102"/>
      <c r="CY71" s="107" t="s">
        <v>376</v>
      </c>
      <c r="CZ71" s="106" t="s">
        <v>375</v>
      </c>
      <c r="DA71" s="102"/>
      <c r="DB71" s="102"/>
      <c r="DC71" s="102"/>
      <c r="DD71" s="107" t="s">
        <v>376</v>
      </c>
      <c r="DE71" s="106" t="s">
        <v>375</v>
      </c>
      <c r="DF71" s="102"/>
      <c r="DG71" s="102"/>
      <c r="DH71" s="102"/>
      <c r="DI71" s="107" t="s">
        <v>376</v>
      </c>
      <c r="DJ71" s="106" t="s">
        <v>375</v>
      </c>
      <c r="DK71" s="102"/>
      <c r="DL71" s="102"/>
      <c r="DM71" s="102"/>
      <c r="DN71" s="107" t="s">
        <v>376</v>
      </c>
      <c r="DO71" s="106" t="s">
        <v>375</v>
      </c>
      <c r="DP71" s="102"/>
      <c r="DQ71" s="102"/>
      <c r="DR71" s="102"/>
      <c r="DS71" s="107" t="s">
        <v>376</v>
      </c>
      <c r="DT71" s="106" t="s">
        <v>375</v>
      </c>
      <c r="DU71" s="102"/>
      <c r="DV71" s="102"/>
      <c r="DW71" s="102"/>
      <c r="DX71" s="107" t="s">
        <v>376</v>
      </c>
      <c r="DY71" s="106" t="s">
        <v>375</v>
      </c>
      <c r="DZ71" s="102"/>
      <c r="EA71" s="102"/>
      <c r="EB71" s="102"/>
      <c r="EC71" s="107" t="s">
        <v>376</v>
      </c>
      <c r="ED71" s="106" t="s">
        <v>375</v>
      </c>
      <c r="EE71" s="102"/>
      <c r="EF71" s="102"/>
      <c r="EG71" s="102"/>
      <c r="EH71" s="107" t="s">
        <v>376</v>
      </c>
      <c r="EI71" s="106" t="s">
        <v>375</v>
      </c>
      <c r="EJ71" s="102"/>
      <c r="EK71" s="102"/>
      <c r="EL71" s="102"/>
      <c r="EM71" s="107" t="s">
        <v>376</v>
      </c>
      <c r="EN71" s="106" t="s">
        <v>375</v>
      </c>
      <c r="EO71" s="102"/>
      <c r="EP71" s="102"/>
      <c r="EQ71" s="102"/>
      <c r="ER71" s="107" t="s">
        <v>376</v>
      </c>
      <c r="ES71" s="106" t="s">
        <v>375</v>
      </c>
      <c r="ET71" s="102"/>
      <c r="EU71" s="102"/>
      <c r="EV71" s="102"/>
      <c r="EW71" s="107" t="s">
        <v>376</v>
      </c>
      <c r="EX71" s="106" t="s">
        <v>375</v>
      </c>
      <c r="EY71" s="102"/>
      <c r="EZ71" s="102"/>
      <c r="FA71" s="102"/>
      <c r="FB71" s="107" t="s">
        <v>376</v>
      </c>
      <c r="FC71" s="106" t="s">
        <v>375</v>
      </c>
      <c r="FD71" s="102"/>
      <c r="FE71" s="102"/>
      <c r="FF71" s="102"/>
      <c r="FG71" s="107" t="s">
        <v>376</v>
      </c>
      <c r="FH71" s="106" t="s">
        <v>375</v>
      </c>
      <c r="FI71" s="102"/>
      <c r="FJ71" s="102"/>
      <c r="FK71" s="102"/>
      <c r="FL71" s="107" t="s">
        <v>376</v>
      </c>
      <c r="FM71" s="106" t="s">
        <v>375</v>
      </c>
      <c r="FN71" s="102"/>
      <c r="FO71" s="102"/>
      <c r="FP71" s="102"/>
      <c r="FQ71" s="107" t="s">
        <v>376</v>
      </c>
      <c r="FR71" s="106" t="s">
        <v>375</v>
      </c>
      <c r="FS71" s="102"/>
      <c r="FT71" s="102"/>
      <c r="FU71" s="102"/>
      <c r="FV71" s="107" t="s">
        <v>376</v>
      </c>
      <c r="FW71" s="106" t="s">
        <v>375</v>
      </c>
      <c r="FX71" s="102"/>
      <c r="FY71" s="102"/>
      <c r="FZ71" s="102"/>
      <c r="GA71" s="107" t="s">
        <v>376</v>
      </c>
      <c r="GB71" s="106" t="s">
        <v>375</v>
      </c>
      <c r="GC71" s="102"/>
      <c r="GD71" s="102"/>
      <c r="GE71" s="102"/>
      <c r="GF71" s="107" t="s">
        <v>376</v>
      </c>
      <c r="GG71" s="106" t="s">
        <v>375</v>
      </c>
      <c r="GH71" s="102"/>
      <c r="GI71" s="102"/>
      <c r="GJ71" s="102"/>
      <c r="GK71" s="107" t="s">
        <v>376</v>
      </c>
      <c r="GL71" s="106" t="s">
        <v>375</v>
      </c>
      <c r="GM71" s="102"/>
      <c r="GN71" s="102"/>
      <c r="GO71" s="102"/>
      <c r="GP71" s="107">
        <f>GP48</f>
        <v>0</v>
      </c>
      <c r="GQ71" s="106" t="s">
        <v>375</v>
      </c>
      <c r="GR71" s="102"/>
      <c r="GS71" s="102"/>
      <c r="GT71" s="102"/>
      <c r="GU71" s="107" t="s">
        <v>376</v>
      </c>
      <c r="GV71" s="106" t="s">
        <v>375</v>
      </c>
      <c r="GW71" s="102"/>
      <c r="GX71" s="102"/>
      <c r="GY71" s="102"/>
      <c r="GZ71" s="107" t="s">
        <v>376</v>
      </c>
      <c r="HA71" s="106" t="s">
        <v>375</v>
      </c>
      <c r="HC71" s="107" t="s">
        <v>376</v>
      </c>
      <c r="HD71" s="106" t="s">
        <v>375</v>
      </c>
      <c r="HF71" s="107" t="s">
        <v>376</v>
      </c>
      <c r="ID71" s="102" t="s">
        <v>553</v>
      </c>
      <c r="IF71" s="102" t="str">
        <f t="shared" ref="IF71:II98" si="236">IF41</f>
        <v>13A</v>
      </c>
      <c r="IG71" s="102">
        <f t="shared" si="236"/>
        <v>45</v>
      </c>
      <c r="IH71" s="102" t="str">
        <f t="shared" si="236"/>
        <v>低圧用</v>
      </c>
      <c r="II71" s="102" t="str">
        <f t="shared" si="236"/>
        <v>m3</v>
      </c>
      <c r="IJ71" s="102">
        <f>SUMIF(HX$31:HX$35,CONCATENATE($IF71,$IG71,$IH71,$II71),IJ$31:IJ$35)</f>
        <v>0</v>
      </c>
      <c r="IK71" s="102">
        <f t="shared" ref="IK71:IK90" si="237">SUMIF(HY$31:HY$35,CONCATENATE($IF71,$IG71,$IH71,$II71),IK$31:IK$35)</f>
        <v>0</v>
      </c>
      <c r="IL71" s="102">
        <f t="shared" ref="IL71:IL90" si="238">SUMIF(HZ$31:HZ$35,CONCATENATE($IF71,$IG71,$IH71,$II71),IL$31:IL$35)</f>
        <v>0</v>
      </c>
      <c r="IM71" s="102">
        <f t="shared" ref="IM71:IM90" si="239">SUMIF(IA$31:IA$35,CONCATENATE($IF71,$IG71,$IH71,$II71),IM$31:IM$35)</f>
        <v>0</v>
      </c>
      <c r="IN71" s="102">
        <f t="shared" ref="IN71:IN90" si="240">SUMIF(IB$31:IB$35,CONCATENATE($IF71,$IG71,$IH71,$II71),IN$31:IN$35)</f>
        <v>0</v>
      </c>
      <c r="IO71" s="102">
        <f t="shared" ref="IO71:IO90" si="241">SUMIF(IC$31:IC$35,CONCATENATE($IF71,$IG71,$IH71,$II71),IO$31:IO$35)</f>
        <v>0</v>
      </c>
      <c r="IP71" s="102">
        <f t="shared" ref="IP71:IP90" si="242">SUMIF(ID$31:ID$35,CONCATENATE($IF71,$IG71,$IH71,$II71),IP$31:IP$35)</f>
        <v>0</v>
      </c>
      <c r="IQ71" s="102">
        <f t="shared" ref="IQ71:IQ90" si="243">SUMIF(IE$31:IE$35,CONCATENATE($IF71,$IG71,$IH71,$II71),IQ$31:IQ$35)</f>
        <v>0</v>
      </c>
      <c r="IR71" s="102">
        <f t="shared" ref="IR71:IR90" si="244">SUMIF(IF$31:IF$35,CONCATENATE($IF71,$IG71,$IH71,$II71),IR$31:IR$35)</f>
        <v>0</v>
      </c>
      <c r="IS71" s="102">
        <f t="shared" ref="IS71:IS90" si="245">SUMIF(IG$31:IG$35,CONCATENATE($IF71,$IG71,$IH71,$II71),IS$31:IS$35)</f>
        <v>0</v>
      </c>
      <c r="IT71" s="102">
        <f t="shared" ref="IT71:IT90" si="246">SUMIF(IH$31:IH$35,CONCATENATE($IF71,$IG71,$IH71,$II71),IT$31:IT$35)</f>
        <v>0</v>
      </c>
      <c r="IU71" s="102">
        <f t="shared" ref="IU71:IU90" si="247">SUMIF(II$31:II$35,CONCATENATE($IF71,$IG71,$IH71,$II71),IU$31:IU$35)</f>
        <v>0</v>
      </c>
    </row>
    <row r="72" spans="24:255">
      <c r="X72" s="108"/>
      <c r="Y72" s="109"/>
      <c r="Z72" s="109"/>
      <c r="AA72" s="109"/>
      <c r="AB72" s="110"/>
      <c r="AC72" s="108"/>
      <c r="AD72" s="109"/>
      <c r="AE72" s="109"/>
      <c r="AF72" s="109"/>
      <c r="AG72" s="110"/>
      <c r="AH72" s="108"/>
      <c r="AI72" s="109"/>
      <c r="AJ72" s="109"/>
      <c r="AK72" s="109"/>
      <c r="AL72" s="110"/>
      <c r="AM72" s="108"/>
      <c r="AN72" s="109"/>
      <c r="AO72" s="109"/>
      <c r="AP72" s="109"/>
      <c r="AQ72" s="110"/>
      <c r="AR72" s="108"/>
      <c r="AS72" s="109"/>
      <c r="AT72" s="109"/>
      <c r="AU72" s="109"/>
      <c r="AV72" s="110"/>
      <c r="AW72" s="108"/>
      <c r="AX72" s="109"/>
      <c r="AY72" s="109"/>
      <c r="AZ72" s="109"/>
      <c r="BA72" s="110"/>
      <c r="BB72" s="108"/>
      <c r="BC72" s="109"/>
      <c r="BD72" s="109"/>
      <c r="BE72" s="109"/>
      <c r="BF72" s="110"/>
      <c r="BG72" s="108"/>
      <c r="BH72" s="109"/>
      <c r="BI72" s="109"/>
      <c r="BJ72" s="109"/>
      <c r="BK72" s="110"/>
      <c r="BL72" s="108"/>
      <c r="BM72" s="109"/>
      <c r="BN72" s="109"/>
      <c r="BO72" s="109"/>
      <c r="BP72" s="110"/>
      <c r="BQ72" s="108"/>
      <c r="BR72" s="109"/>
      <c r="BS72" s="109"/>
      <c r="BT72" s="109"/>
      <c r="BU72" s="110"/>
      <c r="BV72" s="108"/>
      <c r="BW72" s="109"/>
      <c r="BX72" s="109"/>
      <c r="BY72" s="109"/>
      <c r="BZ72" s="110"/>
      <c r="CA72" s="108"/>
      <c r="CB72" s="109"/>
      <c r="CC72" s="109"/>
      <c r="CD72" s="109"/>
      <c r="CE72" s="110"/>
      <c r="CF72" s="108"/>
      <c r="CG72" s="109"/>
      <c r="CH72" s="109"/>
      <c r="CI72" s="109"/>
      <c r="CJ72" s="110"/>
      <c r="CK72" s="108"/>
      <c r="CL72" s="109"/>
      <c r="CM72" s="109"/>
      <c r="CN72" s="109"/>
      <c r="CO72" s="110"/>
      <c r="CP72" s="108"/>
      <c r="CQ72" s="109"/>
      <c r="CR72" s="109"/>
      <c r="CS72" s="109"/>
      <c r="CT72" s="110"/>
      <c r="CU72" s="108"/>
      <c r="CV72" s="109"/>
      <c r="CW72" s="109"/>
      <c r="CX72" s="109"/>
      <c r="CY72" s="110"/>
      <c r="CZ72" s="108"/>
      <c r="DA72" s="109"/>
      <c r="DB72" s="109"/>
      <c r="DC72" s="109"/>
      <c r="DD72" s="110"/>
      <c r="DE72" s="108"/>
      <c r="DF72" s="109"/>
      <c r="DG72" s="109"/>
      <c r="DH72" s="109"/>
      <c r="DI72" s="110"/>
      <c r="DJ72" s="108"/>
      <c r="DK72" s="109"/>
      <c r="DL72" s="109"/>
      <c r="DM72" s="109"/>
      <c r="DN72" s="110"/>
      <c r="DO72" s="108"/>
      <c r="DP72" s="109"/>
      <c r="DQ72" s="109"/>
      <c r="DR72" s="109"/>
      <c r="DS72" s="110"/>
      <c r="DT72" s="108"/>
      <c r="DU72" s="109"/>
      <c r="DV72" s="109"/>
      <c r="DW72" s="109"/>
      <c r="DX72" s="110"/>
      <c r="DY72" s="108"/>
      <c r="DZ72" s="109"/>
      <c r="EA72" s="109"/>
      <c r="EB72" s="109"/>
      <c r="EC72" s="110"/>
      <c r="ED72" s="108"/>
      <c r="EE72" s="109"/>
      <c r="EF72" s="109"/>
      <c r="EG72" s="109"/>
      <c r="EH72" s="110"/>
      <c r="EI72" s="108"/>
      <c r="EJ72" s="109"/>
      <c r="EK72" s="109"/>
      <c r="EL72" s="109"/>
      <c r="EM72" s="110"/>
      <c r="EN72" s="108"/>
      <c r="EO72" s="109"/>
      <c r="EP72" s="109"/>
      <c r="EQ72" s="109"/>
      <c r="ER72" s="110"/>
      <c r="ES72" s="108"/>
      <c r="ET72" s="109"/>
      <c r="EU72" s="109"/>
      <c r="EV72" s="109"/>
      <c r="EW72" s="110"/>
      <c r="EX72" s="108"/>
      <c r="EY72" s="109"/>
      <c r="EZ72" s="109"/>
      <c r="FA72" s="109"/>
      <c r="FB72" s="110"/>
      <c r="FC72" s="108"/>
      <c r="FD72" s="109"/>
      <c r="FE72" s="109"/>
      <c r="FF72" s="109"/>
      <c r="FG72" s="110"/>
      <c r="FH72" s="108"/>
      <c r="FI72" s="109"/>
      <c r="FJ72" s="109"/>
      <c r="FK72" s="109"/>
      <c r="FL72" s="110"/>
      <c r="FM72" s="108"/>
      <c r="FN72" s="109"/>
      <c r="FO72" s="109"/>
      <c r="FP72" s="109"/>
      <c r="FQ72" s="110"/>
      <c r="FR72" s="108"/>
      <c r="FS72" s="109"/>
      <c r="FT72" s="109"/>
      <c r="FU72" s="109"/>
      <c r="FV72" s="110"/>
      <c r="FW72" s="108"/>
      <c r="FX72" s="109"/>
      <c r="FY72" s="109"/>
      <c r="FZ72" s="109"/>
      <c r="GA72" s="110"/>
      <c r="GB72" s="108"/>
      <c r="GC72" s="109"/>
      <c r="GD72" s="109"/>
      <c r="GE72" s="109"/>
      <c r="GF72" s="110"/>
      <c r="GG72" s="108"/>
      <c r="GH72" s="109"/>
      <c r="GI72" s="109"/>
      <c r="GJ72" s="109"/>
      <c r="GK72" s="110"/>
      <c r="GL72" s="108"/>
      <c r="GM72" s="109"/>
      <c r="GN72" s="109"/>
      <c r="GO72" s="109"/>
      <c r="GP72" s="110"/>
      <c r="GQ72" s="108"/>
      <c r="GR72" s="109"/>
      <c r="GS72" s="109"/>
      <c r="GT72" s="109"/>
      <c r="GU72" s="110"/>
      <c r="GV72" s="108"/>
      <c r="GW72" s="109"/>
      <c r="GX72" s="109"/>
      <c r="GY72" s="109"/>
      <c r="GZ72" s="110"/>
      <c r="HA72" s="108"/>
      <c r="HB72" s="109"/>
      <c r="HC72" s="110"/>
      <c r="HD72" s="108"/>
      <c r="HE72" s="109"/>
      <c r="HF72" s="110"/>
      <c r="IF72" s="102" t="str">
        <f t="shared" si="236"/>
        <v>13A</v>
      </c>
      <c r="IG72" s="102">
        <f t="shared" si="236"/>
        <v>45</v>
      </c>
      <c r="IH72" s="102" t="str">
        <f t="shared" si="236"/>
        <v>低圧用</v>
      </c>
      <c r="II72" s="102" t="str">
        <f t="shared" si="236"/>
        <v>Nm3</v>
      </c>
      <c r="IJ72" s="102">
        <f t="shared" ref="IJ72:IJ90" si="248">SUMIF(HX$31:HX$35,CONCATENATE($IF72,$IG72,$IH72,$II72),IJ$31:IJ$35)</f>
        <v>0</v>
      </c>
      <c r="IK72" s="102">
        <f t="shared" si="237"/>
        <v>0</v>
      </c>
      <c r="IL72" s="102">
        <f t="shared" si="238"/>
        <v>0</v>
      </c>
      <c r="IM72" s="102">
        <f t="shared" si="239"/>
        <v>0</v>
      </c>
      <c r="IN72" s="102">
        <f t="shared" si="240"/>
        <v>0</v>
      </c>
      <c r="IO72" s="102">
        <f t="shared" si="241"/>
        <v>0</v>
      </c>
      <c r="IP72" s="102">
        <f t="shared" si="242"/>
        <v>0</v>
      </c>
      <c r="IQ72" s="102">
        <f t="shared" si="243"/>
        <v>0</v>
      </c>
      <c r="IR72" s="102">
        <f t="shared" si="244"/>
        <v>0</v>
      </c>
      <c r="IS72" s="102">
        <f t="shared" si="245"/>
        <v>0</v>
      </c>
      <c r="IT72" s="102">
        <f t="shared" si="246"/>
        <v>0</v>
      </c>
      <c r="IU72" s="102">
        <f t="shared" si="247"/>
        <v>0</v>
      </c>
    </row>
    <row r="73" spans="24:255">
      <c r="ID73" s="102"/>
      <c r="IE73" s="102"/>
      <c r="IF73" s="102" t="str">
        <f t="shared" si="236"/>
        <v>13A</v>
      </c>
      <c r="IG73" s="102">
        <f t="shared" si="236"/>
        <v>45</v>
      </c>
      <c r="IH73" s="102" t="str">
        <f t="shared" si="236"/>
        <v>中間圧以上用</v>
      </c>
      <c r="II73" s="102" t="str">
        <f t="shared" si="236"/>
        <v>m3</v>
      </c>
      <c r="IJ73" s="102">
        <f t="shared" si="248"/>
        <v>0</v>
      </c>
      <c r="IK73" s="102">
        <f t="shared" si="237"/>
        <v>0</v>
      </c>
      <c r="IL73" s="102">
        <f t="shared" si="238"/>
        <v>0</v>
      </c>
      <c r="IM73" s="102">
        <f t="shared" si="239"/>
        <v>0</v>
      </c>
      <c r="IN73" s="102">
        <f t="shared" si="240"/>
        <v>0</v>
      </c>
      <c r="IO73" s="102">
        <f t="shared" si="241"/>
        <v>0</v>
      </c>
      <c r="IP73" s="102">
        <f t="shared" si="242"/>
        <v>0</v>
      </c>
      <c r="IQ73" s="102">
        <f t="shared" si="243"/>
        <v>0</v>
      </c>
      <c r="IR73" s="102">
        <f t="shared" si="244"/>
        <v>0</v>
      </c>
      <c r="IS73" s="102">
        <f t="shared" si="245"/>
        <v>0</v>
      </c>
      <c r="IT73" s="102">
        <f t="shared" si="246"/>
        <v>0</v>
      </c>
      <c r="IU73" s="102">
        <f t="shared" si="247"/>
        <v>0</v>
      </c>
    </row>
    <row r="74" spans="24:255">
      <c r="ID74" s="102"/>
      <c r="IE74" s="102"/>
      <c r="IF74" s="102" t="str">
        <f t="shared" si="236"/>
        <v>13A</v>
      </c>
      <c r="IG74" s="102">
        <f t="shared" si="236"/>
        <v>45</v>
      </c>
      <c r="IH74" s="102" t="str">
        <f t="shared" si="236"/>
        <v>中間圧以上用</v>
      </c>
      <c r="II74" s="102" t="str">
        <f t="shared" si="236"/>
        <v>Nm3</v>
      </c>
      <c r="IJ74" s="102">
        <f t="shared" si="248"/>
        <v>0</v>
      </c>
      <c r="IK74" s="102">
        <f t="shared" si="237"/>
        <v>0</v>
      </c>
      <c r="IL74" s="102">
        <f t="shared" si="238"/>
        <v>0</v>
      </c>
      <c r="IM74" s="102">
        <f t="shared" si="239"/>
        <v>0</v>
      </c>
      <c r="IN74" s="102">
        <f t="shared" si="240"/>
        <v>0</v>
      </c>
      <c r="IO74" s="102">
        <f t="shared" si="241"/>
        <v>0</v>
      </c>
      <c r="IP74" s="102">
        <f t="shared" si="242"/>
        <v>0</v>
      </c>
      <c r="IQ74" s="102">
        <f t="shared" si="243"/>
        <v>0</v>
      </c>
      <c r="IR74" s="102">
        <f t="shared" si="244"/>
        <v>0</v>
      </c>
      <c r="IS74" s="102">
        <f t="shared" si="245"/>
        <v>0</v>
      </c>
      <c r="IT74" s="102">
        <f t="shared" si="246"/>
        <v>0</v>
      </c>
      <c r="IU74" s="102">
        <f t="shared" si="247"/>
        <v>0</v>
      </c>
    </row>
    <row r="75" spans="24:255">
      <c r="ID75" s="102"/>
      <c r="IE75" s="102"/>
      <c r="IF75" s="102" t="str">
        <f t="shared" si="236"/>
        <v>13A</v>
      </c>
      <c r="IG75" s="102">
        <f t="shared" si="236"/>
        <v>43.12</v>
      </c>
      <c r="IH75" s="102" t="str">
        <f t="shared" si="236"/>
        <v>低圧用</v>
      </c>
      <c r="II75" s="102" t="str">
        <f t="shared" si="236"/>
        <v>m3</v>
      </c>
      <c r="IJ75" s="102">
        <f t="shared" si="248"/>
        <v>0</v>
      </c>
      <c r="IK75" s="102">
        <f t="shared" si="237"/>
        <v>0</v>
      </c>
      <c r="IL75" s="102">
        <f t="shared" si="238"/>
        <v>0</v>
      </c>
      <c r="IM75" s="102">
        <f t="shared" si="239"/>
        <v>0</v>
      </c>
      <c r="IN75" s="102">
        <f t="shared" si="240"/>
        <v>0</v>
      </c>
      <c r="IO75" s="102">
        <f t="shared" si="241"/>
        <v>0</v>
      </c>
      <c r="IP75" s="102">
        <f t="shared" si="242"/>
        <v>0</v>
      </c>
      <c r="IQ75" s="102">
        <f t="shared" si="243"/>
        <v>0</v>
      </c>
      <c r="IR75" s="102">
        <f t="shared" si="244"/>
        <v>0</v>
      </c>
      <c r="IS75" s="102">
        <f t="shared" si="245"/>
        <v>0</v>
      </c>
      <c r="IT75" s="102">
        <f t="shared" si="246"/>
        <v>0</v>
      </c>
      <c r="IU75" s="102">
        <f t="shared" si="247"/>
        <v>0</v>
      </c>
    </row>
    <row r="76" spans="24:255">
      <c r="ID76" s="102"/>
      <c r="IE76" s="102"/>
      <c r="IF76" s="102" t="str">
        <f t="shared" si="236"/>
        <v>13A</v>
      </c>
      <c r="IG76" s="102">
        <f t="shared" si="236"/>
        <v>43.12</v>
      </c>
      <c r="IH76" s="102" t="str">
        <f t="shared" si="236"/>
        <v>低圧用</v>
      </c>
      <c r="II76" s="102" t="str">
        <f t="shared" si="236"/>
        <v>Nm3</v>
      </c>
      <c r="IJ76" s="102">
        <f t="shared" si="248"/>
        <v>0</v>
      </c>
      <c r="IK76" s="102">
        <f t="shared" si="237"/>
        <v>0</v>
      </c>
      <c r="IL76" s="102">
        <f t="shared" si="238"/>
        <v>0</v>
      </c>
      <c r="IM76" s="102">
        <f t="shared" si="239"/>
        <v>0</v>
      </c>
      <c r="IN76" s="102">
        <f t="shared" si="240"/>
        <v>0</v>
      </c>
      <c r="IO76" s="102">
        <f t="shared" si="241"/>
        <v>0</v>
      </c>
      <c r="IP76" s="102">
        <f t="shared" si="242"/>
        <v>0</v>
      </c>
      <c r="IQ76" s="102">
        <f t="shared" si="243"/>
        <v>0</v>
      </c>
      <c r="IR76" s="102">
        <f t="shared" si="244"/>
        <v>0</v>
      </c>
      <c r="IS76" s="102">
        <f t="shared" si="245"/>
        <v>0</v>
      </c>
      <c r="IT76" s="102">
        <f t="shared" si="246"/>
        <v>0</v>
      </c>
      <c r="IU76" s="102">
        <f t="shared" si="247"/>
        <v>0</v>
      </c>
    </row>
    <row r="77" spans="24:255">
      <c r="ID77" s="102"/>
      <c r="IE77" s="102"/>
      <c r="IF77" s="102" t="str">
        <f t="shared" si="236"/>
        <v>13A</v>
      </c>
      <c r="IG77" s="102">
        <f t="shared" si="236"/>
        <v>43.12</v>
      </c>
      <c r="IH77" s="102" t="str">
        <f t="shared" si="236"/>
        <v>中間圧以上用</v>
      </c>
      <c r="II77" s="102" t="str">
        <f t="shared" si="236"/>
        <v>m3</v>
      </c>
      <c r="IJ77" s="102">
        <f t="shared" si="248"/>
        <v>0</v>
      </c>
      <c r="IK77" s="102">
        <f t="shared" si="237"/>
        <v>0</v>
      </c>
      <c r="IL77" s="102">
        <f t="shared" si="238"/>
        <v>0</v>
      </c>
      <c r="IM77" s="102">
        <f t="shared" si="239"/>
        <v>0</v>
      </c>
      <c r="IN77" s="102">
        <f t="shared" si="240"/>
        <v>0</v>
      </c>
      <c r="IO77" s="102">
        <f t="shared" si="241"/>
        <v>0</v>
      </c>
      <c r="IP77" s="102">
        <f t="shared" si="242"/>
        <v>0</v>
      </c>
      <c r="IQ77" s="102">
        <f t="shared" si="243"/>
        <v>0</v>
      </c>
      <c r="IR77" s="102">
        <f t="shared" si="244"/>
        <v>0</v>
      </c>
      <c r="IS77" s="102">
        <f t="shared" si="245"/>
        <v>0</v>
      </c>
      <c r="IT77" s="102">
        <f t="shared" si="246"/>
        <v>0</v>
      </c>
      <c r="IU77" s="102">
        <f t="shared" si="247"/>
        <v>0</v>
      </c>
    </row>
    <row r="78" spans="24:255">
      <c r="ID78" s="102"/>
      <c r="IE78" s="102"/>
      <c r="IF78" s="102" t="str">
        <f t="shared" si="236"/>
        <v>13A</v>
      </c>
      <c r="IG78" s="102">
        <f t="shared" si="236"/>
        <v>43.12</v>
      </c>
      <c r="IH78" s="102" t="str">
        <f t="shared" si="236"/>
        <v>中間圧以上用</v>
      </c>
      <c r="II78" s="102" t="str">
        <f t="shared" si="236"/>
        <v>Nm3</v>
      </c>
      <c r="IJ78" s="102">
        <f t="shared" si="248"/>
        <v>0</v>
      </c>
      <c r="IK78" s="102">
        <f t="shared" si="237"/>
        <v>0</v>
      </c>
      <c r="IL78" s="102">
        <f t="shared" si="238"/>
        <v>0</v>
      </c>
      <c r="IM78" s="102">
        <f t="shared" si="239"/>
        <v>0</v>
      </c>
      <c r="IN78" s="102">
        <f t="shared" si="240"/>
        <v>0</v>
      </c>
      <c r="IO78" s="102">
        <f t="shared" si="241"/>
        <v>0</v>
      </c>
      <c r="IP78" s="102">
        <f t="shared" si="242"/>
        <v>0</v>
      </c>
      <c r="IQ78" s="102">
        <f t="shared" si="243"/>
        <v>0</v>
      </c>
      <c r="IR78" s="102">
        <f t="shared" si="244"/>
        <v>0</v>
      </c>
      <c r="IS78" s="102">
        <f t="shared" si="245"/>
        <v>0</v>
      </c>
      <c r="IT78" s="102">
        <f t="shared" si="246"/>
        <v>0</v>
      </c>
      <c r="IU78" s="102">
        <f t="shared" si="247"/>
        <v>0</v>
      </c>
    </row>
    <row r="79" spans="24:255">
      <c r="ID79" s="102"/>
      <c r="IE79" s="102"/>
      <c r="IF79" s="102" t="str">
        <f t="shared" si="236"/>
        <v>13A</v>
      </c>
      <c r="IG79" s="102">
        <f t="shared" si="236"/>
        <v>46.04</v>
      </c>
      <c r="IH79" s="102" t="str">
        <f t="shared" si="236"/>
        <v>低圧用</v>
      </c>
      <c r="II79" s="102" t="str">
        <f t="shared" si="236"/>
        <v>m3</v>
      </c>
      <c r="IJ79" s="102">
        <f t="shared" si="248"/>
        <v>0</v>
      </c>
      <c r="IK79" s="102">
        <f t="shared" si="237"/>
        <v>0</v>
      </c>
      <c r="IL79" s="102">
        <f t="shared" si="238"/>
        <v>0</v>
      </c>
      <c r="IM79" s="102">
        <f t="shared" si="239"/>
        <v>0</v>
      </c>
      <c r="IN79" s="102">
        <f t="shared" si="240"/>
        <v>0</v>
      </c>
      <c r="IO79" s="102">
        <f t="shared" si="241"/>
        <v>0</v>
      </c>
      <c r="IP79" s="102">
        <f t="shared" si="242"/>
        <v>0</v>
      </c>
      <c r="IQ79" s="102">
        <f t="shared" si="243"/>
        <v>0</v>
      </c>
      <c r="IR79" s="102">
        <f t="shared" si="244"/>
        <v>0</v>
      </c>
      <c r="IS79" s="102">
        <f t="shared" si="245"/>
        <v>0</v>
      </c>
      <c r="IT79" s="102">
        <f t="shared" si="246"/>
        <v>0</v>
      </c>
      <c r="IU79" s="102">
        <f t="shared" si="247"/>
        <v>0</v>
      </c>
    </row>
    <row r="80" spans="24:255">
      <c r="ID80" s="102"/>
      <c r="IE80" s="102"/>
      <c r="IF80" s="102" t="str">
        <f t="shared" si="236"/>
        <v>13A</v>
      </c>
      <c r="IG80" s="102">
        <f t="shared" si="236"/>
        <v>46.04</v>
      </c>
      <c r="IH80" s="102" t="str">
        <f t="shared" si="236"/>
        <v>低圧用</v>
      </c>
      <c r="II80" s="102" t="str">
        <f t="shared" si="236"/>
        <v>Nm3</v>
      </c>
      <c r="IJ80" s="102">
        <f t="shared" si="248"/>
        <v>0</v>
      </c>
      <c r="IK80" s="102">
        <f t="shared" si="237"/>
        <v>0</v>
      </c>
      <c r="IL80" s="102">
        <f t="shared" si="238"/>
        <v>0</v>
      </c>
      <c r="IM80" s="102">
        <f t="shared" si="239"/>
        <v>0</v>
      </c>
      <c r="IN80" s="102">
        <f t="shared" si="240"/>
        <v>0</v>
      </c>
      <c r="IO80" s="102">
        <f t="shared" si="241"/>
        <v>0</v>
      </c>
      <c r="IP80" s="102">
        <f t="shared" si="242"/>
        <v>0</v>
      </c>
      <c r="IQ80" s="102">
        <f t="shared" si="243"/>
        <v>0</v>
      </c>
      <c r="IR80" s="102">
        <f t="shared" si="244"/>
        <v>0</v>
      </c>
      <c r="IS80" s="102">
        <f t="shared" si="245"/>
        <v>0</v>
      </c>
      <c r="IT80" s="102">
        <f t="shared" si="246"/>
        <v>0</v>
      </c>
      <c r="IU80" s="102">
        <f t="shared" si="247"/>
        <v>0</v>
      </c>
    </row>
    <row r="81" spans="237:256">
      <c r="ID81" s="102"/>
      <c r="IE81" s="102"/>
      <c r="IF81" s="102" t="str">
        <f t="shared" si="236"/>
        <v>13A</v>
      </c>
      <c r="IG81" s="102">
        <f t="shared" si="236"/>
        <v>46.04</v>
      </c>
      <c r="IH81" s="102" t="str">
        <f t="shared" si="236"/>
        <v>中間圧以上用</v>
      </c>
      <c r="II81" s="102" t="str">
        <f t="shared" si="236"/>
        <v>m3</v>
      </c>
      <c r="IJ81" s="102">
        <f t="shared" si="248"/>
        <v>0</v>
      </c>
      <c r="IK81" s="102">
        <f t="shared" si="237"/>
        <v>0</v>
      </c>
      <c r="IL81" s="102">
        <f t="shared" si="238"/>
        <v>0</v>
      </c>
      <c r="IM81" s="102">
        <f t="shared" si="239"/>
        <v>0</v>
      </c>
      <c r="IN81" s="102">
        <f t="shared" si="240"/>
        <v>0</v>
      </c>
      <c r="IO81" s="102">
        <f t="shared" si="241"/>
        <v>0</v>
      </c>
      <c r="IP81" s="102">
        <f t="shared" si="242"/>
        <v>0</v>
      </c>
      <c r="IQ81" s="102">
        <f t="shared" si="243"/>
        <v>0</v>
      </c>
      <c r="IR81" s="102">
        <f t="shared" si="244"/>
        <v>0</v>
      </c>
      <c r="IS81" s="102">
        <f t="shared" si="245"/>
        <v>0</v>
      </c>
      <c r="IT81" s="102">
        <f t="shared" si="246"/>
        <v>0</v>
      </c>
      <c r="IU81" s="102">
        <f t="shared" si="247"/>
        <v>0</v>
      </c>
    </row>
    <row r="82" spans="237:256">
      <c r="ID82" s="102"/>
      <c r="IE82" s="102"/>
      <c r="IF82" s="102" t="str">
        <f t="shared" si="236"/>
        <v>13A</v>
      </c>
      <c r="IG82" s="102">
        <f t="shared" si="236"/>
        <v>46.04</v>
      </c>
      <c r="IH82" s="102" t="str">
        <f t="shared" si="236"/>
        <v>中間圧以上用</v>
      </c>
      <c r="II82" s="102" t="str">
        <f t="shared" si="236"/>
        <v>Nm3</v>
      </c>
      <c r="IJ82" s="102">
        <f t="shared" si="248"/>
        <v>0</v>
      </c>
      <c r="IK82" s="102">
        <f t="shared" si="237"/>
        <v>0</v>
      </c>
      <c r="IL82" s="102">
        <f t="shared" si="238"/>
        <v>0</v>
      </c>
      <c r="IM82" s="102">
        <f t="shared" si="239"/>
        <v>0</v>
      </c>
      <c r="IN82" s="102">
        <f t="shared" si="240"/>
        <v>0</v>
      </c>
      <c r="IO82" s="102">
        <f t="shared" si="241"/>
        <v>0</v>
      </c>
      <c r="IP82" s="102">
        <f t="shared" si="242"/>
        <v>0</v>
      </c>
      <c r="IQ82" s="102">
        <f t="shared" si="243"/>
        <v>0</v>
      </c>
      <c r="IR82" s="102">
        <f t="shared" si="244"/>
        <v>0</v>
      </c>
      <c r="IS82" s="102">
        <f t="shared" si="245"/>
        <v>0</v>
      </c>
      <c r="IT82" s="102">
        <f t="shared" si="246"/>
        <v>0</v>
      </c>
      <c r="IU82" s="102">
        <f t="shared" si="247"/>
        <v>0</v>
      </c>
    </row>
    <row r="83" spans="237:256">
      <c r="ID83" s="102"/>
      <c r="IE83" s="102"/>
      <c r="IF83" s="102" t="str">
        <f t="shared" si="236"/>
        <v>12A</v>
      </c>
      <c r="IG83" s="102">
        <f t="shared" si="236"/>
        <v>41.86</v>
      </c>
      <c r="IH83" s="102" t="str">
        <f t="shared" si="236"/>
        <v>低圧用</v>
      </c>
      <c r="II83" s="102" t="str">
        <f t="shared" si="236"/>
        <v>m3</v>
      </c>
      <c r="IJ83" s="102">
        <f t="shared" si="248"/>
        <v>0</v>
      </c>
      <c r="IK83" s="102">
        <f t="shared" si="237"/>
        <v>0</v>
      </c>
      <c r="IL83" s="102">
        <f t="shared" si="238"/>
        <v>0</v>
      </c>
      <c r="IM83" s="102">
        <f t="shared" si="239"/>
        <v>0</v>
      </c>
      <c r="IN83" s="102">
        <f t="shared" si="240"/>
        <v>0</v>
      </c>
      <c r="IO83" s="102">
        <f t="shared" si="241"/>
        <v>0</v>
      </c>
      <c r="IP83" s="102">
        <f t="shared" si="242"/>
        <v>0</v>
      </c>
      <c r="IQ83" s="102">
        <f t="shared" si="243"/>
        <v>0</v>
      </c>
      <c r="IR83" s="102">
        <f t="shared" si="244"/>
        <v>0</v>
      </c>
      <c r="IS83" s="102">
        <f t="shared" si="245"/>
        <v>0</v>
      </c>
      <c r="IT83" s="102">
        <f t="shared" si="246"/>
        <v>0</v>
      </c>
      <c r="IU83" s="102">
        <f t="shared" si="247"/>
        <v>0</v>
      </c>
    </row>
    <row r="84" spans="237:256">
      <c r="ID84" s="102"/>
      <c r="IE84" s="102"/>
      <c r="IF84" s="102" t="str">
        <f t="shared" si="236"/>
        <v>12A</v>
      </c>
      <c r="IG84" s="102">
        <f t="shared" si="236"/>
        <v>41.86</v>
      </c>
      <c r="IH84" s="102" t="str">
        <f t="shared" si="236"/>
        <v>低圧用</v>
      </c>
      <c r="II84" s="102" t="str">
        <f t="shared" si="236"/>
        <v>Nm3</v>
      </c>
      <c r="IJ84" s="102">
        <f t="shared" si="248"/>
        <v>0</v>
      </c>
      <c r="IK84" s="102">
        <f t="shared" si="237"/>
        <v>0</v>
      </c>
      <c r="IL84" s="102">
        <f t="shared" si="238"/>
        <v>0</v>
      </c>
      <c r="IM84" s="102">
        <f t="shared" si="239"/>
        <v>0</v>
      </c>
      <c r="IN84" s="102">
        <f t="shared" si="240"/>
        <v>0</v>
      </c>
      <c r="IO84" s="102">
        <f t="shared" si="241"/>
        <v>0</v>
      </c>
      <c r="IP84" s="102">
        <f t="shared" si="242"/>
        <v>0</v>
      </c>
      <c r="IQ84" s="102">
        <f t="shared" si="243"/>
        <v>0</v>
      </c>
      <c r="IR84" s="102">
        <f t="shared" si="244"/>
        <v>0</v>
      </c>
      <c r="IS84" s="102">
        <f t="shared" si="245"/>
        <v>0</v>
      </c>
      <c r="IT84" s="102">
        <f t="shared" si="246"/>
        <v>0</v>
      </c>
      <c r="IU84" s="102">
        <f t="shared" si="247"/>
        <v>0</v>
      </c>
    </row>
    <row r="85" spans="237:256">
      <c r="ID85" s="102"/>
      <c r="IE85" s="102"/>
      <c r="IF85" s="102" t="str">
        <f t="shared" si="236"/>
        <v>12A</v>
      </c>
      <c r="IG85" s="102">
        <f t="shared" si="236"/>
        <v>41.86</v>
      </c>
      <c r="IH85" s="102" t="str">
        <f t="shared" si="236"/>
        <v>中間圧以上用</v>
      </c>
      <c r="II85" s="102" t="str">
        <f t="shared" si="236"/>
        <v>m3</v>
      </c>
      <c r="IJ85" s="102">
        <f t="shared" si="248"/>
        <v>0</v>
      </c>
      <c r="IK85" s="102">
        <f t="shared" si="237"/>
        <v>0</v>
      </c>
      <c r="IL85" s="102">
        <f t="shared" si="238"/>
        <v>0</v>
      </c>
      <c r="IM85" s="102">
        <f t="shared" si="239"/>
        <v>0</v>
      </c>
      <c r="IN85" s="102">
        <f t="shared" si="240"/>
        <v>0</v>
      </c>
      <c r="IO85" s="102">
        <f t="shared" si="241"/>
        <v>0</v>
      </c>
      <c r="IP85" s="102">
        <f t="shared" si="242"/>
        <v>0</v>
      </c>
      <c r="IQ85" s="102">
        <f t="shared" si="243"/>
        <v>0</v>
      </c>
      <c r="IR85" s="102">
        <f t="shared" si="244"/>
        <v>0</v>
      </c>
      <c r="IS85" s="102">
        <f t="shared" si="245"/>
        <v>0</v>
      </c>
      <c r="IT85" s="102">
        <f t="shared" si="246"/>
        <v>0</v>
      </c>
      <c r="IU85" s="102">
        <f t="shared" si="247"/>
        <v>0</v>
      </c>
    </row>
    <row r="86" spans="237:256">
      <c r="ID86" s="102"/>
      <c r="IE86" s="102"/>
      <c r="IF86" s="102" t="str">
        <f t="shared" si="236"/>
        <v>12A</v>
      </c>
      <c r="IG86" s="102">
        <f t="shared" si="236"/>
        <v>41.86</v>
      </c>
      <c r="IH86" s="102" t="str">
        <f t="shared" si="236"/>
        <v>中間圧以上用</v>
      </c>
      <c r="II86" s="102" t="str">
        <f t="shared" si="236"/>
        <v>Nm3</v>
      </c>
      <c r="IJ86" s="102">
        <f t="shared" si="248"/>
        <v>0</v>
      </c>
      <c r="IK86" s="102">
        <f t="shared" si="237"/>
        <v>0</v>
      </c>
      <c r="IL86" s="102">
        <f t="shared" si="238"/>
        <v>0</v>
      </c>
      <c r="IM86" s="102">
        <f t="shared" si="239"/>
        <v>0</v>
      </c>
      <c r="IN86" s="102">
        <f t="shared" si="240"/>
        <v>0</v>
      </c>
      <c r="IO86" s="102">
        <f t="shared" si="241"/>
        <v>0</v>
      </c>
      <c r="IP86" s="102">
        <f t="shared" si="242"/>
        <v>0</v>
      </c>
      <c r="IQ86" s="102">
        <f t="shared" si="243"/>
        <v>0</v>
      </c>
      <c r="IR86" s="102">
        <f t="shared" si="244"/>
        <v>0</v>
      </c>
      <c r="IS86" s="102">
        <f t="shared" si="245"/>
        <v>0</v>
      </c>
      <c r="IT86" s="102">
        <f t="shared" si="246"/>
        <v>0</v>
      </c>
      <c r="IU86" s="102">
        <f t="shared" si="247"/>
        <v>0</v>
      </c>
    </row>
    <row r="87" spans="237:256">
      <c r="ID87" s="102"/>
      <c r="IE87" s="102"/>
      <c r="IF87" s="102" t="str">
        <f t="shared" si="236"/>
        <v>6A</v>
      </c>
      <c r="IG87" s="102">
        <f t="shared" si="236"/>
        <v>29.3</v>
      </c>
      <c r="IH87" s="102" t="str">
        <f t="shared" si="236"/>
        <v>低圧用</v>
      </c>
      <c r="II87" s="102" t="str">
        <f t="shared" si="236"/>
        <v>m3</v>
      </c>
      <c r="IJ87" s="102">
        <f t="shared" si="248"/>
        <v>0</v>
      </c>
      <c r="IK87" s="102">
        <f t="shared" si="237"/>
        <v>0</v>
      </c>
      <c r="IL87" s="102">
        <f t="shared" si="238"/>
        <v>0</v>
      </c>
      <c r="IM87" s="102">
        <f t="shared" si="239"/>
        <v>0</v>
      </c>
      <c r="IN87" s="102">
        <f t="shared" si="240"/>
        <v>0</v>
      </c>
      <c r="IO87" s="102">
        <f t="shared" si="241"/>
        <v>0</v>
      </c>
      <c r="IP87" s="102">
        <f t="shared" si="242"/>
        <v>0</v>
      </c>
      <c r="IQ87" s="102">
        <f t="shared" si="243"/>
        <v>0</v>
      </c>
      <c r="IR87" s="102">
        <f t="shared" si="244"/>
        <v>0</v>
      </c>
      <c r="IS87" s="102">
        <f t="shared" si="245"/>
        <v>0</v>
      </c>
      <c r="IT87" s="102">
        <f t="shared" si="246"/>
        <v>0</v>
      </c>
      <c r="IU87" s="102">
        <f t="shared" si="247"/>
        <v>0</v>
      </c>
    </row>
    <row r="88" spans="237:256">
      <c r="ID88" s="102"/>
      <c r="IE88" s="102"/>
      <c r="IF88" s="102" t="str">
        <f t="shared" si="236"/>
        <v>6A</v>
      </c>
      <c r="IG88" s="102">
        <f t="shared" si="236"/>
        <v>29.3</v>
      </c>
      <c r="IH88" s="102" t="str">
        <f t="shared" si="236"/>
        <v>低圧用</v>
      </c>
      <c r="II88" s="102" t="str">
        <f t="shared" si="236"/>
        <v>Nm3</v>
      </c>
      <c r="IJ88" s="102">
        <f t="shared" si="248"/>
        <v>0</v>
      </c>
      <c r="IK88" s="102">
        <f t="shared" si="237"/>
        <v>0</v>
      </c>
      <c r="IL88" s="102">
        <f t="shared" si="238"/>
        <v>0</v>
      </c>
      <c r="IM88" s="102">
        <f t="shared" si="239"/>
        <v>0</v>
      </c>
      <c r="IN88" s="102">
        <f t="shared" si="240"/>
        <v>0</v>
      </c>
      <c r="IO88" s="102">
        <f t="shared" si="241"/>
        <v>0</v>
      </c>
      <c r="IP88" s="102">
        <f t="shared" si="242"/>
        <v>0</v>
      </c>
      <c r="IQ88" s="102">
        <f t="shared" si="243"/>
        <v>0</v>
      </c>
      <c r="IR88" s="102">
        <f t="shared" si="244"/>
        <v>0</v>
      </c>
      <c r="IS88" s="102">
        <f t="shared" si="245"/>
        <v>0</v>
      </c>
      <c r="IT88" s="102">
        <f t="shared" si="246"/>
        <v>0</v>
      </c>
      <c r="IU88" s="102">
        <f t="shared" si="247"/>
        <v>0</v>
      </c>
    </row>
    <row r="89" spans="237:256">
      <c r="ID89" s="102"/>
      <c r="IE89" s="102"/>
      <c r="IF89" s="102" t="str">
        <f t="shared" si="236"/>
        <v>6A</v>
      </c>
      <c r="IG89" s="102">
        <f t="shared" si="236"/>
        <v>29.3</v>
      </c>
      <c r="IH89" s="102" t="str">
        <f t="shared" si="236"/>
        <v>中間圧以上用</v>
      </c>
      <c r="II89" s="102" t="str">
        <f t="shared" si="236"/>
        <v>m3</v>
      </c>
      <c r="IJ89" s="102">
        <f t="shared" si="248"/>
        <v>0</v>
      </c>
      <c r="IK89" s="102">
        <f t="shared" si="237"/>
        <v>0</v>
      </c>
      <c r="IL89" s="102">
        <f t="shared" si="238"/>
        <v>0</v>
      </c>
      <c r="IM89" s="102">
        <f t="shared" si="239"/>
        <v>0</v>
      </c>
      <c r="IN89" s="102">
        <f t="shared" si="240"/>
        <v>0</v>
      </c>
      <c r="IO89" s="102">
        <f t="shared" si="241"/>
        <v>0</v>
      </c>
      <c r="IP89" s="102">
        <f t="shared" si="242"/>
        <v>0</v>
      </c>
      <c r="IQ89" s="102">
        <f t="shared" si="243"/>
        <v>0</v>
      </c>
      <c r="IR89" s="102">
        <f t="shared" si="244"/>
        <v>0</v>
      </c>
      <c r="IS89" s="102">
        <f t="shared" si="245"/>
        <v>0</v>
      </c>
      <c r="IT89" s="102">
        <f t="shared" si="246"/>
        <v>0</v>
      </c>
      <c r="IU89" s="102">
        <f t="shared" si="247"/>
        <v>0</v>
      </c>
    </row>
    <row r="90" spans="237:256">
      <c r="ID90" s="102"/>
      <c r="IE90" s="102"/>
      <c r="IF90" s="102" t="str">
        <f t="shared" si="236"/>
        <v>6A</v>
      </c>
      <c r="IG90" s="102">
        <f t="shared" si="236"/>
        <v>29.3</v>
      </c>
      <c r="IH90" s="102" t="str">
        <f t="shared" si="236"/>
        <v>中間圧以上用</v>
      </c>
      <c r="II90" s="102" t="str">
        <f t="shared" si="236"/>
        <v>Nm3</v>
      </c>
      <c r="IJ90" s="102">
        <f t="shared" si="248"/>
        <v>0</v>
      </c>
      <c r="IK90" s="102">
        <f t="shared" si="237"/>
        <v>0</v>
      </c>
      <c r="IL90" s="102">
        <f t="shared" si="238"/>
        <v>0</v>
      </c>
      <c r="IM90" s="102">
        <f t="shared" si="239"/>
        <v>0</v>
      </c>
      <c r="IN90" s="102">
        <f t="shared" si="240"/>
        <v>0</v>
      </c>
      <c r="IO90" s="102">
        <f t="shared" si="241"/>
        <v>0</v>
      </c>
      <c r="IP90" s="102">
        <f t="shared" si="242"/>
        <v>0</v>
      </c>
      <c r="IQ90" s="102">
        <f t="shared" si="243"/>
        <v>0</v>
      </c>
      <c r="IR90" s="102">
        <f t="shared" si="244"/>
        <v>0</v>
      </c>
      <c r="IS90" s="102">
        <f t="shared" si="245"/>
        <v>0</v>
      </c>
      <c r="IT90" s="102">
        <f t="shared" si="246"/>
        <v>0</v>
      </c>
      <c r="IU90" s="102">
        <f t="shared" si="247"/>
        <v>0</v>
      </c>
    </row>
    <row r="91" spans="237:256">
      <c r="ID91" s="102"/>
      <c r="IE91" s="102"/>
      <c r="IF91" s="102">
        <f t="shared" si="236"/>
        <v>0</v>
      </c>
      <c r="IG91" s="102">
        <f t="shared" si="236"/>
        <v>9999</v>
      </c>
      <c r="IH91" s="102" t="str">
        <f t="shared" si="236"/>
        <v>低圧用</v>
      </c>
      <c r="II91" s="102" t="str">
        <f t="shared" si="236"/>
        <v>m3</v>
      </c>
      <c r="IJ91" s="102">
        <f t="shared" ref="IJ91:IJ98" si="249">SUMIF(HX$31:HX$35,CONCATENATE($IF91,$IG91,$IH91,$II91),IJ$31:IJ$35)</f>
        <v>0</v>
      </c>
      <c r="IK91" s="102">
        <f t="shared" ref="IK91:IK98" si="250">SUMIF(HY$31:HY$35,CONCATENATE($IF91,$IG91,$IH91,$II91),IK$31:IK$35)</f>
        <v>0</v>
      </c>
      <c r="IL91" s="102">
        <f t="shared" ref="IL91:IL98" si="251">SUMIF(HZ$31:HZ$35,CONCATENATE($IF91,$IG91,$IH91,$II91),IL$31:IL$35)</f>
        <v>0</v>
      </c>
      <c r="IM91" s="102">
        <f t="shared" ref="IM91:IM98" si="252">SUMIF(IA$31:IA$35,CONCATENATE($IF91,$IG91,$IH91,$II91),IM$31:IM$35)</f>
        <v>0</v>
      </c>
      <c r="IN91" s="102">
        <f t="shared" ref="IN91:IN98" si="253">SUMIF(IB$31:IB$35,CONCATENATE($IF91,$IG91,$IH91,$II91),IN$31:IN$35)</f>
        <v>0</v>
      </c>
      <c r="IO91" s="102">
        <f t="shared" ref="IO91:IO98" si="254">SUMIF(IC$31:IC$35,CONCATENATE($IF91,$IG91,$IH91,$II91),IO$31:IO$35)</f>
        <v>0</v>
      </c>
      <c r="IP91" s="102">
        <f t="shared" ref="IP91:IP98" si="255">SUMIF(ID$31:ID$35,CONCATENATE($IF91,$IG91,$IH91,$II91),IP$31:IP$35)</f>
        <v>0</v>
      </c>
      <c r="IQ91" s="102">
        <f t="shared" ref="IQ91:IQ98" si="256">SUMIF(IE$31:IE$35,CONCATENATE($IF91,$IG91,$IH91,$II91),IQ$31:IQ$35)</f>
        <v>0</v>
      </c>
      <c r="IR91" s="102">
        <f t="shared" ref="IR91:IR98" si="257">SUMIF(IF$31:IF$35,CONCATENATE($IF91,$IG91,$IH91,$II91),IR$31:IR$35)</f>
        <v>0</v>
      </c>
      <c r="IS91" s="102">
        <f t="shared" ref="IS91:IS98" si="258">SUMIF(IG$31:IG$35,CONCATENATE($IF91,$IG91,$IH91,$II91),IS$31:IS$35)</f>
        <v>0</v>
      </c>
      <c r="IT91" s="102">
        <f t="shared" ref="IT91:IT98" si="259">SUMIF(IH$31:IH$35,CONCATENATE($IF91,$IG91,$IH91,$II91),IT$31:IT$35)</f>
        <v>0</v>
      </c>
      <c r="IU91" s="102">
        <f t="shared" ref="IU91:IU98" si="260">SUMIF(II$31:II$35,CONCATENATE($IF91,$IG91,$IH91,$II91),IU$31:IU$35)</f>
        <v>0</v>
      </c>
      <c r="IV91" s="102"/>
    </row>
    <row r="92" spans="237:256">
      <c r="ID92" s="102"/>
      <c r="IE92" s="102"/>
      <c r="IF92" s="102">
        <f t="shared" si="236"/>
        <v>0</v>
      </c>
      <c r="IG92" s="102">
        <f t="shared" si="236"/>
        <v>9999</v>
      </c>
      <c r="IH92" s="102" t="str">
        <f t="shared" si="236"/>
        <v>低圧用</v>
      </c>
      <c r="II92" s="102" t="str">
        <f t="shared" si="236"/>
        <v>Nm3</v>
      </c>
      <c r="IJ92" s="102">
        <f t="shared" si="249"/>
        <v>0</v>
      </c>
      <c r="IK92" s="102">
        <f t="shared" si="250"/>
        <v>0</v>
      </c>
      <c r="IL92" s="102">
        <f t="shared" si="251"/>
        <v>0</v>
      </c>
      <c r="IM92" s="102">
        <f t="shared" si="252"/>
        <v>0</v>
      </c>
      <c r="IN92" s="102">
        <f t="shared" si="253"/>
        <v>0</v>
      </c>
      <c r="IO92" s="102">
        <f t="shared" si="254"/>
        <v>0</v>
      </c>
      <c r="IP92" s="102">
        <f t="shared" si="255"/>
        <v>0</v>
      </c>
      <c r="IQ92" s="102">
        <f t="shared" si="256"/>
        <v>0</v>
      </c>
      <c r="IR92" s="102">
        <f t="shared" si="257"/>
        <v>0</v>
      </c>
      <c r="IS92" s="102">
        <f t="shared" si="258"/>
        <v>0</v>
      </c>
      <c r="IT92" s="102">
        <f t="shared" si="259"/>
        <v>0</v>
      </c>
      <c r="IU92" s="102">
        <f t="shared" si="260"/>
        <v>0</v>
      </c>
      <c r="IV92" s="102"/>
    </row>
    <row r="93" spans="237:256">
      <c r="IC93" s="102"/>
      <c r="ID93" s="102"/>
      <c r="IE93" s="102"/>
      <c r="IF93" s="102">
        <f t="shared" si="236"/>
        <v>0</v>
      </c>
      <c r="IG93" s="102">
        <f t="shared" si="236"/>
        <v>9999</v>
      </c>
      <c r="IH93" s="102" t="str">
        <f t="shared" si="236"/>
        <v>中間圧以上用</v>
      </c>
      <c r="II93" s="102" t="str">
        <f t="shared" si="236"/>
        <v>m3</v>
      </c>
      <c r="IJ93" s="102">
        <f t="shared" si="249"/>
        <v>0</v>
      </c>
      <c r="IK93" s="102">
        <f t="shared" si="250"/>
        <v>0</v>
      </c>
      <c r="IL93" s="102">
        <f t="shared" si="251"/>
        <v>0</v>
      </c>
      <c r="IM93" s="102">
        <f t="shared" si="252"/>
        <v>0</v>
      </c>
      <c r="IN93" s="102">
        <f t="shared" si="253"/>
        <v>0</v>
      </c>
      <c r="IO93" s="102">
        <f t="shared" si="254"/>
        <v>0</v>
      </c>
      <c r="IP93" s="102">
        <f t="shared" si="255"/>
        <v>0</v>
      </c>
      <c r="IQ93" s="102">
        <f t="shared" si="256"/>
        <v>0</v>
      </c>
      <c r="IR93" s="102">
        <f t="shared" si="257"/>
        <v>0</v>
      </c>
      <c r="IS93" s="102">
        <f t="shared" si="258"/>
        <v>0</v>
      </c>
      <c r="IT93" s="102">
        <f t="shared" si="259"/>
        <v>0</v>
      </c>
      <c r="IU93" s="102">
        <f t="shared" si="260"/>
        <v>0</v>
      </c>
      <c r="IV93" s="102"/>
    </row>
    <row r="94" spans="237:256">
      <c r="IC94" s="102"/>
      <c r="ID94" s="102"/>
      <c r="IE94" s="102"/>
      <c r="IF94" s="102">
        <f t="shared" si="236"/>
        <v>0</v>
      </c>
      <c r="IG94" s="102">
        <f t="shared" si="236"/>
        <v>9999</v>
      </c>
      <c r="IH94" s="102" t="str">
        <f t="shared" si="236"/>
        <v>中間圧以上用</v>
      </c>
      <c r="II94" s="102" t="str">
        <f t="shared" si="236"/>
        <v>Nm3</v>
      </c>
      <c r="IJ94" s="102">
        <f t="shared" si="249"/>
        <v>0</v>
      </c>
      <c r="IK94" s="102">
        <f t="shared" si="250"/>
        <v>0</v>
      </c>
      <c r="IL94" s="102">
        <f t="shared" si="251"/>
        <v>0</v>
      </c>
      <c r="IM94" s="102">
        <f t="shared" si="252"/>
        <v>0</v>
      </c>
      <c r="IN94" s="102">
        <f t="shared" si="253"/>
        <v>0</v>
      </c>
      <c r="IO94" s="102">
        <f t="shared" si="254"/>
        <v>0</v>
      </c>
      <c r="IP94" s="102">
        <f t="shared" si="255"/>
        <v>0</v>
      </c>
      <c r="IQ94" s="102">
        <f t="shared" si="256"/>
        <v>0</v>
      </c>
      <c r="IR94" s="102">
        <f t="shared" si="257"/>
        <v>0</v>
      </c>
      <c r="IS94" s="102">
        <f t="shared" si="258"/>
        <v>0</v>
      </c>
      <c r="IT94" s="102">
        <f t="shared" si="259"/>
        <v>0</v>
      </c>
      <c r="IU94" s="102">
        <f t="shared" si="260"/>
        <v>0</v>
      </c>
    </row>
    <row r="95" spans="237:256">
      <c r="IC95" s="102"/>
      <c r="ID95" s="102"/>
      <c r="IE95" s="102"/>
      <c r="IF95" s="102">
        <f t="shared" si="236"/>
        <v>0</v>
      </c>
      <c r="IG95" s="102">
        <f t="shared" si="236"/>
        <v>9999</v>
      </c>
      <c r="IH95" s="102" t="str">
        <f t="shared" si="236"/>
        <v>低圧用</v>
      </c>
      <c r="II95" s="102" t="str">
        <f t="shared" si="236"/>
        <v>m3</v>
      </c>
      <c r="IJ95" s="102">
        <f t="shared" si="249"/>
        <v>0</v>
      </c>
      <c r="IK95" s="102">
        <f t="shared" si="250"/>
        <v>0</v>
      </c>
      <c r="IL95" s="102">
        <f t="shared" si="251"/>
        <v>0</v>
      </c>
      <c r="IM95" s="102">
        <f t="shared" si="252"/>
        <v>0</v>
      </c>
      <c r="IN95" s="102">
        <f t="shared" si="253"/>
        <v>0</v>
      </c>
      <c r="IO95" s="102">
        <f t="shared" si="254"/>
        <v>0</v>
      </c>
      <c r="IP95" s="102">
        <f t="shared" si="255"/>
        <v>0</v>
      </c>
      <c r="IQ95" s="102">
        <f t="shared" si="256"/>
        <v>0</v>
      </c>
      <c r="IR95" s="102">
        <f t="shared" si="257"/>
        <v>0</v>
      </c>
      <c r="IS95" s="102">
        <f t="shared" si="258"/>
        <v>0</v>
      </c>
      <c r="IT95" s="102">
        <f t="shared" si="259"/>
        <v>0</v>
      </c>
      <c r="IU95" s="102">
        <f t="shared" si="260"/>
        <v>0</v>
      </c>
    </row>
    <row r="96" spans="237:256">
      <c r="IF96" s="102">
        <f t="shared" si="236"/>
        <v>0</v>
      </c>
      <c r="IG96" s="102">
        <f t="shared" si="236"/>
        <v>9999</v>
      </c>
      <c r="IH96" s="102" t="str">
        <f t="shared" si="236"/>
        <v>低圧用</v>
      </c>
      <c r="II96" s="102" t="str">
        <f t="shared" si="236"/>
        <v>Nm3</v>
      </c>
      <c r="IJ96" s="102">
        <f t="shared" si="249"/>
        <v>0</v>
      </c>
      <c r="IK96" s="102">
        <f t="shared" si="250"/>
        <v>0</v>
      </c>
      <c r="IL96" s="102">
        <f t="shared" si="251"/>
        <v>0</v>
      </c>
      <c r="IM96" s="102">
        <f t="shared" si="252"/>
        <v>0</v>
      </c>
      <c r="IN96" s="102">
        <f t="shared" si="253"/>
        <v>0</v>
      </c>
      <c r="IO96" s="102">
        <f t="shared" si="254"/>
        <v>0</v>
      </c>
      <c r="IP96" s="102">
        <f t="shared" si="255"/>
        <v>0</v>
      </c>
      <c r="IQ96" s="102">
        <f t="shared" si="256"/>
        <v>0</v>
      </c>
      <c r="IR96" s="102">
        <f t="shared" si="257"/>
        <v>0</v>
      </c>
      <c r="IS96" s="102">
        <f t="shared" si="258"/>
        <v>0</v>
      </c>
      <c r="IT96" s="102">
        <f t="shared" si="259"/>
        <v>0</v>
      </c>
      <c r="IU96" s="102">
        <f t="shared" si="260"/>
        <v>0</v>
      </c>
    </row>
    <row r="97" spans="240:255">
      <c r="IF97" s="102">
        <f t="shared" si="236"/>
        <v>0</v>
      </c>
      <c r="IG97" s="102">
        <f t="shared" si="236"/>
        <v>9999</v>
      </c>
      <c r="IH97" s="102" t="str">
        <f t="shared" si="236"/>
        <v>中間圧以上用</v>
      </c>
      <c r="II97" s="102" t="str">
        <f t="shared" si="236"/>
        <v>m3</v>
      </c>
      <c r="IJ97" s="102">
        <f t="shared" si="249"/>
        <v>0</v>
      </c>
      <c r="IK97" s="102">
        <f t="shared" si="250"/>
        <v>0</v>
      </c>
      <c r="IL97" s="102">
        <f t="shared" si="251"/>
        <v>0</v>
      </c>
      <c r="IM97" s="102">
        <f t="shared" si="252"/>
        <v>0</v>
      </c>
      <c r="IN97" s="102">
        <f t="shared" si="253"/>
        <v>0</v>
      </c>
      <c r="IO97" s="102">
        <f t="shared" si="254"/>
        <v>0</v>
      </c>
      <c r="IP97" s="102">
        <f t="shared" si="255"/>
        <v>0</v>
      </c>
      <c r="IQ97" s="102">
        <f t="shared" si="256"/>
        <v>0</v>
      </c>
      <c r="IR97" s="102">
        <f t="shared" si="257"/>
        <v>0</v>
      </c>
      <c r="IS97" s="102">
        <f t="shared" si="258"/>
        <v>0</v>
      </c>
      <c r="IT97" s="102">
        <f t="shared" si="259"/>
        <v>0</v>
      </c>
      <c r="IU97" s="102">
        <f t="shared" si="260"/>
        <v>0</v>
      </c>
    </row>
    <row r="98" spans="240:255">
      <c r="IF98" s="102">
        <f t="shared" si="236"/>
        <v>0</v>
      </c>
      <c r="IG98" s="102">
        <f t="shared" si="236"/>
        <v>9999</v>
      </c>
      <c r="IH98" s="102" t="str">
        <f t="shared" si="236"/>
        <v>中間圧以上用</v>
      </c>
      <c r="II98" s="102" t="str">
        <f t="shared" si="236"/>
        <v>Nm3</v>
      </c>
      <c r="IJ98" s="102">
        <f t="shared" si="249"/>
        <v>0</v>
      </c>
      <c r="IK98" s="102">
        <f t="shared" si="250"/>
        <v>0</v>
      </c>
      <c r="IL98" s="102">
        <f t="shared" si="251"/>
        <v>0</v>
      </c>
      <c r="IM98" s="102">
        <f t="shared" si="252"/>
        <v>0</v>
      </c>
      <c r="IN98" s="102">
        <f t="shared" si="253"/>
        <v>0</v>
      </c>
      <c r="IO98" s="102">
        <f t="shared" si="254"/>
        <v>0</v>
      </c>
      <c r="IP98" s="102">
        <f t="shared" si="255"/>
        <v>0</v>
      </c>
      <c r="IQ98" s="102">
        <f t="shared" si="256"/>
        <v>0</v>
      </c>
      <c r="IR98" s="102">
        <f t="shared" si="257"/>
        <v>0</v>
      </c>
      <c r="IS98" s="102">
        <f t="shared" si="258"/>
        <v>0</v>
      </c>
      <c r="IT98" s="102">
        <f t="shared" si="259"/>
        <v>0</v>
      </c>
      <c r="IU98" s="102">
        <f t="shared" si="260"/>
        <v>0</v>
      </c>
    </row>
  </sheetData>
  <sheetProtection password="ABF0" sheet="1" scenarios="1" autoFilter="0"/>
  <mergeCells count="10">
    <mergeCell ref="A5:A7"/>
    <mergeCell ref="B5:B7"/>
    <mergeCell ref="C5:C7"/>
    <mergeCell ref="H5:H7"/>
    <mergeCell ref="I5:I7"/>
    <mergeCell ref="V6:V7"/>
    <mergeCell ref="D6:D7"/>
    <mergeCell ref="E6:E7"/>
    <mergeCell ref="F6:F7"/>
    <mergeCell ref="G6:G7"/>
  </mergeCells>
  <phoneticPr fontId="2"/>
  <dataValidations count="10">
    <dataValidation type="list" allowBlank="1" showInputMessage="1" showErrorMessage="1" sqref="B30 B36 B8">
      <formula1>排出活動の種類</formula1>
    </dataValidation>
    <dataValidation type="list" allowBlank="1" showInputMessage="1" showErrorMessage="1" sqref="B31:B35">
      <formula1>控除分監視点</formula1>
    </dataValidation>
    <dataValidation type="list" allowBlank="1" showInputMessage="1" showErrorMessage="1" sqref="B37:B39">
      <formula1>再エネ・特例監視点</formula1>
    </dataValidation>
    <dataValidation type="list" allowBlank="1" showInputMessage="1" showErrorMessage="1" sqref="C8:C39">
      <formula1>INDIRECT(B8)</formula1>
    </dataValidation>
    <dataValidation type="list" allowBlank="1" showInputMessage="1" showErrorMessage="1" sqref="I8:I39">
      <formula1>INDIRECT($C8)</formula1>
    </dataValidation>
    <dataValidation type="list" allowBlank="1" showInputMessage="1" showErrorMessage="1" sqref="D8:D39">
      <formula1>メーター種</formula1>
    </dataValidation>
    <dataValidation type="list" allowBlank="1" showInputMessage="1" sqref="G8:G39">
      <formula1>"有,無"</formula1>
    </dataValidation>
    <dataValidation type="list" allowBlank="1" showInputMessage="1" showErrorMessage="1" sqref="H8:H39">
      <formula1>"購入伝票類,計量器の実測値,その他"</formula1>
    </dataValidation>
    <dataValidation type="list" allowBlank="1" showInputMessage="1" showErrorMessage="1" sqref="E8:E39">
      <formula1>都市ガス会社</formula1>
    </dataValidation>
    <dataValidation type="list" allowBlank="1" showInputMessage="1" showErrorMessage="1" sqref="B9:B29">
      <formula1>使用量監視点</formula1>
    </dataValidation>
  </dataValidations>
  <pageMargins left="0.78740157480314965" right="0.4" top="0.39370078740157483" bottom="0.59055118110236227" header="0.31496062992125984" footer="0.31496062992125984"/>
  <pageSetup paperSize="9" scale="55" orientation="landscape" horizontalDpi="1200" verticalDpi="1200" r:id="rId1"/>
  <colBreaks count="1" manualBreakCount="1">
    <brk id="22" max="1048575" man="1"/>
  </colBreaks>
</worksheet>
</file>

<file path=xl/worksheets/sheet5.xml><?xml version="1.0" encoding="utf-8"?>
<worksheet xmlns="http://schemas.openxmlformats.org/spreadsheetml/2006/main" xmlns:r="http://schemas.openxmlformats.org/officeDocument/2006/relationships">
  <dimension ref="A1:V93"/>
  <sheetViews>
    <sheetView showGridLines="0" view="pageBreakPreview" zoomScaleNormal="100" zoomScaleSheetLayoutView="100" workbookViewId="0">
      <pane xSplit="5" ySplit="7" topLeftCell="F8" activePane="bottomRight" state="frozen"/>
      <selection pane="topRight"/>
      <selection pane="bottomLeft"/>
      <selection pane="bottomRight"/>
    </sheetView>
  </sheetViews>
  <sheetFormatPr defaultColWidth="5.625" defaultRowHeight="13.5"/>
  <cols>
    <col min="1" max="1" width="8.625" style="1" customWidth="1"/>
    <col min="2" max="2" width="20.625" style="1" customWidth="1"/>
    <col min="3" max="4" width="15.625" style="1" customWidth="1"/>
    <col min="5" max="5" width="8.625" style="1" customWidth="1"/>
    <col min="6" max="21" width="10.625" style="1" customWidth="1"/>
    <col min="22" max="22" width="6.625" style="1" customWidth="1"/>
    <col min="23" max="16384" width="5.625" style="1"/>
  </cols>
  <sheetData>
    <row r="1" spans="1:22">
      <c r="A1" s="2" t="s">
        <v>434</v>
      </c>
      <c r="B1" s="2"/>
    </row>
    <row r="3" spans="1:22">
      <c r="A3" s="1" t="s">
        <v>437</v>
      </c>
    </row>
    <row r="4" spans="1:22" ht="14.25" thickBot="1"/>
    <row r="5" spans="1:22" ht="13.5" customHeight="1">
      <c r="A5" s="426" t="s">
        <v>555</v>
      </c>
      <c r="B5" s="431" t="s">
        <v>27</v>
      </c>
      <c r="C5" s="52" t="s">
        <v>120</v>
      </c>
      <c r="D5" s="52"/>
      <c r="E5" s="429" t="s">
        <v>34</v>
      </c>
      <c r="F5" s="52" t="s">
        <v>121</v>
      </c>
      <c r="G5" s="52"/>
      <c r="H5" s="52"/>
      <c r="I5" s="52"/>
      <c r="J5" s="52"/>
      <c r="K5" s="52"/>
      <c r="L5" s="52"/>
      <c r="M5" s="52"/>
      <c r="N5" s="52"/>
      <c r="O5" s="52"/>
      <c r="P5" s="52"/>
      <c r="Q5" s="52"/>
      <c r="R5" s="52"/>
      <c r="S5" s="52"/>
      <c r="T5" s="59"/>
      <c r="U5" s="53"/>
      <c r="V5" s="53"/>
    </row>
    <row r="6" spans="1:22">
      <c r="A6" s="427"/>
      <c r="B6" s="432"/>
      <c r="C6" s="424" t="s">
        <v>191</v>
      </c>
      <c r="D6" s="424" t="s">
        <v>29</v>
      </c>
      <c r="E6" s="430"/>
      <c r="F6" s="56" t="str">
        <f>CONCATENATE("平成",'2号(1)'!C3,"年")</f>
        <v>平成年</v>
      </c>
      <c r="G6" s="57"/>
      <c r="H6" s="57"/>
      <c r="I6" s="57"/>
      <c r="J6" s="57"/>
      <c r="K6" s="57"/>
      <c r="L6" s="57"/>
      <c r="M6" s="57"/>
      <c r="N6" s="58"/>
      <c r="O6" s="56" t="str">
        <f>CONCATENATE("平成",'2号(1)'!C3+1,"年")</f>
        <v>平成1年</v>
      </c>
      <c r="P6" s="57"/>
      <c r="Q6" s="57"/>
      <c r="R6" s="62" t="s">
        <v>35</v>
      </c>
      <c r="S6" s="63" t="s">
        <v>172</v>
      </c>
      <c r="T6" s="63"/>
      <c r="U6" s="91" t="s">
        <v>35</v>
      </c>
      <c r="V6" s="92"/>
    </row>
    <row r="7" spans="1:22">
      <c r="A7" s="428"/>
      <c r="B7" s="433"/>
      <c r="C7" s="425"/>
      <c r="D7" s="425"/>
      <c r="E7" s="425"/>
      <c r="F7" s="48" t="s">
        <v>158</v>
      </c>
      <c r="G7" s="48" t="s">
        <v>159</v>
      </c>
      <c r="H7" s="48" t="s">
        <v>160</v>
      </c>
      <c r="I7" s="48" t="s">
        <v>161</v>
      </c>
      <c r="J7" s="48" t="s">
        <v>162</v>
      </c>
      <c r="K7" s="48" t="s">
        <v>163</v>
      </c>
      <c r="L7" s="48" t="s">
        <v>164</v>
      </c>
      <c r="M7" s="48" t="s">
        <v>165</v>
      </c>
      <c r="N7" s="48" t="s">
        <v>166</v>
      </c>
      <c r="O7" s="48" t="s">
        <v>167</v>
      </c>
      <c r="P7" s="48" t="s">
        <v>168</v>
      </c>
      <c r="Q7" s="60" t="s">
        <v>169</v>
      </c>
      <c r="R7" s="55" t="s">
        <v>36</v>
      </c>
      <c r="S7" s="61" t="s">
        <v>173</v>
      </c>
      <c r="T7" s="60" t="s">
        <v>174</v>
      </c>
      <c r="U7" s="93" t="s">
        <v>175</v>
      </c>
      <c r="V7" s="94"/>
    </row>
    <row r="8" spans="1:22" ht="20.100000000000001" customHeight="1">
      <c r="A8" s="301" t="s">
        <v>554</v>
      </c>
      <c r="B8" s="296" t="s">
        <v>176</v>
      </c>
      <c r="C8" s="125">
        <v>45</v>
      </c>
      <c r="D8" s="69" t="s">
        <v>179</v>
      </c>
      <c r="E8" s="84" t="s">
        <v>192</v>
      </c>
      <c r="F8" s="64">
        <f>'2号(4)'!IJ41</f>
        <v>0</v>
      </c>
      <c r="G8" s="64">
        <f>'2号(4)'!IK41</f>
        <v>0</v>
      </c>
      <c r="H8" s="64">
        <f>'2号(4)'!IL41</f>
        <v>0</v>
      </c>
      <c r="I8" s="64">
        <f>'2号(4)'!IM41</f>
        <v>0</v>
      </c>
      <c r="J8" s="64">
        <f>'2号(4)'!IN41</f>
        <v>0</v>
      </c>
      <c r="K8" s="64">
        <f>'2号(4)'!IO41</f>
        <v>0</v>
      </c>
      <c r="L8" s="64">
        <f>'2号(4)'!IP41</f>
        <v>0</v>
      </c>
      <c r="M8" s="64">
        <f>'2号(4)'!IQ41</f>
        <v>0</v>
      </c>
      <c r="N8" s="64">
        <f>'2号(4)'!IR41</f>
        <v>0</v>
      </c>
      <c r="O8" s="64">
        <f>'2号(4)'!IS41</f>
        <v>0</v>
      </c>
      <c r="P8" s="64">
        <f>'2号(4)'!IT41</f>
        <v>0</v>
      </c>
      <c r="Q8" s="64">
        <f>'2号(4)'!IU41</f>
        <v>0</v>
      </c>
      <c r="R8" s="64">
        <f>SUM(F8:Q8)</f>
        <v>0</v>
      </c>
      <c r="S8" s="64">
        <v>0.96665500000000004</v>
      </c>
      <c r="T8" s="65">
        <v>1E-3</v>
      </c>
      <c r="U8" s="65">
        <f>R8*S8*T8</f>
        <v>0</v>
      </c>
      <c r="V8" s="87" t="s">
        <v>415</v>
      </c>
    </row>
    <row r="9" spans="1:22" ht="20.100000000000001" customHeight="1">
      <c r="A9" s="123"/>
      <c r="B9" s="297"/>
      <c r="C9" s="126"/>
      <c r="D9" s="81"/>
      <c r="E9" s="85" t="s">
        <v>193</v>
      </c>
      <c r="F9" s="82">
        <f>'2号(4)'!IJ42</f>
        <v>0</v>
      </c>
      <c r="G9" s="82">
        <f>'2号(4)'!IK42</f>
        <v>0</v>
      </c>
      <c r="H9" s="82">
        <f>'2号(4)'!IL42</f>
        <v>0</v>
      </c>
      <c r="I9" s="82">
        <f>'2号(4)'!IM42</f>
        <v>0</v>
      </c>
      <c r="J9" s="82">
        <f>'2号(4)'!IN42</f>
        <v>0</v>
      </c>
      <c r="K9" s="82">
        <f>'2号(4)'!IO42</f>
        <v>0</v>
      </c>
      <c r="L9" s="82">
        <f>'2号(4)'!IP42</f>
        <v>0</v>
      </c>
      <c r="M9" s="82">
        <f>'2号(4)'!IQ42</f>
        <v>0</v>
      </c>
      <c r="N9" s="82">
        <f>'2号(4)'!IR42</f>
        <v>0</v>
      </c>
      <c r="O9" s="82">
        <f>'2号(4)'!IS42</f>
        <v>0</v>
      </c>
      <c r="P9" s="82">
        <f>'2号(4)'!IT42</f>
        <v>0</v>
      </c>
      <c r="Q9" s="82">
        <f>'2号(4)'!IU42</f>
        <v>0</v>
      </c>
      <c r="R9" s="82">
        <f>SUM(F9:Q9)</f>
        <v>0</v>
      </c>
      <c r="S9" s="82">
        <v>1</v>
      </c>
      <c r="T9" s="83">
        <v>1E-3</v>
      </c>
      <c r="U9" s="83">
        <f>R9*S9*T9</f>
        <v>0</v>
      </c>
      <c r="V9" s="88" t="s">
        <v>415</v>
      </c>
    </row>
    <row r="10" spans="1:22" ht="20.100000000000001" customHeight="1">
      <c r="A10" s="123"/>
      <c r="B10" s="297"/>
      <c r="C10" s="126"/>
      <c r="D10" s="70" t="s">
        <v>180</v>
      </c>
      <c r="E10" s="86" t="s">
        <v>192</v>
      </c>
      <c r="F10" s="66">
        <f>'2号(4)'!IJ43</f>
        <v>0</v>
      </c>
      <c r="G10" s="66">
        <f>'2号(4)'!IK43</f>
        <v>0</v>
      </c>
      <c r="H10" s="66">
        <f>'2号(4)'!IL43</f>
        <v>0</v>
      </c>
      <c r="I10" s="66">
        <f>'2号(4)'!IM43</f>
        <v>0</v>
      </c>
      <c r="J10" s="66">
        <f>'2号(4)'!IN43</f>
        <v>0</v>
      </c>
      <c r="K10" s="66">
        <f>'2号(4)'!IO43</f>
        <v>0</v>
      </c>
      <c r="L10" s="66">
        <f>'2号(4)'!IP43</f>
        <v>0</v>
      </c>
      <c r="M10" s="66">
        <f>'2号(4)'!IQ43</f>
        <v>0</v>
      </c>
      <c r="N10" s="66">
        <f>'2号(4)'!IR43</f>
        <v>0</v>
      </c>
      <c r="O10" s="66">
        <f>'2号(4)'!IS43</f>
        <v>0</v>
      </c>
      <c r="P10" s="66">
        <f>'2号(4)'!IT43</f>
        <v>0</v>
      </c>
      <c r="Q10" s="66">
        <f>'2号(4)'!IU43</f>
        <v>0</v>
      </c>
      <c r="R10" s="82">
        <f>SUM(F10:Q10)</f>
        <v>0</v>
      </c>
      <c r="S10" s="66">
        <v>0.95712200000000003</v>
      </c>
      <c r="T10" s="67">
        <v>1E-3</v>
      </c>
      <c r="U10" s="67">
        <f>R10*S10*T10</f>
        <v>0</v>
      </c>
      <c r="V10" s="89" t="s">
        <v>415</v>
      </c>
    </row>
    <row r="11" spans="1:22" ht="20.100000000000001" customHeight="1">
      <c r="A11" s="123"/>
      <c r="B11" s="297"/>
      <c r="C11" s="126"/>
      <c r="D11" s="70"/>
      <c r="E11" s="86" t="s">
        <v>193</v>
      </c>
      <c r="F11" s="66">
        <f>'2号(4)'!IJ44</f>
        <v>0</v>
      </c>
      <c r="G11" s="66">
        <f>'2号(4)'!IK44</f>
        <v>0</v>
      </c>
      <c r="H11" s="66">
        <f>'2号(4)'!IL44</f>
        <v>0</v>
      </c>
      <c r="I11" s="66">
        <f>'2号(4)'!IM44</f>
        <v>0</v>
      </c>
      <c r="J11" s="66">
        <f>'2号(4)'!IN44</f>
        <v>0</v>
      </c>
      <c r="K11" s="66">
        <f>'2号(4)'!IO44</f>
        <v>0</v>
      </c>
      <c r="L11" s="66">
        <f>'2号(4)'!IP44</f>
        <v>0</v>
      </c>
      <c r="M11" s="66">
        <f>'2号(4)'!IQ44</f>
        <v>0</v>
      </c>
      <c r="N11" s="66">
        <f>'2号(4)'!IR44</f>
        <v>0</v>
      </c>
      <c r="O11" s="66">
        <f>'2号(4)'!IS44</f>
        <v>0</v>
      </c>
      <c r="P11" s="66">
        <f>'2号(4)'!IT44</f>
        <v>0</v>
      </c>
      <c r="Q11" s="66">
        <f>'2号(4)'!IU44</f>
        <v>0</v>
      </c>
      <c r="R11" s="82">
        <f>SUM(F11:Q11)</f>
        <v>0</v>
      </c>
      <c r="S11" s="66">
        <v>1</v>
      </c>
      <c r="T11" s="67">
        <v>1E-3</v>
      </c>
      <c r="U11" s="67">
        <f>R11*S11*T11</f>
        <v>0</v>
      </c>
      <c r="V11" s="89" t="s">
        <v>415</v>
      </c>
    </row>
    <row r="12" spans="1:22" ht="20.100000000000001" customHeight="1">
      <c r="A12" s="123"/>
      <c r="B12" s="297"/>
      <c r="C12" s="81"/>
      <c r="D12" s="71" t="s">
        <v>181</v>
      </c>
      <c r="E12" s="86"/>
      <c r="F12" s="86" t="s">
        <v>194</v>
      </c>
      <c r="G12" s="86" t="s">
        <v>194</v>
      </c>
      <c r="H12" s="86" t="s">
        <v>194</v>
      </c>
      <c r="I12" s="86" t="s">
        <v>194</v>
      </c>
      <c r="J12" s="86" t="s">
        <v>194</v>
      </c>
      <c r="K12" s="86" t="s">
        <v>194</v>
      </c>
      <c r="L12" s="86" t="s">
        <v>194</v>
      </c>
      <c r="M12" s="86" t="s">
        <v>194</v>
      </c>
      <c r="N12" s="86" t="s">
        <v>194</v>
      </c>
      <c r="O12" s="86" t="s">
        <v>194</v>
      </c>
      <c r="P12" s="86" t="s">
        <v>194</v>
      </c>
      <c r="Q12" s="86" t="s">
        <v>194</v>
      </c>
      <c r="R12" s="86" t="s">
        <v>194</v>
      </c>
      <c r="S12" s="86" t="s">
        <v>194</v>
      </c>
      <c r="T12" s="86" t="s">
        <v>194</v>
      </c>
      <c r="U12" s="67">
        <f>ROUND(U8+U9,0)+ROUND(U10+U11,0)</f>
        <v>0</v>
      </c>
      <c r="V12" s="89" t="s">
        <v>415</v>
      </c>
    </row>
    <row r="13" spans="1:22" ht="20.100000000000001" customHeight="1">
      <c r="A13" s="123"/>
      <c r="B13" s="297"/>
      <c r="C13" s="127">
        <v>43.12</v>
      </c>
      <c r="D13" s="70" t="s">
        <v>179</v>
      </c>
      <c r="E13" s="86" t="s">
        <v>192</v>
      </c>
      <c r="F13" s="66">
        <f>'2号(4)'!IJ45</f>
        <v>0</v>
      </c>
      <c r="G13" s="66">
        <f>'2号(4)'!IK45</f>
        <v>0</v>
      </c>
      <c r="H13" s="66">
        <f>'2号(4)'!IL45</f>
        <v>0</v>
      </c>
      <c r="I13" s="66">
        <f>'2号(4)'!IM45</f>
        <v>0</v>
      </c>
      <c r="J13" s="66">
        <f>'2号(4)'!IN45</f>
        <v>0</v>
      </c>
      <c r="K13" s="66">
        <f>'2号(4)'!IO45</f>
        <v>0</v>
      </c>
      <c r="L13" s="66">
        <f>'2号(4)'!IP45</f>
        <v>0</v>
      </c>
      <c r="M13" s="66">
        <f>'2号(4)'!IQ45</f>
        <v>0</v>
      </c>
      <c r="N13" s="66">
        <f>'2号(4)'!IR45</f>
        <v>0</v>
      </c>
      <c r="O13" s="66">
        <f>'2号(4)'!IS45</f>
        <v>0</v>
      </c>
      <c r="P13" s="66">
        <f>'2号(4)'!IT45</f>
        <v>0</v>
      </c>
      <c r="Q13" s="66">
        <f>'2号(4)'!IU45</f>
        <v>0</v>
      </c>
      <c r="R13" s="82">
        <f>SUM(F13:Q13)</f>
        <v>0</v>
      </c>
      <c r="S13" s="66">
        <v>0.96665500000000004</v>
      </c>
      <c r="T13" s="67">
        <v>1E-3</v>
      </c>
      <c r="U13" s="67">
        <f>R13*S13*T13</f>
        <v>0</v>
      </c>
      <c r="V13" s="89" t="s">
        <v>415</v>
      </c>
    </row>
    <row r="14" spans="1:22" ht="20.100000000000001" customHeight="1">
      <c r="A14" s="123"/>
      <c r="B14" s="297"/>
      <c r="C14" s="126"/>
      <c r="D14" s="81"/>
      <c r="E14" s="85" t="s">
        <v>193</v>
      </c>
      <c r="F14" s="82">
        <f>'2号(4)'!IJ46</f>
        <v>0</v>
      </c>
      <c r="G14" s="82">
        <f>'2号(4)'!IK46</f>
        <v>0</v>
      </c>
      <c r="H14" s="82">
        <f>'2号(4)'!IL46</f>
        <v>0</v>
      </c>
      <c r="I14" s="82">
        <f>'2号(4)'!IM46</f>
        <v>0</v>
      </c>
      <c r="J14" s="82">
        <f>'2号(4)'!IN46</f>
        <v>0</v>
      </c>
      <c r="K14" s="82">
        <f>'2号(4)'!IO46</f>
        <v>0</v>
      </c>
      <c r="L14" s="82">
        <f>'2号(4)'!IP46</f>
        <v>0</v>
      </c>
      <c r="M14" s="82">
        <f>'2号(4)'!IQ46</f>
        <v>0</v>
      </c>
      <c r="N14" s="82">
        <f>'2号(4)'!IR46</f>
        <v>0</v>
      </c>
      <c r="O14" s="82">
        <f>'2号(4)'!IS46</f>
        <v>0</v>
      </c>
      <c r="P14" s="82">
        <f>'2号(4)'!IT46</f>
        <v>0</v>
      </c>
      <c r="Q14" s="82">
        <f>'2号(4)'!IU46</f>
        <v>0</v>
      </c>
      <c r="R14" s="82">
        <f>SUM(F14:Q14)</f>
        <v>0</v>
      </c>
      <c r="S14" s="82">
        <v>1</v>
      </c>
      <c r="T14" s="83">
        <v>1E-3</v>
      </c>
      <c r="U14" s="83">
        <f>R14*S14*T14</f>
        <v>0</v>
      </c>
      <c r="V14" s="88" t="s">
        <v>415</v>
      </c>
    </row>
    <row r="15" spans="1:22" ht="20.100000000000001" customHeight="1">
      <c r="A15" s="123"/>
      <c r="B15" s="297"/>
      <c r="C15" s="126"/>
      <c r="D15" s="70" t="s">
        <v>180</v>
      </c>
      <c r="E15" s="86" t="s">
        <v>192</v>
      </c>
      <c r="F15" s="66">
        <f>'2号(4)'!IJ47</f>
        <v>0</v>
      </c>
      <c r="G15" s="66">
        <f>'2号(4)'!IK47</f>
        <v>0</v>
      </c>
      <c r="H15" s="66">
        <f>'2号(4)'!IL47</f>
        <v>0</v>
      </c>
      <c r="I15" s="66">
        <f>'2号(4)'!IM47</f>
        <v>0</v>
      </c>
      <c r="J15" s="66">
        <f>'2号(4)'!IN47</f>
        <v>0</v>
      </c>
      <c r="K15" s="66">
        <f>'2号(4)'!IO47</f>
        <v>0</v>
      </c>
      <c r="L15" s="66">
        <f>'2号(4)'!IP47</f>
        <v>0</v>
      </c>
      <c r="M15" s="66">
        <f>'2号(4)'!IQ47</f>
        <v>0</v>
      </c>
      <c r="N15" s="66">
        <f>'2号(4)'!IR47</f>
        <v>0</v>
      </c>
      <c r="O15" s="66">
        <f>'2号(4)'!IS47</f>
        <v>0</v>
      </c>
      <c r="P15" s="66">
        <f>'2号(4)'!IT47</f>
        <v>0</v>
      </c>
      <c r="Q15" s="66">
        <f>'2号(4)'!IU47</f>
        <v>0</v>
      </c>
      <c r="R15" s="82">
        <f>SUM(F15:Q15)</f>
        <v>0</v>
      </c>
      <c r="S15" s="66">
        <v>0.95712200000000003</v>
      </c>
      <c r="T15" s="67">
        <v>1E-3</v>
      </c>
      <c r="U15" s="67">
        <f>R15*S15*T15</f>
        <v>0</v>
      </c>
      <c r="V15" s="89" t="s">
        <v>415</v>
      </c>
    </row>
    <row r="16" spans="1:22" ht="20.100000000000001" customHeight="1">
      <c r="A16" s="123"/>
      <c r="B16" s="297"/>
      <c r="C16" s="126"/>
      <c r="D16" s="70"/>
      <c r="E16" s="86" t="s">
        <v>193</v>
      </c>
      <c r="F16" s="66">
        <f>'2号(4)'!IJ48</f>
        <v>0</v>
      </c>
      <c r="G16" s="66">
        <f>'2号(4)'!IK48</f>
        <v>0</v>
      </c>
      <c r="H16" s="66">
        <f>'2号(4)'!IL48</f>
        <v>0</v>
      </c>
      <c r="I16" s="66">
        <f>'2号(4)'!IM48</f>
        <v>0</v>
      </c>
      <c r="J16" s="66">
        <f>'2号(4)'!IN48</f>
        <v>0</v>
      </c>
      <c r="K16" s="66">
        <f>'2号(4)'!IO48</f>
        <v>0</v>
      </c>
      <c r="L16" s="66">
        <f>'2号(4)'!IP48</f>
        <v>0</v>
      </c>
      <c r="M16" s="66">
        <f>'2号(4)'!IQ48</f>
        <v>0</v>
      </c>
      <c r="N16" s="66">
        <f>'2号(4)'!IR48</f>
        <v>0</v>
      </c>
      <c r="O16" s="66">
        <f>'2号(4)'!IS48</f>
        <v>0</v>
      </c>
      <c r="P16" s="66">
        <f>'2号(4)'!IT48</f>
        <v>0</v>
      </c>
      <c r="Q16" s="66">
        <f>'2号(4)'!IU48</f>
        <v>0</v>
      </c>
      <c r="R16" s="82">
        <f>SUM(F16:Q16)</f>
        <v>0</v>
      </c>
      <c r="S16" s="66">
        <v>1</v>
      </c>
      <c r="T16" s="67">
        <v>1E-3</v>
      </c>
      <c r="U16" s="67">
        <f>R16*S16*T16</f>
        <v>0</v>
      </c>
      <c r="V16" s="89" t="s">
        <v>415</v>
      </c>
    </row>
    <row r="17" spans="1:22" ht="20.100000000000001" customHeight="1">
      <c r="A17" s="123"/>
      <c r="B17" s="297"/>
      <c r="C17" s="81"/>
      <c r="D17" s="71" t="s">
        <v>181</v>
      </c>
      <c r="E17" s="86" t="s">
        <v>193</v>
      </c>
      <c r="F17" s="86" t="s">
        <v>194</v>
      </c>
      <c r="G17" s="86" t="s">
        <v>194</v>
      </c>
      <c r="H17" s="86" t="s">
        <v>194</v>
      </c>
      <c r="I17" s="86" t="s">
        <v>194</v>
      </c>
      <c r="J17" s="86" t="s">
        <v>194</v>
      </c>
      <c r="K17" s="86" t="s">
        <v>194</v>
      </c>
      <c r="L17" s="86" t="s">
        <v>194</v>
      </c>
      <c r="M17" s="86" t="s">
        <v>194</v>
      </c>
      <c r="N17" s="86" t="s">
        <v>194</v>
      </c>
      <c r="O17" s="86" t="s">
        <v>194</v>
      </c>
      <c r="P17" s="86" t="s">
        <v>194</v>
      </c>
      <c r="Q17" s="86" t="s">
        <v>194</v>
      </c>
      <c r="R17" s="86" t="s">
        <v>194</v>
      </c>
      <c r="S17" s="86" t="s">
        <v>194</v>
      </c>
      <c r="T17" s="86" t="s">
        <v>194</v>
      </c>
      <c r="U17" s="67">
        <f>ROUND(U13+U14,0)+ROUND(U15+U16,0)</f>
        <v>0</v>
      </c>
      <c r="V17" s="89" t="s">
        <v>415</v>
      </c>
    </row>
    <row r="18" spans="1:22" ht="20.100000000000001" customHeight="1">
      <c r="A18" s="123"/>
      <c r="B18" s="297"/>
      <c r="C18" s="127">
        <v>46.04</v>
      </c>
      <c r="D18" s="70" t="s">
        <v>179</v>
      </c>
      <c r="E18" s="86" t="s">
        <v>192</v>
      </c>
      <c r="F18" s="66">
        <f>'2号(4)'!IJ49</f>
        <v>0</v>
      </c>
      <c r="G18" s="66">
        <f>'2号(4)'!IK49</f>
        <v>0</v>
      </c>
      <c r="H18" s="66">
        <f>'2号(4)'!IL49</f>
        <v>0</v>
      </c>
      <c r="I18" s="66">
        <f>'2号(4)'!IM49</f>
        <v>0</v>
      </c>
      <c r="J18" s="66">
        <f>'2号(4)'!IN49</f>
        <v>0</v>
      </c>
      <c r="K18" s="66">
        <f>'2号(4)'!IO49</f>
        <v>0</v>
      </c>
      <c r="L18" s="66">
        <f>'2号(4)'!IP49</f>
        <v>0</v>
      </c>
      <c r="M18" s="66">
        <f>'2号(4)'!IQ49</f>
        <v>0</v>
      </c>
      <c r="N18" s="66">
        <f>'2号(4)'!IR49</f>
        <v>0</v>
      </c>
      <c r="O18" s="66">
        <f>'2号(4)'!IS49</f>
        <v>0</v>
      </c>
      <c r="P18" s="66">
        <f>'2号(4)'!IT49</f>
        <v>0</v>
      </c>
      <c r="Q18" s="66">
        <f>'2号(4)'!IU49</f>
        <v>0</v>
      </c>
      <c r="R18" s="82">
        <f>SUM(F18:Q18)</f>
        <v>0</v>
      </c>
      <c r="S18" s="66">
        <v>0.96665500000000004</v>
      </c>
      <c r="T18" s="67">
        <v>1E-3</v>
      </c>
      <c r="U18" s="67">
        <f>R18*S18*T18</f>
        <v>0</v>
      </c>
      <c r="V18" s="89" t="s">
        <v>415</v>
      </c>
    </row>
    <row r="19" spans="1:22" ht="20.100000000000001" customHeight="1">
      <c r="A19" s="123"/>
      <c r="B19" s="297"/>
      <c r="C19" s="126"/>
      <c r="D19" s="81"/>
      <c r="E19" s="85" t="s">
        <v>193</v>
      </c>
      <c r="F19" s="82">
        <f>'2号(4)'!IJ50</f>
        <v>0</v>
      </c>
      <c r="G19" s="82">
        <f>'2号(4)'!IK50</f>
        <v>0</v>
      </c>
      <c r="H19" s="82">
        <f>'2号(4)'!IL50</f>
        <v>0</v>
      </c>
      <c r="I19" s="82">
        <f>'2号(4)'!IM50</f>
        <v>0</v>
      </c>
      <c r="J19" s="82">
        <f>'2号(4)'!IN50</f>
        <v>0</v>
      </c>
      <c r="K19" s="82">
        <f>'2号(4)'!IO50</f>
        <v>0</v>
      </c>
      <c r="L19" s="82">
        <f>'2号(4)'!IP50</f>
        <v>0</v>
      </c>
      <c r="M19" s="82">
        <f>'2号(4)'!IQ50</f>
        <v>0</v>
      </c>
      <c r="N19" s="82">
        <f>'2号(4)'!IR50</f>
        <v>0</v>
      </c>
      <c r="O19" s="82">
        <f>'2号(4)'!IS50</f>
        <v>0</v>
      </c>
      <c r="P19" s="82">
        <f>'2号(4)'!IT50</f>
        <v>0</v>
      </c>
      <c r="Q19" s="82">
        <f>'2号(4)'!IU50</f>
        <v>0</v>
      </c>
      <c r="R19" s="82">
        <f>SUM(F19:Q19)</f>
        <v>0</v>
      </c>
      <c r="S19" s="82">
        <v>1</v>
      </c>
      <c r="T19" s="83">
        <v>1E-3</v>
      </c>
      <c r="U19" s="83">
        <f>R19*S19*T19</f>
        <v>0</v>
      </c>
      <c r="V19" s="88" t="s">
        <v>415</v>
      </c>
    </row>
    <row r="20" spans="1:22" ht="20.100000000000001" customHeight="1">
      <c r="A20" s="123"/>
      <c r="B20" s="297"/>
      <c r="C20" s="126"/>
      <c r="D20" s="70" t="s">
        <v>180</v>
      </c>
      <c r="E20" s="86" t="s">
        <v>192</v>
      </c>
      <c r="F20" s="66">
        <f>'2号(4)'!IJ51</f>
        <v>0</v>
      </c>
      <c r="G20" s="66">
        <f>'2号(4)'!IK51</f>
        <v>0</v>
      </c>
      <c r="H20" s="66">
        <f>'2号(4)'!IL51</f>
        <v>0</v>
      </c>
      <c r="I20" s="66">
        <f>'2号(4)'!IM51</f>
        <v>0</v>
      </c>
      <c r="J20" s="66">
        <f>'2号(4)'!IN51</f>
        <v>0</v>
      </c>
      <c r="K20" s="66">
        <f>'2号(4)'!IO51</f>
        <v>0</v>
      </c>
      <c r="L20" s="66">
        <f>'2号(4)'!IP51</f>
        <v>0</v>
      </c>
      <c r="M20" s="66">
        <f>'2号(4)'!IQ51</f>
        <v>0</v>
      </c>
      <c r="N20" s="66">
        <f>'2号(4)'!IR51</f>
        <v>0</v>
      </c>
      <c r="O20" s="66">
        <f>'2号(4)'!IS51</f>
        <v>0</v>
      </c>
      <c r="P20" s="66">
        <f>'2号(4)'!IT51</f>
        <v>0</v>
      </c>
      <c r="Q20" s="66">
        <f>'2号(4)'!IU51</f>
        <v>0</v>
      </c>
      <c r="R20" s="82">
        <f>SUM(F20:Q20)</f>
        <v>0</v>
      </c>
      <c r="S20" s="66">
        <v>0.95712200000000003</v>
      </c>
      <c r="T20" s="67">
        <v>1E-3</v>
      </c>
      <c r="U20" s="67">
        <f>R20*S20*T20</f>
        <v>0</v>
      </c>
      <c r="V20" s="89" t="s">
        <v>415</v>
      </c>
    </row>
    <row r="21" spans="1:22" ht="20.100000000000001" customHeight="1">
      <c r="A21" s="123"/>
      <c r="B21" s="297"/>
      <c r="C21" s="126"/>
      <c r="D21" s="70"/>
      <c r="E21" s="86" t="s">
        <v>193</v>
      </c>
      <c r="F21" s="66">
        <f>'2号(4)'!IJ52</f>
        <v>0</v>
      </c>
      <c r="G21" s="66">
        <f>'2号(4)'!IK52</f>
        <v>0</v>
      </c>
      <c r="H21" s="66">
        <f>'2号(4)'!IL52</f>
        <v>0</v>
      </c>
      <c r="I21" s="66">
        <f>'2号(4)'!IM52</f>
        <v>0</v>
      </c>
      <c r="J21" s="66">
        <f>'2号(4)'!IN52</f>
        <v>0</v>
      </c>
      <c r="K21" s="66">
        <f>'2号(4)'!IO52</f>
        <v>0</v>
      </c>
      <c r="L21" s="66">
        <f>'2号(4)'!IP52</f>
        <v>0</v>
      </c>
      <c r="M21" s="66">
        <f>'2号(4)'!IQ52</f>
        <v>0</v>
      </c>
      <c r="N21" s="66">
        <f>'2号(4)'!IR52</f>
        <v>0</v>
      </c>
      <c r="O21" s="66">
        <f>'2号(4)'!IS52</f>
        <v>0</v>
      </c>
      <c r="P21" s="66">
        <f>'2号(4)'!IT52</f>
        <v>0</v>
      </c>
      <c r="Q21" s="66">
        <f>'2号(4)'!IU52</f>
        <v>0</v>
      </c>
      <c r="R21" s="82">
        <f>SUM(F21:Q21)</f>
        <v>0</v>
      </c>
      <c r="S21" s="66">
        <v>1</v>
      </c>
      <c r="T21" s="67">
        <v>1E-3</v>
      </c>
      <c r="U21" s="67">
        <f>R21*S21*T21</f>
        <v>0</v>
      </c>
      <c r="V21" s="89" t="s">
        <v>415</v>
      </c>
    </row>
    <row r="22" spans="1:22" ht="20.100000000000001" customHeight="1">
      <c r="A22" s="123"/>
      <c r="B22" s="298"/>
      <c r="C22" s="81"/>
      <c r="D22" s="71" t="s">
        <v>181</v>
      </c>
      <c r="E22" s="86" t="s">
        <v>193</v>
      </c>
      <c r="F22" s="86" t="s">
        <v>194</v>
      </c>
      <c r="G22" s="86" t="s">
        <v>194</v>
      </c>
      <c r="H22" s="86" t="s">
        <v>194</v>
      </c>
      <c r="I22" s="86" t="s">
        <v>194</v>
      </c>
      <c r="J22" s="86" t="s">
        <v>194</v>
      </c>
      <c r="K22" s="86" t="s">
        <v>194</v>
      </c>
      <c r="L22" s="86" t="s">
        <v>194</v>
      </c>
      <c r="M22" s="86" t="s">
        <v>194</v>
      </c>
      <c r="N22" s="86" t="s">
        <v>194</v>
      </c>
      <c r="O22" s="86" t="s">
        <v>194</v>
      </c>
      <c r="P22" s="86" t="s">
        <v>194</v>
      </c>
      <c r="Q22" s="86" t="s">
        <v>194</v>
      </c>
      <c r="R22" s="86" t="s">
        <v>194</v>
      </c>
      <c r="S22" s="86" t="s">
        <v>194</v>
      </c>
      <c r="T22" s="86" t="s">
        <v>194</v>
      </c>
      <c r="U22" s="67">
        <f>ROUND(U18+U19,0)+ROUND(U20+U21,0)</f>
        <v>0</v>
      </c>
      <c r="V22" s="89" t="s">
        <v>415</v>
      </c>
    </row>
    <row r="23" spans="1:22" ht="20.100000000000001" customHeight="1">
      <c r="A23" s="123"/>
      <c r="B23" s="299" t="s">
        <v>182</v>
      </c>
      <c r="C23" s="127">
        <v>41.86</v>
      </c>
      <c r="D23" s="70" t="s">
        <v>179</v>
      </c>
      <c r="E23" s="86" t="s">
        <v>192</v>
      </c>
      <c r="F23" s="66">
        <f>'2号(4)'!IJ53</f>
        <v>0</v>
      </c>
      <c r="G23" s="66">
        <f>'2号(4)'!IK53</f>
        <v>0</v>
      </c>
      <c r="H23" s="66">
        <f>'2号(4)'!IL53</f>
        <v>0</v>
      </c>
      <c r="I23" s="66">
        <f>'2号(4)'!IM53</f>
        <v>0</v>
      </c>
      <c r="J23" s="66">
        <f>'2号(4)'!IN53</f>
        <v>0</v>
      </c>
      <c r="K23" s="66">
        <f>'2号(4)'!IO53</f>
        <v>0</v>
      </c>
      <c r="L23" s="66">
        <f>'2号(4)'!IP53</f>
        <v>0</v>
      </c>
      <c r="M23" s="66">
        <f>'2号(4)'!IQ53</f>
        <v>0</v>
      </c>
      <c r="N23" s="66">
        <f>'2号(4)'!IR53</f>
        <v>0</v>
      </c>
      <c r="O23" s="66">
        <f>'2号(4)'!IS53</f>
        <v>0</v>
      </c>
      <c r="P23" s="66">
        <f>'2号(4)'!IT53</f>
        <v>0</v>
      </c>
      <c r="Q23" s="66">
        <f>'2号(4)'!IU53</f>
        <v>0</v>
      </c>
      <c r="R23" s="82">
        <f>SUM(F23:Q23)</f>
        <v>0</v>
      </c>
      <c r="S23" s="66">
        <v>0.96665500000000004</v>
      </c>
      <c r="T23" s="67">
        <v>1E-3</v>
      </c>
      <c r="U23" s="67">
        <f>R23*S23*T23</f>
        <v>0</v>
      </c>
      <c r="V23" s="89" t="s">
        <v>415</v>
      </c>
    </row>
    <row r="24" spans="1:22" ht="20.100000000000001" customHeight="1">
      <c r="A24" s="123"/>
      <c r="B24" s="297"/>
      <c r="C24" s="126"/>
      <c r="D24" s="81"/>
      <c r="E24" s="85" t="s">
        <v>193</v>
      </c>
      <c r="F24" s="82">
        <f>'2号(4)'!IJ54</f>
        <v>0</v>
      </c>
      <c r="G24" s="82">
        <f>'2号(4)'!IK54</f>
        <v>0</v>
      </c>
      <c r="H24" s="82">
        <f>'2号(4)'!IL54</f>
        <v>0</v>
      </c>
      <c r="I24" s="82">
        <f>'2号(4)'!IM54</f>
        <v>0</v>
      </c>
      <c r="J24" s="82">
        <f>'2号(4)'!IN54</f>
        <v>0</v>
      </c>
      <c r="K24" s="82">
        <f>'2号(4)'!IO54</f>
        <v>0</v>
      </c>
      <c r="L24" s="82">
        <f>'2号(4)'!IP54</f>
        <v>0</v>
      </c>
      <c r="M24" s="82">
        <f>'2号(4)'!IQ54</f>
        <v>0</v>
      </c>
      <c r="N24" s="82">
        <f>'2号(4)'!IR54</f>
        <v>0</v>
      </c>
      <c r="O24" s="82">
        <f>'2号(4)'!IS54</f>
        <v>0</v>
      </c>
      <c r="P24" s="82">
        <f>'2号(4)'!IT54</f>
        <v>0</v>
      </c>
      <c r="Q24" s="82">
        <f>'2号(4)'!IU54</f>
        <v>0</v>
      </c>
      <c r="R24" s="82">
        <f>SUM(F24:Q24)</f>
        <v>0</v>
      </c>
      <c r="S24" s="82">
        <v>1</v>
      </c>
      <c r="T24" s="83">
        <v>1E-3</v>
      </c>
      <c r="U24" s="83">
        <f>R24*S24*T24</f>
        <v>0</v>
      </c>
      <c r="V24" s="88" t="s">
        <v>415</v>
      </c>
    </row>
    <row r="25" spans="1:22" ht="20.100000000000001" customHeight="1">
      <c r="A25" s="123"/>
      <c r="B25" s="297"/>
      <c r="C25" s="126"/>
      <c r="D25" s="70" t="s">
        <v>180</v>
      </c>
      <c r="E25" s="86" t="s">
        <v>192</v>
      </c>
      <c r="F25" s="66">
        <f>'2号(4)'!IJ55</f>
        <v>0</v>
      </c>
      <c r="G25" s="66">
        <f>'2号(4)'!IK55</f>
        <v>0</v>
      </c>
      <c r="H25" s="66">
        <f>'2号(4)'!IL55</f>
        <v>0</v>
      </c>
      <c r="I25" s="66">
        <f>'2号(4)'!IM55</f>
        <v>0</v>
      </c>
      <c r="J25" s="66">
        <f>'2号(4)'!IN55</f>
        <v>0</v>
      </c>
      <c r="K25" s="66">
        <f>'2号(4)'!IO55</f>
        <v>0</v>
      </c>
      <c r="L25" s="66">
        <f>'2号(4)'!IP55</f>
        <v>0</v>
      </c>
      <c r="M25" s="66">
        <f>'2号(4)'!IQ55</f>
        <v>0</v>
      </c>
      <c r="N25" s="66">
        <f>'2号(4)'!IR55</f>
        <v>0</v>
      </c>
      <c r="O25" s="66">
        <f>'2号(4)'!IS55</f>
        <v>0</v>
      </c>
      <c r="P25" s="66">
        <f>'2号(4)'!IT55</f>
        <v>0</v>
      </c>
      <c r="Q25" s="66">
        <f>'2号(4)'!IU55</f>
        <v>0</v>
      </c>
      <c r="R25" s="82">
        <f>SUM(F25:Q25)</f>
        <v>0</v>
      </c>
      <c r="S25" s="66">
        <v>0.95712200000000003</v>
      </c>
      <c r="T25" s="67">
        <v>1E-3</v>
      </c>
      <c r="U25" s="67">
        <f>R25*S25*T25</f>
        <v>0</v>
      </c>
      <c r="V25" s="89" t="s">
        <v>415</v>
      </c>
    </row>
    <row r="26" spans="1:22" ht="20.100000000000001" customHeight="1">
      <c r="A26" s="123"/>
      <c r="B26" s="297"/>
      <c r="C26" s="126"/>
      <c r="D26" s="70"/>
      <c r="E26" s="86" t="s">
        <v>193</v>
      </c>
      <c r="F26" s="66">
        <f>'2号(4)'!IJ56</f>
        <v>0</v>
      </c>
      <c r="G26" s="66">
        <f>'2号(4)'!IK56</f>
        <v>0</v>
      </c>
      <c r="H26" s="66">
        <f>'2号(4)'!IL56</f>
        <v>0</v>
      </c>
      <c r="I26" s="66">
        <f>'2号(4)'!IM56</f>
        <v>0</v>
      </c>
      <c r="J26" s="66">
        <f>'2号(4)'!IN56</f>
        <v>0</v>
      </c>
      <c r="K26" s="66">
        <f>'2号(4)'!IO56</f>
        <v>0</v>
      </c>
      <c r="L26" s="66">
        <f>'2号(4)'!IP56</f>
        <v>0</v>
      </c>
      <c r="M26" s="66">
        <f>'2号(4)'!IQ56</f>
        <v>0</v>
      </c>
      <c r="N26" s="66">
        <f>'2号(4)'!IR56</f>
        <v>0</v>
      </c>
      <c r="O26" s="66">
        <f>'2号(4)'!IS56</f>
        <v>0</v>
      </c>
      <c r="P26" s="66">
        <f>'2号(4)'!IT56</f>
        <v>0</v>
      </c>
      <c r="Q26" s="66">
        <f>'2号(4)'!IU56</f>
        <v>0</v>
      </c>
      <c r="R26" s="82">
        <f>SUM(F26:Q26)</f>
        <v>0</v>
      </c>
      <c r="S26" s="66">
        <v>1</v>
      </c>
      <c r="T26" s="67">
        <v>1E-3</v>
      </c>
      <c r="U26" s="67">
        <f>R26*S26*T26</f>
        <v>0</v>
      </c>
      <c r="V26" s="89" t="s">
        <v>415</v>
      </c>
    </row>
    <row r="27" spans="1:22" ht="20.100000000000001" customHeight="1">
      <c r="A27" s="123"/>
      <c r="B27" s="298"/>
      <c r="C27" s="81"/>
      <c r="D27" s="71" t="s">
        <v>181</v>
      </c>
      <c r="E27" s="86" t="s">
        <v>193</v>
      </c>
      <c r="F27" s="86" t="s">
        <v>194</v>
      </c>
      <c r="G27" s="86" t="s">
        <v>194</v>
      </c>
      <c r="H27" s="86" t="s">
        <v>194</v>
      </c>
      <c r="I27" s="86" t="s">
        <v>194</v>
      </c>
      <c r="J27" s="86" t="s">
        <v>194</v>
      </c>
      <c r="K27" s="86" t="s">
        <v>194</v>
      </c>
      <c r="L27" s="86" t="s">
        <v>194</v>
      </c>
      <c r="M27" s="86" t="s">
        <v>194</v>
      </c>
      <c r="N27" s="86" t="s">
        <v>194</v>
      </c>
      <c r="O27" s="86" t="s">
        <v>194</v>
      </c>
      <c r="P27" s="86" t="s">
        <v>194</v>
      </c>
      <c r="Q27" s="86" t="s">
        <v>194</v>
      </c>
      <c r="R27" s="86" t="s">
        <v>194</v>
      </c>
      <c r="S27" s="86" t="s">
        <v>194</v>
      </c>
      <c r="T27" s="86" t="s">
        <v>194</v>
      </c>
      <c r="U27" s="67">
        <f>ROUND(U23+U24,0)+ROUND(U25+U26,0)</f>
        <v>0</v>
      </c>
      <c r="V27" s="89" t="s">
        <v>415</v>
      </c>
    </row>
    <row r="28" spans="1:22" ht="20.100000000000001" customHeight="1">
      <c r="A28" s="123"/>
      <c r="B28" s="299" t="s">
        <v>183</v>
      </c>
      <c r="C28" s="127">
        <v>29.3</v>
      </c>
      <c r="D28" s="70" t="s">
        <v>179</v>
      </c>
      <c r="E28" s="86" t="s">
        <v>192</v>
      </c>
      <c r="F28" s="66">
        <f>'2号(4)'!IJ57</f>
        <v>0</v>
      </c>
      <c r="G28" s="66">
        <f>'2号(4)'!IK57</f>
        <v>0</v>
      </c>
      <c r="H28" s="66">
        <f>'2号(4)'!IL57</f>
        <v>0</v>
      </c>
      <c r="I28" s="66">
        <f>'2号(4)'!IM57</f>
        <v>0</v>
      </c>
      <c r="J28" s="66">
        <f>'2号(4)'!IN57</f>
        <v>0</v>
      </c>
      <c r="K28" s="66">
        <f>'2号(4)'!IO57</f>
        <v>0</v>
      </c>
      <c r="L28" s="66">
        <f>'2号(4)'!IP57</f>
        <v>0</v>
      </c>
      <c r="M28" s="66">
        <f>'2号(4)'!IQ57</f>
        <v>0</v>
      </c>
      <c r="N28" s="66">
        <f>'2号(4)'!IR57</f>
        <v>0</v>
      </c>
      <c r="O28" s="66">
        <f>'2号(4)'!IS57</f>
        <v>0</v>
      </c>
      <c r="P28" s="66">
        <f>'2号(4)'!IT57</f>
        <v>0</v>
      </c>
      <c r="Q28" s="66">
        <f>'2号(4)'!IU57</f>
        <v>0</v>
      </c>
      <c r="R28" s="82">
        <f>SUM(F28:Q28)</f>
        <v>0</v>
      </c>
      <c r="S28" s="66">
        <v>0.96665500000000004</v>
      </c>
      <c r="T28" s="67">
        <v>1E-3</v>
      </c>
      <c r="U28" s="67">
        <f>R28*S28*T28</f>
        <v>0</v>
      </c>
      <c r="V28" s="89" t="s">
        <v>415</v>
      </c>
    </row>
    <row r="29" spans="1:22" ht="20.100000000000001" customHeight="1">
      <c r="A29" s="123"/>
      <c r="B29" s="297"/>
      <c r="C29" s="126"/>
      <c r="D29" s="81"/>
      <c r="E29" s="85" t="s">
        <v>193</v>
      </c>
      <c r="F29" s="82">
        <f>'2号(4)'!IJ58</f>
        <v>0</v>
      </c>
      <c r="G29" s="82">
        <f>'2号(4)'!IK58</f>
        <v>0</v>
      </c>
      <c r="H29" s="82">
        <f>'2号(4)'!IL58</f>
        <v>0</v>
      </c>
      <c r="I29" s="82">
        <f>'2号(4)'!IM58</f>
        <v>0</v>
      </c>
      <c r="J29" s="82">
        <f>'2号(4)'!IN58</f>
        <v>0</v>
      </c>
      <c r="K29" s="82">
        <f>'2号(4)'!IO58</f>
        <v>0</v>
      </c>
      <c r="L29" s="82">
        <f>'2号(4)'!IP58</f>
        <v>0</v>
      </c>
      <c r="M29" s="82">
        <f>'2号(4)'!IQ58</f>
        <v>0</v>
      </c>
      <c r="N29" s="82">
        <f>'2号(4)'!IR58</f>
        <v>0</v>
      </c>
      <c r="O29" s="82">
        <f>'2号(4)'!IS58</f>
        <v>0</v>
      </c>
      <c r="P29" s="82">
        <f>'2号(4)'!IT58</f>
        <v>0</v>
      </c>
      <c r="Q29" s="82">
        <f>'2号(4)'!IU58</f>
        <v>0</v>
      </c>
      <c r="R29" s="82">
        <f>SUM(F29:Q29)</f>
        <v>0</v>
      </c>
      <c r="S29" s="82">
        <v>1</v>
      </c>
      <c r="T29" s="83">
        <v>1E-3</v>
      </c>
      <c r="U29" s="83">
        <f>R29*S29*T29</f>
        <v>0</v>
      </c>
      <c r="V29" s="88" t="s">
        <v>415</v>
      </c>
    </row>
    <row r="30" spans="1:22" ht="20.100000000000001" customHeight="1">
      <c r="A30" s="123"/>
      <c r="B30" s="297"/>
      <c r="C30" s="126"/>
      <c r="D30" s="70" t="s">
        <v>180</v>
      </c>
      <c r="E30" s="86" t="s">
        <v>192</v>
      </c>
      <c r="F30" s="66">
        <f>'2号(4)'!IJ59</f>
        <v>0</v>
      </c>
      <c r="G30" s="66">
        <f>'2号(4)'!IK59</f>
        <v>0</v>
      </c>
      <c r="H30" s="66">
        <f>'2号(4)'!IL59</f>
        <v>0</v>
      </c>
      <c r="I30" s="66">
        <f>'2号(4)'!IM59</f>
        <v>0</v>
      </c>
      <c r="J30" s="66">
        <f>'2号(4)'!IN59</f>
        <v>0</v>
      </c>
      <c r="K30" s="66">
        <f>'2号(4)'!IO59</f>
        <v>0</v>
      </c>
      <c r="L30" s="66">
        <f>'2号(4)'!IP59</f>
        <v>0</v>
      </c>
      <c r="M30" s="66">
        <f>'2号(4)'!IQ59</f>
        <v>0</v>
      </c>
      <c r="N30" s="66">
        <f>'2号(4)'!IR59</f>
        <v>0</v>
      </c>
      <c r="O30" s="66">
        <f>'2号(4)'!IS59</f>
        <v>0</v>
      </c>
      <c r="P30" s="66">
        <f>'2号(4)'!IT59</f>
        <v>0</v>
      </c>
      <c r="Q30" s="66">
        <f>'2号(4)'!IU59</f>
        <v>0</v>
      </c>
      <c r="R30" s="82">
        <f>SUM(F30:Q30)</f>
        <v>0</v>
      </c>
      <c r="S30" s="66">
        <v>0.95712200000000003</v>
      </c>
      <c r="T30" s="67">
        <v>1E-3</v>
      </c>
      <c r="U30" s="67">
        <f>R30*S30*T30</f>
        <v>0</v>
      </c>
      <c r="V30" s="89" t="s">
        <v>415</v>
      </c>
    </row>
    <row r="31" spans="1:22" ht="20.100000000000001" customHeight="1">
      <c r="A31" s="123"/>
      <c r="B31" s="297"/>
      <c r="C31" s="126"/>
      <c r="D31" s="70"/>
      <c r="E31" s="86" t="s">
        <v>193</v>
      </c>
      <c r="F31" s="66">
        <f>'2号(4)'!IJ60</f>
        <v>0</v>
      </c>
      <c r="G31" s="66">
        <f>'2号(4)'!IK60</f>
        <v>0</v>
      </c>
      <c r="H31" s="66">
        <f>'2号(4)'!IL60</f>
        <v>0</v>
      </c>
      <c r="I31" s="66">
        <f>'2号(4)'!IM60</f>
        <v>0</v>
      </c>
      <c r="J31" s="66">
        <f>'2号(4)'!IN60</f>
        <v>0</v>
      </c>
      <c r="K31" s="66">
        <f>'2号(4)'!IO60</f>
        <v>0</v>
      </c>
      <c r="L31" s="66">
        <f>'2号(4)'!IP60</f>
        <v>0</v>
      </c>
      <c r="M31" s="66">
        <f>'2号(4)'!IQ60</f>
        <v>0</v>
      </c>
      <c r="N31" s="66">
        <f>'2号(4)'!IR60</f>
        <v>0</v>
      </c>
      <c r="O31" s="66">
        <f>'2号(4)'!IS60</f>
        <v>0</v>
      </c>
      <c r="P31" s="66">
        <f>'2号(4)'!IT60</f>
        <v>0</v>
      </c>
      <c r="Q31" s="66">
        <f>'2号(4)'!IU60</f>
        <v>0</v>
      </c>
      <c r="R31" s="82">
        <f>SUM(F31:Q31)</f>
        <v>0</v>
      </c>
      <c r="S31" s="66">
        <v>1</v>
      </c>
      <c r="T31" s="67">
        <v>1E-3</v>
      </c>
      <c r="U31" s="67">
        <f>R31*S31*T31</f>
        <v>0</v>
      </c>
      <c r="V31" s="89" t="s">
        <v>415</v>
      </c>
    </row>
    <row r="32" spans="1:22" ht="20.100000000000001" customHeight="1">
      <c r="A32" s="123"/>
      <c r="B32" s="298"/>
      <c r="C32" s="81"/>
      <c r="D32" s="71" t="s">
        <v>181</v>
      </c>
      <c r="E32" s="86" t="s">
        <v>193</v>
      </c>
      <c r="F32" s="86" t="s">
        <v>194</v>
      </c>
      <c r="G32" s="86" t="s">
        <v>194</v>
      </c>
      <c r="H32" s="86" t="s">
        <v>194</v>
      </c>
      <c r="I32" s="86" t="s">
        <v>194</v>
      </c>
      <c r="J32" s="86" t="s">
        <v>194</v>
      </c>
      <c r="K32" s="86" t="s">
        <v>194</v>
      </c>
      <c r="L32" s="86" t="s">
        <v>194</v>
      </c>
      <c r="M32" s="86" t="s">
        <v>194</v>
      </c>
      <c r="N32" s="86" t="s">
        <v>194</v>
      </c>
      <c r="O32" s="86" t="s">
        <v>194</v>
      </c>
      <c r="P32" s="86" t="s">
        <v>194</v>
      </c>
      <c r="Q32" s="86" t="s">
        <v>194</v>
      </c>
      <c r="R32" s="86" t="s">
        <v>194</v>
      </c>
      <c r="S32" s="86" t="s">
        <v>194</v>
      </c>
      <c r="T32" s="86" t="s">
        <v>194</v>
      </c>
      <c r="U32" s="67">
        <f>ROUND(U28+U29,0)+ROUND(U30+U31,0)</f>
        <v>0</v>
      </c>
      <c r="V32" s="89" t="s">
        <v>415</v>
      </c>
    </row>
    <row r="33" spans="1:22" ht="20.100000000000001" customHeight="1">
      <c r="A33" s="123"/>
      <c r="B33" s="299" t="s">
        <v>405</v>
      </c>
      <c r="C33" s="135" t="str">
        <f>IF(U38=0,"",ROUND(U39*1000/U38,1))</f>
        <v/>
      </c>
      <c r="D33" s="70" t="s">
        <v>388</v>
      </c>
      <c r="E33" s="86" t="s">
        <v>395</v>
      </c>
      <c r="F33" s="66">
        <f>'2号(1)'!E34</f>
        <v>0</v>
      </c>
      <c r="G33" s="66">
        <f>'2号(1)'!F34</f>
        <v>0</v>
      </c>
      <c r="H33" s="66">
        <f>'2号(1)'!G34</f>
        <v>0</v>
      </c>
      <c r="I33" s="66">
        <f>'2号(1)'!H34</f>
        <v>0</v>
      </c>
      <c r="J33" s="66">
        <f>'2号(1)'!I34</f>
        <v>0</v>
      </c>
      <c r="K33" s="66">
        <f>'2号(1)'!J34</f>
        <v>0</v>
      </c>
      <c r="L33" s="66">
        <f>'2号(1)'!K34</f>
        <v>0</v>
      </c>
      <c r="M33" s="66">
        <f>'2号(1)'!L34</f>
        <v>0</v>
      </c>
      <c r="N33" s="66">
        <f>'2号(1)'!M34</f>
        <v>0</v>
      </c>
      <c r="O33" s="66">
        <f>'2号(1)'!N34</f>
        <v>0</v>
      </c>
      <c r="P33" s="66">
        <f>'2号(1)'!O34</f>
        <v>0</v>
      </c>
      <c r="Q33" s="66">
        <f>'2号(1)'!P34</f>
        <v>0</v>
      </c>
      <c r="R33" s="66"/>
      <c r="S33" s="66"/>
      <c r="T33" s="67"/>
      <c r="U33" s="132" t="s">
        <v>413</v>
      </c>
      <c r="V33" s="89"/>
    </row>
    <row r="34" spans="1:22" ht="20.100000000000001" customHeight="1">
      <c r="A34" s="123"/>
      <c r="B34" s="297">
        <f>'2号(1)'!A34</f>
        <v>0</v>
      </c>
      <c r="C34" s="133" t="s">
        <v>412</v>
      </c>
      <c r="D34" s="70" t="s">
        <v>179</v>
      </c>
      <c r="E34" s="86" t="s">
        <v>393</v>
      </c>
      <c r="F34" s="82">
        <f>'2号(4)'!IJ61</f>
        <v>0</v>
      </c>
      <c r="G34" s="82">
        <f>'2号(4)'!IK61</f>
        <v>0</v>
      </c>
      <c r="H34" s="82">
        <f>'2号(4)'!IL61</f>
        <v>0</v>
      </c>
      <c r="I34" s="82">
        <f>'2号(4)'!IM61</f>
        <v>0</v>
      </c>
      <c r="J34" s="82">
        <f>'2号(4)'!IN61</f>
        <v>0</v>
      </c>
      <c r="K34" s="82">
        <f>'2号(4)'!IO61</f>
        <v>0</v>
      </c>
      <c r="L34" s="82">
        <f>'2号(4)'!IP61</f>
        <v>0</v>
      </c>
      <c r="M34" s="82">
        <f>'2号(4)'!IQ61</f>
        <v>0</v>
      </c>
      <c r="N34" s="82">
        <f>'2号(4)'!IR61</f>
        <v>0</v>
      </c>
      <c r="O34" s="82">
        <f>'2号(4)'!IS61</f>
        <v>0</v>
      </c>
      <c r="P34" s="82">
        <f>'2号(4)'!IT61</f>
        <v>0</v>
      </c>
      <c r="Q34" s="82">
        <f>'2号(4)'!IU61</f>
        <v>0</v>
      </c>
      <c r="R34" s="82"/>
      <c r="S34" s="82"/>
      <c r="T34" s="83"/>
      <c r="U34" s="134" t="s">
        <v>413</v>
      </c>
      <c r="V34" s="88"/>
    </row>
    <row r="35" spans="1:22" ht="20.100000000000001" customHeight="1">
      <c r="A35" s="123"/>
      <c r="B35" s="297"/>
      <c r="C35" s="126"/>
      <c r="D35" s="81"/>
      <c r="E35" s="85" t="s">
        <v>394</v>
      </c>
      <c r="F35" s="82">
        <f>'2号(4)'!IJ62</f>
        <v>0</v>
      </c>
      <c r="G35" s="82">
        <f>'2号(4)'!IK62</f>
        <v>0</v>
      </c>
      <c r="H35" s="82">
        <f>'2号(4)'!IL62</f>
        <v>0</v>
      </c>
      <c r="I35" s="82">
        <f>'2号(4)'!IM62</f>
        <v>0</v>
      </c>
      <c r="J35" s="82">
        <f>'2号(4)'!IN62</f>
        <v>0</v>
      </c>
      <c r="K35" s="82">
        <f>'2号(4)'!IO62</f>
        <v>0</v>
      </c>
      <c r="L35" s="82">
        <f>'2号(4)'!IP62</f>
        <v>0</v>
      </c>
      <c r="M35" s="82">
        <f>'2号(4)'!IQ62</f>
        <v>0</v>
      </c>
      <c r="N35" s="82">
        <f>'2号(4)'!IR62</f>
        <v>0</v>
      </c>
      <c r="O35" s="82">
        <f>'2号(4)'!IS62</f>
        <v>0</v>
      </c>
      <c r="P35" s="82">
        <f>'2号(4)'!IT62</f>
        <v>0</v>
      </c>
      <c r="Q35" s="82">
        <f>'2号(4)'!IU62</f>
        <v>0</v>
      </c>
      <c r="R35" s="82"/>
      <c r="S35" s="82"/>
      <c r="T35" s="83"/>
      <c r="U35" s="134" t="s">
        <v>413</v>
      </c>
      <c r="V35" s="88"/>
    </row>
    <row r="36" spans="1:22" ht="20.100000000000001" customHeight="1">
      <c r="A36" s="123"/>
      <c r="B36" s="297"/>
      <c r="C36" s="126"/>
      <c r="D36" s="70" t="s">
        <v>180</v>
      </c>
      <c r="E36" s="86" t="s">
        <v>393</v>
      </c>
      <c r="F36" s="82">
        <f>'2号(4)'!IJ63</f>
        <v>0</v>
      </c>
      <c r="G36" s="82">
        <f>'2号(4)'!IK63</f>
        <v>0</v>
      </c>
      <c r="H36" s="82">
        <f>'2号(4)'!IL63</f>
        <v>0</v>
      </c>
      <c r="I36" s="82">
        <f>'2号(4)'!IM63</f>
        <v>0</v>
      </c>
      <c r="J36" s="82">
        <f>'2号(4)'!IN63</f>
        <v>0</v>
      </c>
      <c r="K36" s="82">
        <f>'2号(4)'!IO63</f>
        <v>0</v>
      </c>
      <c r="L36" s="82">
        <f>'2号(4)'!IP63</f>
        <v>0</v>
      </c>
      <c r="M36" s="82">
        <f>'2号(4)'!IQ63</f>
        <v>0</v>
      </c>
      <c r="N36" s="82">
        <f>'2号(4)'!IR63</f>
        <v>0</v>
      </c>
      <c r="O36" s="82">
        <f>'2号(4)'!IS63</f>
        <v>0</v>
      </c>
      <c r="P36" s="82">
        <f>'2号(4)'!IT63</f>
        <v>0</v>
      </c>
      <c r="Q36" s="82">
        <f>'2号(4)'!IU63</f>
        <v>0</v>
      </c>
      <c r="R36" s="66"/>
      <c r="S36" s="66"/>
      <c r="T36" s="67"/>
      <c r="U36" s="132" t="s">
        <v>413</v>
      </c>
      <c r="V36" s="89"/>
    </row>
    <row r="37" spans="1:22" ht="20.100000000000001" customHeight="1">
      <c r="A37" s="123"/>
      <c r="B37" s="297"/>
      <c r="C37" s="126"/>
      <c r="D37" s="70"/>
      <c r="E37" s="86" t="s">
        <v>394</v>
      </c>
      <c r="F37" s="82">
        <f>'2号(4)'!IJ64</f>
        <v>0</v>
      </c>
      <c r="G37" s="82">
        <f>'2号(4)'!IK64</f>
        <v>0</v>
      </c>
      <c r="H37" s="82">
        <f>'2号(4)'!IL64</f>
        <v>0</v>
      </c>
      <c r="I37" s="82">
        <f>'2号(4)'!IM64</f>
        <v>0</v>
      </c>
      <c r="J37" s="82">
        <f>'2号(4)'!IN64</f>
        <v>0</v>
      </c>
      <c r="K37" s="82">
        <f>'2号(4)'!IO64</f>
        <v>0</v>
      </c>
      <c r="L37" s="82">
        <f>'2号(4)'!IP64</f>
        <v>0</v>
      </c>
      <c r="M37" s="82">
        <f>'2号(4)'!IQ64</f>
        <v>0</v>
      </c>
      <c r="N37" s="82">
        <f>'2号(4)'!IR64</f>
        <v>0</v>
      </c>
      <c r="O37" s="82">
        <f>'2号(4)'!IS64</f>
        <v>0</v>
      </c>
      <c r="P37" s="82">
        <f>'2号(4)'!IT64</f>
        <v>0</v>
      </c>
      <c r="Q37" s="82">
        <f>'2号(4)'!IU64</f>
        <v>0</v>
      </c>
      <c r="R37" s="66"/>
      <c r="S37" s="66"/>
      <c r="T37" s="67"/>
      <c r="U37" s="132" t="s">
        <v>413</v>
      </c>
      <c r="V37" s="89"/>
    </row>
    <row r="38" spans="1:22" ht="20.100000000000001" customHeight="1">
      <c r="A38" s="123"/>
      <c r="B38" s="297"/>
      <c r="C38" s="126"/>
      <c r="D38" s="71" t="s">
        <v>181</v>
      </c>
      <c r="E38" s="86" t="s">
        <v>416</v>
      </c>
      <c r="F38" s="66">
        <f>ROUND((F34*0.966655+F35+F36*0.957122+F37)/1000,1)</f>
        <v>0</v>
      </c>
      <c r="G38" s="66">
        <f t="shared" ref="G38:Q38" si="0">ROUND((G34*0.966655+G35+G36*0.957122+G37)/1000,1)</f>
        <v>0</v>
      </c>
      <c r="H38" s="66">
        <f t="shared" si="0"/>
        <v>0</v>
      </c>
      <c r="I38" s="66">
        <f t="shared" si="0"/>
        <v>0</v>
      </c>
      <c r="J38" s="66">
        <f t="shared" si="0"/>
        <v>0</v>
      </c>
      <c r="K38" s="66">
        <f t="shared" si="0"/>
        <v>0</v>
      </c>
      <c r="L38" s="66">
        <f t="shared" si="0"/>
        <v>0</v>
      </c>
      <c r="M38" s="66">
        <f t="shared" si="0"/>
        <v>0</v>
      </c>
      <c r="N38" s="66">
        <f t="shared" si="0"/>
        <v>0</v>
      </c>
      <c r="O38" s="66">
        <f t="shared" si="0"/>
        <v>0</v>
      </c>
      <c r="P38" s="66">
        <f t="shared" si="0"/>
        <v>0</v>
      </c>
      <c r="Q38" s="66">
        <f t="shared" si="0"/>
        <v>0</v>
      </c>
      <c r="R38" s="86"/>
      <c r="S38" s="86"/>
      <c r="T38" s="86"/>
      <c r="U38" s="67">
        <f>SUM(F38:Q38)</f>
        <v>0</v>
      </c>
      <c r="V38" s="89" t="s">
        <v>415</v>
      </c>
    </row>
    <row r="39" spans="1:22" ht="20.100000000000001" customHeight="1">
      <c r="A39" s="123"/>
      <c r="B39" s="297"/>
      <c r="C39" s="126"/>
      <c r="D39" s="71" t="s">
        <v>406</v>
      </c>
      <c r="E39" s="86" t="s">
        <v>409</v>
      </c>
      <c r="F39" s="66">
        <f>F38*F33</f>
        <v>0</v>
      </c>
      <c r="G39" s="66">
        <f t="shared" ref="G39:Q39" si="1">G38*G33</f>
        <v>0</v>
      </c>
      <c r="H39" s="66">
        <f t="shared" si="1"/>
        <v>0</v>
      </c>
      <c r="I39" s="66">
        <f t="shared" si="1"/>
        <v>0</v>
      </c>
      <c r="J39" s="66">
        <f t="shared" si="1"/>
        <v>0</v>
      </c>
      <c r="K39" s="66">
        <f t="shared" si="1"/>
        <v>0</v>
      </c>
      <c r="L39" s="66">
        <f t="shared" si="1"/>
        <v>0</v>
      </c>
      <c r="M39" s="66">
        <f t="shared" si="1"/>
        <v>0</v>
      </c>
      <c r="N39" s="66">
        <f t="shared" si="1"/>
        <v>0</v>
      </c>
      <c r="O39" s="66">
        <f t="shared" si="1"/>
        <v>0</v>
      </c>
      <c r="P39" s="66">
        <f t="shared" si="1"/>
        <v>0</v>
      </c>
      <c r="Q39" s="66">
        <f t="shared" si="1"/>
        <v>0</v>
      </c>
      <c r="R39" s="86"/>
      <c r="S39" s="86"/>
      <c r="T39" s="86"/>
      <c r="U39" s="67">
        <f>SUM(F39:Q39)</f>
        <v>0</v>
      </c>
      <c r="V39" s="89" t="s">
        <v>409</v>
      </c>
    </row>
    <row r="40" spans="1:22" ht="20.100000000000001" customHeight="1">
      <c r="A40" s="123"/>
      <c r="B40" s="297"/>
      <c r="C40" s="126"/>
      <c r="D40" s="71" t="s">
        <v>407</v>
      </c>
      <c r="E40" s="86" t="s">
        <v>410</v>
      </c>
      <c r="F40" s="66">
        <f>F38*F33*0.0258</f>
        <v>0</v>
      </c>
      <c r="G40" s="66">
        <f t="shared" ref="G40:Q40" si="2">G38*G33*0.0258</f>
        <v>0</v>
      </c>
      <c r="H40" s="66">
        <f t="shared" si="2"/>
        <v>0</v>
      </c>
      <c r="I40" s="66">
        <f t="shared" si="2"/>
        <v>0</v>
      </c>
      <c r="J40" s="66">
        <f t="shared" si="2"/>
        <v>0</v>
      </c>
      <c r="K40" s="66">
        <f t="shared" si="2"/>
        <v>0</v>
      </c>
      <c r="L40" s="66">
        <f t="shared" si="2"/>
        <v>0</v>
      </c>
      <c r="M40" s="66">
        <f t="shared" si="2"/>
        <v>0</v>
      </c>
      <c r="N40" s="66">
        <f t="shared" si="2"/>
        <v>0</v>
      </c>
      <c r="O40" s="66">
        <f t="shared" si="2"/>
        <v>0</v>
      </c>
      <c r="P40" s="66">
        <f t="shared" si="2"/>
        <v>0</v>
      </c>
      <c r="Q40" s="66">
        <f t="shared" si="2"/>
        <v>0</v>
      </c>
      <c r="R40" s="86"/>
      <c r="S40" s="86"/>
      <c r="T40" s="86"/>
      <c r="U40" s="67">
        <f>SUM(F40:Q40)</f>
        <v>0</v>
      </c>
      <c r="V40" s="89" t="s">
        <v>410</v>
      </c>
    </row>
    <row r="41" spans="1:22" ht="20.100000000000001" customHeight="1">
      <c r="A41" s="123"/>
      <c r="B41" s="298"/>
      <c r="C41" s="81"/>
      <c r="D41" s="71" t="s">
        <v>408</v>
      </c>
      <c r="E41" s="86" t="s">
        <v>411</v>
      </c>
      <c r="F41" s="66">
        <f>F38*F33*0.0136*44/12</f>
        <v>0</v>
      </c>
      <c r="G41" s="66">
        <f t="shared" ref="G41:Q41" si="3">G38*G33*0.0136*44/12</f>
        <v>0</v>
      </c>
      <c r="H41" s="66">
        <f t="shared" si="3"/>
        <v>0</v>
      </c>
      <c r="I41" s="66">
        <f t="shared" si="3"/>
        <v>0</v>
      </c>
      <c r="J41" s="66">
        <f t="shared" si="3"/>
        <v>0</v>
      </c>
      <c r="K41" s="66">
        <f t="shared" si="3"/>
        <v>0</v>
      </c>
      <c r="L41" s="66">
        <f t="shared" si="3"/>
        <v>0</v>
      </c>
      <c r="M41" s="66">
        <f t="shared" si="3"/>
        <v>0</v>
      </c>
      <c r="N41" s="66">
        <f t="shared" si="3"/>
        <v>0</v>
      </c>
      <c r="O41" s="66">
        <f t="shared" si="3"/>
        <v>0</v>
      </c>
      <c r="P41" s="66">
        <f t="shared" si="3"/>
        <v>0</v>
      </c>
      <c r="Q41" s="66">
        <f t="shared" si="3"/>
        <v>0</v>
      </c>
      <c r="R41" s="86"/>
      <c r="S41" s="86"/>
      <c r="T41" s="86"/>
      <c r="U41" s="67">
        <f>SUM(F41:Q41)</f>
        <v>0</v>
      </c>
      <c r="V41" s="89" t="s">
        <v>411</v>
      </c>
    </row>
    <row r="42" spans="1:22" ht="20.100000000000001" customHeight="1">
      <c r="A42" s="123"/>
      <c r="B42" s="299" t="s">
        <v>446</v>
      </c>
      <c r="C42" s="135" t="str">
        <f>IF(U47=0,"",ROUND(U48*1000/U47,1))</f>
        <v/>
      </c>
      <c r="D42" s="70" t="s">
        <v>350</v>
      </c>
      <c r="E42" s="86" t="s">
        <v>389</v>
      </c>
      <c r="F42" s="66">
        <f>'2号(1)'!E35</f>
        <v>0</v>
      </c>
      <c r="G42" s="66">
        <f>'2号(1)'!F35</f>
        <v>0</v>
      </c>
      <c r="H42" s="66">
        <f>'2号(1)'!G35</f>
        <v>0</v>
      </c>
      <c r="I42" s="66">
        <f>'2号(1)'!H35</f>
        <v>0</v>
      </c>
      <c r="J42" s="66">
        <f>'2号(1)'!I35</f>
        <v>0</v>
      </c>
      <c r="K42" s="66">
        <f>'2号(1)'!J35</f>
        <v>0</v>
      </c>
      <c r="L42" s="66">
        <f>'2号(1)'!K35</f>
        <v>0</v>
      </c>
      <c r="M42" s="66">
        <f>'2号(1)'!L35</f>
        <v>0</v>
      </c>
      <c r="N42" s="66">
        <f>'2号(1)'!M35</f>
        <v>0</v>
      </c>
      <c r="O42" s="66">
        <f>'2号(1)'!N35</f>
        <v>0</v>
      </c>
      <c r="P42" s="66">
        <f>'2号(1)'!O35</f>
        <v>0</v>
      </c>
      <c r="Q42" s="66">
        <f>'2号(1)'!P35</f>
        <v>0</v>
      </c>
      <c r="R42" s="66"/>
      <c r="S42" s="66"/>
      <c r="T42" s="67"/>
      <c r="U42" s="132" t="s">
        <v>413</v>
      </c>
      <c r="V42" s="89"/>
    </row>
    <row r="43" spans="1:22" ht="20.100000000000001" customHeight="1">
      <c r="A43" s="123"/>
      <c r="B43" s="297">
        <f>'2号(1)'!A35</f>
        <v>0</v>
      </c>
      <c r="C43" s="133" t="s">
        <v>412</v>
      </c>
      <c r="D43" s="70" t="s">
        <v>179</v>
      </c>
      <c r="E43" s="86" t="s">
        <v>192</v>
      </c>
      <c r="F43" s="82">
        <f>'2号(4)'!IJ65</f>
        <v>0</v>
      </c>
      <c r="G43" s="82">
        <f>'2号(4)'!IK65</f>
        <v>0</v>
      </c>
      <c r="H43" s="82">
        <f>'2号(4)'!IL65</f>
        <v>0</v>
      </c>
      <c r="I43" s="82">
        <f>'2号(4)'!IM65</f>
        <v>0</v>
      </c>
      <c r="J43" s="82">
        <f>'2号(4)'!IN65</f>
        <v>0</v>
      </c>
      <c r="K43" s="82">
        <f>'2号(4)'!IO65</f>
        <v>0</v>
      </c>
      <c r="L43" s="82">
        <f>'2号(4)'!IP65</f>
        <v>0</v>
      </c>
      <c r="M43" s="82">
        <f>'2号(4)'!IQ65</f>
        <v>0</v>
      </c>
      <c r="N43" s="82">
        <f>'2号(4)'!IR65</f>
        <v>0</v>
      </c>
      <c r="O43" s="82">
        <f>'2号(4)'!IS65</f>
        <v>0</v>
      </c>
      <c r="P43" s="82">
        <f>'2号(4)'!IT65</f>
        <v>0</v>
      </c>
      <c r="Q43" s="82">
        <f>'2号(4)'!IU65</f>
        <v>0</v>
      </c>
      <c r="R43" s="82"/>
      <c r="S43" s="82"/>
      <c r="T43" s="83"/>
      <c r="U43" s="134" t="s">
        <v>413</v>
      </c>
      <c r="V43" s="88"/>
    </row>
    <row r="44" spans="1:22" ht="20.100000000000001" customHeight="1">
      <c r="A44" s="123"/>
      <c r="B44" s="297"/>
      <c r="C44" s="126"/>
      <c r="D44" s="81"/>
      <c r="E44" s="85" t="s">
        <v>193</v>
      </c>
      <c r="F44" s="82">
        <f>'2号(4)'!IJ66</f>
        <v>0</v>
      </c>
      <c r="G44" s="82">
        <f>'2号(4)'!IK66</f>
        <v>0</v>
      </c>
      <c r="H44" s="82">
        <f>'2号(4)'!IL66</f>
        <v>0</v>
      </c>
      <c r="I44" s="82">
        <f>'2号(4)'!IM66</f>
        <v>0</v>
      </c>
      <c r="J44" s="82">
        <f>'2号(4)'!IN66</f>
        <v>0</v>
      </c>
      <c r="K44" s="82">
        <f>'2号(4)'!IO66</f>
        <v>0</v>
      </c>
      <c r="L44" s="82">
        <f>'2号(4)'!IP66</f>
        <v>0</v>
      </c>
      <c r="M44" s="82">
        <f>'2号(4)'!IQ66</f>
        <v>0</v>
      </c>
      <c r="N44" s="82">
        <f>'2号(4)'!IR66</f>
        <v>0</v>
      </c>
      <c r="O44" s="82">
        <f>'2号(4)'!IS66</f>
        <v>0</v>
      </c>
      <c r="P44" s="82">
        <f>'2号(4)'!IT66</f>
        <v>0</v>
      </c>
      <c r="Q44" s="82">
        <f>'2号(4)'!IU66</f>
        <v>0</v>
      </c>
      <c r="R44" s="82"/>
      <c r="S44" s="82"/>
      <c r="T44" s="83"/>
      <c r="U44" s="134" t="s">
        <v>413</v>
      </c>
      <c r="V44" s="88"/>
    </row>
    <row r="45" spans="1:22" ht="20.100000000000001" customHeight="1">
      <c r="A45" s="123"/>
      <c r="B45" s="297"/>
      <c r="C45" s="126"/>
      <c r="D45" s="70" t="s">
        <v>180</v>
      </c>
      <c r="E45" s="86" t="s">
        <v>192</v>
      </c>
      <c r="F45" s="82">
        <f>'2号(4)'!IJ67</f>
        <v>0</v>
      </c>
      <c r="G45" s="82">
        <f>'2号(4)'!IK67</f>
        <v>0</v>
      </c>
      <c r="H45" s="82">
        <f>'2号(4)'!IL67</f>
        <v>0</v>
      </c>
      <c r="I45" s="82">
        <f>'2号(4)'!IM67</f>
        <v>0</v>
      </c>
      <c r="J45" s="82">
        <f>'2号(4)'!IN67</f>
        <v>0</v>
      </c>
      <c r="K45" s="82">
        <f>'2号(4)'!IO67</f>
        <v>0</v>
      </c>
      <c r="L45" s="82">
        <f>'2号(4)'!IP67</f>
        <v>0</v>
      </c>
      <c r="M45" s="82">
        <f>'2号(4)'!IQ67</f>
        <v>0</v>
      </c>
      <c r="N45" s="82">
        <f>'2号(4)'!IR67</f>
        <v>0</v>
      </c>
      <c r="O45" s="82">
        <f>'2号(4)'!IS67</f>
        <v>0</v>
      </c>
      <c r="P45" s="82">
        <f>'2号(4)'!IT67</f>
        <v>0</v>
      </c>
      <c r="Q45" s="82">
        <f>'2号(4)'!IU67</f>
        <v>0</v>
      </c>
      <c r="R45" s="66"/>
      <c r="S45" s="66"/>
      <c r="T45" s="67"/>
      <c r="U45" s="132" t="s">
        <v>413</v>
      </c>
      <c r="V45" s="89"/>
    </row>
    <row r="46" spans="1:22" ht="20.100000000000001" customHeight="1">
      <c r="A46" s="123"/>
      <c r="B46" s="297"/>
      <c r="C46" s="126"/>
      <c r="D46" s="70"/>
      <c r="E46" s="86" t="s">
        <v>193</v>
      </c>
      <c r="F46" s="82">
        <f>'2号(4)'!IJ68</f>
        <v>0</v>
      </c>
      <c r="G46" s="82">
        <f>'2号(4)'!IK68</f>
        <v>0</v>
      </c>
      <c r="H46" s="82">
        <f>'2号(4)'!IL68</f>
        <v>0</v>
      </c>
      <c r="I46" s="82">
        <f>'2号(4)'!IM68</f>
        <v>0</v>
      </c>
      <c r="J46" s="82">
        <f>'2号(4)'!IN68</f>
        <v>0</v>
      </c>
      <c r="K46" s="82">
        <f>'2号(4)'!IO68</f>
        <v>0</v>
      </c>
      <c r="L46" s="82">
        <f>'2号(4)'!IP68</f>
        <v>0</v>
      </c>
      <c r="M46" s="82">
        <f>'2号(4)'!IQ68</f>
        <v>0</v>
      </c>
      <c r="N46" s="82">
        <f>'2号(4)'!IR68</f>
        <v>0</v>
      </c>
      <c r="O46" s="82">
        <f>'2号(4)'!IS68</f>
        <v>0</v>
      </c>
      <c r="P46" s="82">
        <f>'2号(4)'!IT68</f>
        <v>0</v>
      </c>
      <c r="Q46" s="82">
        <f>'2号(4)'!IU68</f>
        <v>0</v>
      </c>
      <c r="R46" s="66"/>
      <c r="S46" s="66"/>
      <c r="T46" s="67"/>
      <c r="U46" s="132" t="s">
        <v>413</v>
      </c>
      <c r="V46" s="89"/>
    </row>
    <row r="47" spans="1:22" ht="20.100000000000001" customHeight="1">
      <c r="A47" s="123"/>
      <c r="B47" s="297"/>
      <c r="C47" s="126"/>
      <c r="D47" s="71" t="s">
        <v>181</v>
      </c>
      <c r="E47" s="86" t="s">
        <v>414</v>
      </c>
      <c r="F47" s="66">
        <f t="shared" ref="F47:Q47" si="4">ROUND((F43*0.966655+F44+F45*0.957122+F46)/1000,1)</f>
        <v>0</v>
      </c>
      <c r="G47" s="66">
        <f t="shared" si="4"/>
        <v>0</v>
      </c>
      <c r="H47" s="66">
        <f t="shared" si="4"/>
        <v>0</v>
      </c>
      <c r="I47" s="66">
        <f t="shared" si="4"/>
        <v>0</v>
      </c>
      <c r="J47" s="66">
        <f t="shared" si="4"/>
        <v>0</v>
      </c>
      <c r="K47" s="66">
        <f t="shared" si="4"/>
        <v>0</v>
      </c>
      <c r="L47" s="66">
        <f t="shared" si="4"/>
        <v>0</v>
      </c>
      <c r="M47" s="66">
        <f t="shared" si="4"/>
        <v>0</v>
      </c>
      <c r="N47" s="66">
        <f t="shared" si="4"/>
        <v>0</v>
      </c>
      <c r="O47" s="66">
        <f t="shared" si="4"/>
        <v>0</v>
      </c>
      <c r="P47" s="66">
        <f t="shared" si="4"/>
        <v>0</v>
      </c>
      <c r="Q47" s="66">
        <f t="shared" si="4"/>
        <v>0</v>
      </c>
      <c r="R47" s="86"/>
      <c r="S47" s="86"/>
      <c r="T47" s="86"/>
      <c r="U47" s="67">
        <f>SUM(F47:Q47)</f>
        <v>0</v>
      </c>
      <c r="V47" s="89" t="s">
        <v>415</v>
      </c>
    </row>
    <row r="48" spans="1:22" ht="20.100000000000001" customHeight="1">
      <c r="A48" s="123"/>
      <c r="B48" s="297"/>
      <c r="C48" s="126"/>
      <c r="D48" s="71" t="s">
        <v>406</v>
      </c>
      <c r="E48" s="86" t="s">
        <v>409</v>
      </c>
      <c r="F48" s="66">
        <f t="shared" ref="F48:Q48" si="5">F47*F42</f>
        <v>0</v>
      </c>
      <c r="G48" s="66">
        <f t="shared" si="5"/>
        <v>0</v>
      </c>
      <c r="H48" s="66">
        <f t="shared" si="5"/>
        <v>0</v>
      </c>
      <c r="I48" s="66">
        <f t="shared" si="5"/>
        <v>0</v>
      </c>
      <c r="J48" s="66">
        <f t="shared" si="5"/>
        <v>0</v>
      </c>
      <c r="K48" s="66">
        <f t="shared" si="5"/>
        <v>0</v>
      </c>
      <c r="L48" s="66">
        <f t="shared" si="5"/>
        <v>0</v>
      </c>
      <c r="M48" s="66">
        <f t="shared" si="5"/>
        <v>0</v>
      </c>
      <c r="N48" s="66">
        <f t="shared" si="5"/>
        <v>0</v>
      </c>
      <c r="O48" s="66">
        <f t="shared" si="5"/>
        <v>0</v>
      </c>
      <c r="P48" s="66">
        <f t="shared" si="5"/>
        <v>0</v>
      </c>
      <c r="Q48" s="66">
        <f t="shared" si="5"/>
        <v>0</v>
      </c>
      <c r="R48" s="86"/>
      <c r="S48" s="86"/>
      <c r="T48" s="86"/>
      <c r="U48" s="67">
        <f>SUM(F48:Q48)</f>
        <v>0</v>
      </c>
      <c r="V48" s="89" t="s">
        <v>409</v>
      </c>
    </row>
    <row r="49" spans="1:22" ht="20.100000000000001" customHeight="1">
      <c r="A49" s="123"/>
      <c r="B49" s="297"/>
      <c r="C49" s="126"/>
      <c r="D49" s="71" t="s">
        <v>407</v>
      </c>
      <c r="E49" s="86" t="s">
        <v>410</v>
      </c>
      <c r="F49" s="66">
        <f>F47*F42*0.0258</f>
        <v>0</v>
      </c>
      <c r="G49" s="66">
        <f t="shared" ref="G49:Q49" si="6">G47*G42*0.0258</f>
        <v>0</v>
      </c>
      <c r="H49" s="66">
        <f t="shared" si="6"/>
        <v>0</v>
      </c>
      <c r="I49" s="66">
        <f t="shared" si="6"/>
        <v>0</v>
      </c>
      <c r="J49" s="66">
        <f t="shared" si="6"/>
        <v>0</v>
      </c>
      <c r="K49" s="66">
        <f t="shared" si="6"/>
        <v>0</v>
      </c>
      <c r="L49" s="66">
        <f t="shared" si="6"/>
        <v>0</v>
      </c>
      <c r="M49" s="66">
        <f t="shared" si="6"/>
        <v>0</v>
      </c>
      <c r="N49" s="66">
        <f t="shared" si="6"/>
        <v>0</v>
      </c>
      <c r="O49" s="66">
        <f t="shared" si="6"/>
        <v>0</v>
      </c>
      <c r="P49" s="66">
        <f t="shared" si="6"/>
        <v>0</v>
      </c>
      <c r="Q49" s="66">
        <f t="shared" si="6"/>
        <v>0</v>
      </c>
      <c r="R49" s="86"/>
      <c r="S49" s="86"/>
      <c r="T49" s="86"/>
      <c r="U49" s="67">
        <f>SUM(F49:Q49)</f>
        <v>0</v>
      </c>
      <c r="V49" s="89" t="s">
        <v>410</v>
      </c>
    </row>
    <row r="50" spans="1:22" ht="20.100000000000001" customHeight="1" thickBot="1">
      <c r="A50" s="124"/>
      <c r="B50" s="300"/>
      <c r="C50" s="128"/>
      <c r="D50" s="95" t="s">
        <v>408</v>
      </c>
      <c r="E50" s="96" t="s">
        <v>411</v>
      </c>
      <c r="F50" s="136">
        <f>F47*F42*0.0136*44/12</f>
        <v>0</v>
      </c>
      <c r="G50" s="136">
        <f t="shared" ref="G50:Q50" si="7">G47*G42*0.0136*44/12</f>
        <v>0</v>
      </c>
      <c r="H50" s="136">
        <f t="shared" si="7"/>
        <v>0</v>
      </c>
      <c r="I50" s="136">
        <f t="shared" si="7"/>
        <v>0</v>
      </c>
      <c r="J50" s="136">
        <f t="shared" si="7"/>
        <v>0</v>
      </c>
      <c r="K50" s="136">
        <f t="shared" si="7"/>
        <v>0</v>
      </c>
      <c r="L50" s="136">
        <f t="shared" si="7"/>
        <v>0</v>
      </c>
      <c r="M50" s="136">
        <f t="shared" si="7"/>
        <v>0</v>
      </c>
      <c r="N50" s="136">
        <f t="shared" si="7"/>
        <v>0</v>
      </c>
      <c r="O50" s="136">
        <f t="shared" si="7"/>
        <v>0</v>
      </c>
      <c r="P50" s="136">
        <f t="shared" si="7"/>
        <v>0</v>
      </c>
      <c r="Q50" s="136">
        <f t="shared" si="7"/>
        <v>0</v>
      </c>
      <c r="R50" s="96"/>
      <c r="S50" s="96"/>
      <c r="T50" s="96"/>
      <c r="U50" s="68">
        <f>SUM(F50:Q50)</f>
        <v>0</v>
      </c>
      <c r="V50" s="90" t="s">
        <v>411</v>
      </c>
    </row>
    <row r="51" spans="1:22" ht="20.100000000000001" customHeight="1">
      <c r="A51" s="302" t="s">
        <v>556</v>
      </c>
      <c r="B51" s="296" t="s">
        <v>176</v>
      </c>
      <c r="C51" s="125">
        <v>45</v>
      </c>
      <c r="D51" s="69" t="s">
        <v>179</v>
      </c>
      <c r="E51" s="84" t="s">
        <v>192</v>
      </c>
      <c r="F51" s="64">
        <f>'2号(4)'!IJ71</f>
        <v>0</v>
      </c>
      <c r="G51" s="64">
        <f>'2号(4)'!IK71</f>
        <v>0</v>
      </c>
      <c r="H51" s="64">
        <f>'2号(4)'!IL71</f>
        <v>0</v>
      </c>
      <c r="I51" s="64">
        <f>'2号(4)'!IM71</f>
        <v>0</v>
      </c>
      <c r="J51" s="64">
        <f>'2号(4)'!IN71</f>
        <v>0</v>
      </c>
      <c r="K51" s="64">
        <f>'2号(4)'!IO71</f>
        <v>0</v>
      </c>
      <c r="L51" s="64">
        <f>'2号(4)'!IP71</f>
        <v>0</v>
      </c>
      <c r="M51" s="64">
        <f>'2号(4)'!IQ71</f>
        <v>0</v>
      </c>
      <c r="N51" s="64">
        <f>'2号(4)'!IR71</f>
        <v>0</v>
      </c>
      <c r="O51" s="64">
        <f>'2号(4)'!IS71</f>
        <v>0</v>
      </c>
      <c r="P51" s="64">
        <f>'2号(4)'!IT71</f>
        <v>0</v>
      </c>
      <c r="Q51" s="64">
        <f>'2号(4)'!IU71</f>
        <v>0</v>
      </c>
      <c r="R51" s="64">
        <f>SUM(F51:Q51)</f>
        <v>0</v>
      </c>
      <c r="S51" s="64">
        <v>0.96665500000000004</v>
      </c>
      <c r="T51" s="65">
        <v>1E-3</v>
      </c>
      <c r="U51" s="65">
        <f>R51*S51*T51</f>
        <v>0</v>
      </c>
      <c r="V51" s="87" t="s">
        <v>415</v>
      </c>
    </row>
    <row r="52" spans="1:22" ht="20.100000000000001" customHeight="1">
      <c r="A52" s="123"/>
      <c r="B52" s="297"/>
      <c r="C52" s="126"/>
      <c r="D52" s="81"/>
      <c r="E52" s="85" t="s">
        <v>193</v>
      </c>
      <c r="F52" s="82">
        <f>'2号(4)'!IJ72</f>
        <v>0</v>
      </c>
      <c r="G52" s="82">
        <f>'2号(4)'!IK72</f>
        <v>0</v>
      </c>
      <c r="H52" s="82">
        <f>'2号(4)'!IL72</f>
        <v>0</v>
      </c>
      <c r="I52" s="82">
        <f>'2号(4)'!IM72</f>
        <v>0</v>
      </c>
      <c r="J52" s="82">
        <f>'2号(4)'!IN72</f>
        <v>0</v>
      </c>
      <c r="K52" s="82">
        <f>'2号(4)'!IO72</f>
        <v>0</v>
      </c>
      <c r="L52" s="82">
        <f>'2号(4)'!IP72</f>
        <v>0</v>
      </c>
      <c r="M52" s="82">
        <f>'2号(4)'!IQ72</f>
        <v>0</v>
      </c>
      <c r="N52" s="82">
        <f>'2号(4)'!IR72</f>
        <v>0</v>
      </c>
      <c r="O52" s="82">
        <f>'2号(4)'!IS72</f>
        <v>0</v>
      </c>
      <c r="P52" s="82">
        <f>'2号(4)'!IT72</f>
        <v>0</v>
      </c>
      <c r="Q52" s="82">
        <f>'2号(4)'!IU72</f>
        <v>0</v>
      </c>
      <c r="R52" s="82">
        <f>SUM(F52:Q52)</f>
        <v>0</v>
      </c>
      <c r="S52" s="82">
        <v>1</v>
      </c>
      <c r="T52" s="83">
        <v>1E-3</v>
      </c>
      <c r="U52" s="83">
        <f>R52*S52*T52</f>
        <v>0</v>
      </c>
      <c r="V52" s="88" t="s">
        <v>415</v>
      </c>
    </row>
    <row r="53" spans="1:22" ht="20.100000000000001" customHeight="1">
      <c r="A53" s="123"/>
      <c r="B53" s="297"/>
      <c r="C53" s="126"/>
      <c r="D53" s="70" t="s">
        <v>180</v>
      </c>
      <c r="E53" s="86" t="s">
        <v>192</v>
      </c>
      <c r="F53" s="66">
        <f>'2号(4)'!IJ73</f>
        <v>0</v>
      </c>
      <c r="G53" s="66">
        <f>'2号(4)'!IK73</f>
        <v>0</v>
      </c>
      <c r="H53" s="66">
        <f>'2号(4)'!IL73</f>
        <v>0</v>
      </c>
      <c r="I53" s="66">
        <f>'2号(4)'!IM73</f>
        <v>0</v>
      </c>
      <c r="J53" s="66">
        <f>'2号(4)'!IN73</f>
        <v>0</v>
      </c>
      <c r="K53" s="66">
        <f>'2号(4)'!IO73</f>
        <v>0</v>
      </c>
      <c r="L53" s="66">
        <f>'2号(4)'!IP73</f>
        <v>0</v>
      </c>
      <c r="M53" s="66">
        <f>'2号(4)'!IQ73</f>
        <v>0</v>
      </c>
      <c r="N53" s="66">
        <f>'2号(4)'!IR73</f>
        <v>0</v>
      </c>
      <c r="O53" s="66">
        <f>'2号(4)'!IS73</f>
        <v>0</v>
      </c>
      <c r="P53" s="66">
        <f>'2号(4)'!IT73</f>
        <v>0</v>
      </c>
      <c r="Q53" s="66">
        <f>'2号(4)'!IU73</f>
        <v>0</v>
      </c>
      <c r="R53" s="82">
        <f>SUM(F53:Q53)</f>
        <v>0</v>
      </c>
      <c r="S53" s="66">
        <v>0.95712200000000003</v>
      </c>
      <c r="T53" s="67">
        <v>1E-3</v>
      </c>
      <c r="U53" s="67">
        <f>R53*S53*T53</f>
        <v>0</v>
      </c>
      <c r="V53" s="89" t="s">
        <v>415</v>
      </c>
    </row>
    <row r="54" spans="1:22" ht="20.100000000000001" customHeight="1">
      <c r="A54" s="123"/>
      <c r="B54" s="297"/>
      <c r="C54" s="126"/>
      <c r="D54" s="70"/>
      <c r="E54" s="86" t="s">
        <v>193</v>
      </c>
      <c r="F54" s="66">
        <f>'2号(4)'!IJ74</f>
        <v>0</v>
      </c>
      <c r="G54" s="66">
        <f>'2号(4)'!IK74</f>
        <v>0</v>
      </c>
      <c r="H54" s="66">
        <f>'2号(4)'!IL74</f>
        <v>0</v>
      </c>
      <c r="I54" s="66">
        <f>'2号(4)'!IM74</f>
        <v>0</v>
      </c>
      <c r="J54" s="66">
        <f>'2号(4)'!IN74</f>
        <v>0</v>
      </c>
      <c r="K54" s="66">
        <f>'2号(4)'!IO74</f>
        <v>0</v>
      </c>
      <c r="L54" s="66">
        <f>'2号(4)'!IP74</f>
        <v>0</v>
      </c>
      <c r="M54" s="66">
        <f>'2号(4)'!IQ74</f>
        <v>0</v>
      </c>
      <c r="N54" s="66">
        <f>'2号(4)'!IR74</f>
        <v>0</v>
      </c>
      <c r="O54" s="66">
        <f>'2号(4)'!IS74</f>
        <v>0</v>
      </c>
      <c r="P54" s="66">
        <f>'2号(4)'!IT74</f>
        <v>0</v>
      </c>
      <c r="Q54" s="66">
        <f>'2号(4)'!IU74</f>
        <v>0</v>
      </c>
      <c r="R54" s="82">
        <f>SUM(F54:Q54)</f>
        <v>0</v>
      </c>
      <c r="S54" s="66">
        <v>1</v>
      </c>
      <c r="T54" s="67">
        <v>1E-3</v>
      </c>
      <c r="U54" s="67">
        <f>R54*S54*T54</f>
        <v>0</v>
      </c>
      <c r="V54" s="89" t="s">
        <v>415</v>
      </c>
    </row>
    <row r="55" spans="1:22" ht="20.100000000000001" customHeight="1">
      <c r="A55" s="123"/>
      <c r="B55" s="297"/>
      <c r="C55" s="81"/>
      <c r="D55" s="71" t="s">
        <v>181</v>
      </c>
      <c r="E55" s="86"/>
      <c r="F55" s="86" t="s">
        <v>194</v>
      </c>
      <c r="G55" s="86" t="s">
        <v>194</v>
      </c>
      <c r="H55" s="86" t="s">
        <v>194</v>
      </c>
      <c r="I55" s="86" t="s">
        <v>194</v>
      </c>
      <c r="J55" s="86" t="s">
        <v>194</v>
      </c>
      <c r="K55" s="86" t="s">
        <v>194</v>
      </c>
      <c r="L55" s="86" t="s">
        <v>194</v>
      </c>
      <c r="M55" s="86" t="s">
        <v>194</v>
      </c>
      <c r="N55" s="86" t="s">
        <v>194</v>
      </c>
      <c r="O55" s="86" t="s">
        <v>194</v>
      </c>
      <c r="P55" s="86" t="s">
        <v>194</v>
      </c>
      <c r="Q55" s="86" t="s">
        <v>194</v>
      </c>
      <c r="R55" s="86" t="s">
        <v>194</v>
      </c>
      <c r="S55" s="86" t="s">
        <v>194</v>
      </c>
      <c r="T55" s="86" t="s">
        <v>194</v>
      </c>
      <c r="U55" s="67">
        <f>ROUND(U51+U52,0)+ROUND(U53+U54,0)</f>
        <v>0</v>
      </c>
      <c r="V55" s="89" t="s">
        <v>415</v>
      </c>
    </row>
    <row r="56" spans="1:22" ht="20.100000000000001" customHeight="1">
      <c r="A56" s="123"/>
      <c r="B56" s="297"/>
      <c r="C56" s="127">
        <v>43.12</v>
      </c>
      <c r="D56" s="70" t="s">
        <v>179</v>
      </c>
      <c r="E56" s="86" t="s">
        <v>192</v>
      </c>
      <c r="F56" s="82">
        <f>'2号(4)'!IJ75</f>
        <v>0</v>
      </c>
      <c r="G56" s="82">
        <f>'2号(4)'!IK75</f>
        <v>0</v>
      </c>
      <c r="H56" s="82">
        <f>'2号(4)'!IL75</f>
        <v>0</v>
      </c>
      <c r="I56" s="82">
        <f>'2号(4)'!IM75</f>
        <v>0</v>
      </c>
      <c r="J56" s="82">
        <f>'2号(4)'!IN75</f>
        <v>0</v>
      </c>
      <c r="K56" s="82">
        <f>'2号(4)'!IO75</f>
        <v>0</v>
      </c>
      <c r="L56" s="82">
        <f>'2号(4)'!IP75</f>
        <v>0</v>
      </c>
      <c r="M56" s="82">
        <f>'2号(4)'!IQ75</f>
        <v>0</v>
      </c>
      <c r="N56" s="82">
        <f>'2号(4)'!IR75</f>
        <v>0</v>
      </c>
      <c r="O56" s="82">
        <f>'2号(4)'!IS75</f>
        <v>0</v>
      </c>
      <c r="P56" s="82">
        <f>'2号(4)'!IT75</f>
        <v>0</v>
      </c>
      <c r="Q56" s="82">
        <f>'2号(4)'!IU75</f>
        <v>0</v>
      </c>
      <c r="R56" s="82">
        <f>SUM(F56:Q56)</f>
        <v>0</v>
      </c>
      <c r="S56" s="66">
        <v>0.96665500000000004</v>
      </c>
      <c r="T56" s="67">
        <v>1E-3</v>
      </c>
      <c r="U56" s="67">
        <f>R56*S56*T56</f>
        <v>0</v>
      </c>
      <c r="V56" s="89" t="s">
        <v>415</v>
      </c>
    </row>
    <row r="57" spans="1:22" ht="20.100000000000001" customHeight="1">
      <c r="A57" s="123"/>
      <c r="B57" s="297"/>
      <c r="C57" s="126"/>
      <c r="D57" s="81"/>
      <c r="E57" s="85" t="s">
        <v>193</v>
      </c>
      <c r="F57" s="82">
        <f>'2号(4)'!IJ76</f>
        <v>0</v>
      </c>
      <c r="G57" s="82">
        <f>'2号(4)'!IK76</f>
        <v>0</v>
      </c>
      <c r="H57" s="82">
        <f>'2号(4)'!IL76</f>
        <v>0</v>
      </c>
      <c r="I57" s="82">
        <f>'2号(4)'!IM76</f>
        <v>0</v>
      </c>
      <c r="J57" s="82">
        <f>'2号(4)'!IN76</f>
        <v>0</v>
      </c>
      <c r="K57" s="82">
        <f>'2号(4)'!IO76</f>
        <v>0</v>
      </c>
      <c r="L57" s="82">
        <f>'2号(4)'!IP76</f>
        <v>0</v>
      </c>
      <c r="M57" s="82">
        <f>'2号(4)'!IQ76</f>
        <v>0</v>
      </c>
      <c r="N57" s="82">
        <f>'2号(4)'!IR76</f>
        <v>0</v>
      </c>
      <c r="O57" s="82">
        <f>'2号(4)'!IS76</f>
        <v>0</v>
      </c>
      <c r="P57" s="82">
        <f>'2号(4)'!IT76</f>
        <v>0</v>
      </c>
      <c r="Q57" s="82">
        <f>'2号(4)'!IU76</f>
        <v>0</v>
      </c>
      <c r="R57" s="82">
        <f>SUM(F57:Q57)</f>
        <v>0</v>
      </c>
      <c r="S57" s="82">
        <v>1</v>
      </c>
      <c r="T57" s="83">
        <v>1E-3</v>
      </c>
      <c r="U57" s="83">
        <f>R57*S57*T57</f>
        <v>0</v>
      </c>
      <c r="V57" s="88" t="s">
        <v>415</v>
      </c>
    </row>
    <row r="58" spans="1:22" ht="20.100000000000001" customHeight="1">
      <c r="A58" s="123"/>
      <c r="B58" s="297"/>
      <c r="C58" s="126"/>
      <c r="D58" s="70" t="s">
        <v>180</v>
      </c>
      <c r="E58" s="86" t="s">
        <v>192</v>
      </c>
      <c r="F58" s="82">
        <f>'2号(4)'!IJ77</f>
        <v>0</v>
      </c>
      <c r="G58" s="82">
        <f>'2号(4)'!IK77</f>
        <v>0</v>
      </c>
      <c r="H58" s="82">
        <f>'2号(4)'!IL77</f>
        <v>0</v>
      </c>
      <c r="I58" s="82">
        <f>'2号(4)'!IM77</f>
        <v>0</v>
      </c>
      <c r="J58" s="82">
        <f>'2号(4)'!IN77</f>
        <v>0</v>
      </c>
      <c r="K58" s="82">
        <f>'2号(4)'!IO77</f>
        <v>0</v>
      </c>
      <c r="L58" s="82">
        <f>'2号(4)'!IP77</f>
        <v>0</v>
      </c>
      <c r="M58" s="82">
        <f>'2号(4)'!IQ77</f>
        <v>0</v>
      </c>
      <c r="N58" s="82">
        <f>'2号(4)'!IR77</f>
        <v>0</v>
      </c>
      <c r="O58" s="82">
        <f>'2号(4)'!IS77</f>
        <v>0</v>
      </c>
      <c r="P58" s="82">
        <f>'2号(4)'!IT77</f>
        <v>0</v>
      </c>
      <c r="Q58" s="82">
        <f>'2号(4)'!IU77</f>
        <v>0</v>
      </c>
      <c r="R58" s="82">
        <f>SUM(F58:Q58)</f>
        <v>0</v>
      </c>
      <c r="S58" s="66">
        <v>0.95712200000000003</v>
      </c>
      <c r="T58" s="67">
        <v>1E-3</v>
      </c>
      <c r="U58" s="67">
        <f>R58*S58*T58</f>
        <v>0</v>
      </c>
      <c r="V58" s="89" t="s">
        <v>415</v>
      </c>
    </row>
    <row r="59" spans="1:22" ht="20.100000000000001" customHeight="1">
      <c r="A59" s="123"/>
      <c r="B59" s="297"/>
      <c r="C59" s="126"/>
      <c r="D59" s="70"/>
      <c r="E59" s="86" t="s">
        <v>193</v>
      </c>
      <c r="F59" s="82">
        <f>'2号(4)'!IJ78</f>
        <v>0</v>
      </c>
      <c r="G59" s="82">
        <f>'2号(4)'!IK78</f>
        <v>0</v>
      </c>
      <c r="H59" s="82">
        <f>'2号(4)'!IL78</f>
        <v>0</v>
      </c>
      <c r="I59" s="82">
        <f>'2号(4)'!IM78</f>
        <v>0</v>
      </c>
      <c r="J59" s="82">
        <f>'2号(4)'!IN78</f>
        <v>0</v>
      </c>
      <c r="K59" s="82">
        <f>'2号(4)'!IO78</f>
        <v>0</v>
      </c>
      <c r="L59" s="82">
        <f>'2号(4)'!IP78</f>
        <v>0</v>
      </c>
      <c r="M59" s="82">
        <f>'2号(4)'!IQ78</f>
        <v>0</v>
      </c>
      <c r="N59" s="82">
        <f>'2号(4)'!IR78</f>
        <v>0</v>
      </c>
      <c r="O59" s="82">
        <f>'2号(4)'!IS78</f>
        <v>0</v>
      </c>
      <c r="P59" s="82">
        <f>'2号(4)'!IT78</f>
        <v>0</v>
      </c>
      <c r="Q59" s="82">
        <f>'2号(4)'!IU78</f>
        <v>0</v>
      </c>
      <c r="R59" s="82">
        <f>SUM(F59:Q59)</f>
        <v>0</v>
      </c>
      <c r="S59" s="66">
        <v>1</v>
      </c>
      <c r="T59" s="67">
        <v>1E-3</v>
      </c>
      <c r="U59" s="67">
        <f>R59*S59*T59</f>
        <v>0</v>
      </c>
      <c r="V59" s="89" t="s">
        <v>415</v>
      </c>
    </row>
    <row r="60" spans="1:22" ht="20.100000000000001" customHeight="1">
      <c r="A60" s="123"/>
      <c r="B60" s="297"/>
      <c r="C60" s="81"/>
      <c r="D60" s="71" t="s">
        <v>181</v>
      </c>
      <c r="E60" s="86" t="s">
        <v>193</v>
      </c>
      <c r="F60" s="86" t="s">
        <v>194</v>
      </c>
      <c r="G60" s="86" t="s">
        <v>194</v>
      </c>
      <c r="H60" s="86" t="s">
        <v>194</v>
      </c>
      <c r="I60" s="86" t="s">
        <v>194</v>
      </c>
      <c r="J60" s="86" t="s">
        <v>194</v>
      </c>
      <c r="K60" s="86" t="s">
        <v>194</v>
      </c>
      <c r="L60" s="86" t="s">
        <v>194</v>
      </c>
      <c r="M60" s="86" t="s">
        <v>194</v>
      </c>
      <c r="N60" s="86" t="s">
        <v>194</v>
      </c>
      <c r="O60" s="86" t="s">
        <v>194</v>
      </c>
      <c r="P60" s="86" t="s">
        <v>194</v>
      </c>
      <c r="Q60" s="86" t="s">
        <v>194</v>
      </c>
      <c r="R60" s="86" t="s">
        <v>194</v>
      </c>
      <c r="S60" s="86" t="s">
        <v>194</v>
      </c>
      <c r="T60" s="86" t="s">
        <v>194</v>
      </c>
      <c r="U60" s="67">
        <f>ROUND(U56+U57,0)+ROUND(U58+U59,0)</f>
        <v>0</v>
      </c>
      <c r="V60" s="89" t="s">
        <v>415</v>
      </c>
    </row>
    <row r="61" spans="1:22" ht="20.100000000000001" customHeight="1">
      <c r="A61" s="123"/>
      <c r="B61" s="297"/>
      <c r="C61" s="127">
        <v>46.04</v>
      </c>
      <c r="D61" s="70" t="s">
        <v>179</v>
      </c>
      <c r="E61" s="86" t="s">
        <v>192</v>
      </c>
      <c r="F61" s="82">
        <f>'2号(4)'!IJ79</f>
        <v>0</v>
      </c>
      <c r="G61" s="82">
        <f>'2号(4)'!IK79</f>
        <v>0</v>
      </c>
      <c r="H61" s="82">
        <f>'2号(4)'!IL79</f>
        <v>0</v>
      </c>
      <c r="I61" s="82">
        <f>'2号(4)'!IM79</f>
        <v>0</v>
      </c>
      <c r="J61" s="82">
        <f>'2号(4)'!IN79</f>
        <v>0</v>
      </c>
      <c r="K61" s="82">
        <f>'2号(4)'!IO79</f>
        <v>0</v>
      </c>
      <c r="L61" s="82">
        <f>'2号(4)'!IP79</f>
        <v>0</v>
      </c>
      <c r="M61" s="82">
        <f>'2号(4)'!IQ79</f>
        <v>0</v>
      </c>
      <c r="N61" s="82">
        <f>'2号(4)'!IR79</f>
        <v>0</v>
      </c>
      <c r="O61" s="82">
        <f>'2号(4)'!IS79</f>
        <v>0</v>
      </c>
      <c r="P61" s="82">
        <f>'2号(4)'!IT79</f>
        <v>0</v>
      </c>
      <c r="Q61" s="82">
        <f>'2号(4)'!IU79</f>
        <v>0</v>
      </c>
      <c r="R61" s="82">
        <f>SUM(F61:Q61)</f>
        <v>0</v>
      </c>
      <c r="S61" s="66">
        <v>0.96665500000000004</v>
      </c>
      <c r="T61" s="67">
        <v>1E-3</v>
      </c>
      <c r="U61" s="67">
        <f>R61*S61*T61</f>
        <v>0</v>
      </c>
      <c r="V61" s="89" t="s">
        <v>415</v>
      </c>
    </row>
    <row r="62" spans="1:22" ht="20.100000000000001" customHeight="1">
      <c r="A62" s="123"/>
      <c r="B62" s="297"/>
      <c r="C62" s="126"/>
      <c r="D62" s="81"/>
      <c r="E62" s="85" t="s">
        <v>193</v>
      </c>
      <c r="F62" s="82">
        <f>'2号(4)'!IJ80</f>
        <v>0</v>
      </c>
      <c r="G62" s="82">
        <f>'2号(4)'!IK80</f>
        <v>0</v>
      </c>
      <c r="H62" s="82">
        <f>'2号(4)'!IL80</f>
        <v>0</v>
      </c>
      <c r="I62" s="82">
        <f>'2号(4)'!IM80</f>
        <v>0</v>
      </c>
      <c r="J62" s="82">
        <f>'2号(4)'!IN80</f>
        <v>0</v>
      </c>
      <c r="K62" s="82">
        <f>'2号(4)'!IO80</f>
        <v>0</v>
      </c>
      <c r="L62" s="82">
        <f>'2号(4)'!IP80</f>
        <v>0</v>
      </c>
      <c r="M62" s="82">
        <f>'2号(4)'!IQ80</f>
        <v>0</v>
      </c>
      <c r="N62" s="82">
        <f>'2号(4)'!IR80</f>
        <v>0</v>
      </c>
      <c r="O62" s="82">
        <f>'2号(4)'!IS80</f>
        <v>0</v>
      </c>
      <c r="P62" s="82">
        <f>'2号(4)'!IT80</f>
        <v>0</v>
      </c>
      <c r="Q62" s="82">
        <f>'2号(4)'!IU80</f>
        <v>0</v>
      </c>
      <c r="R62" s="82">
        <f>SUM(F62:Q62)</f>
        <v>0</v>
      </c>
      <c r="S62" s="82">
        <v>1</v>
      </c>
      <c r="T62" s="83">
        <v>1E-3</v>
      </c>
      <c r="U62" s="83">
        <f>R62*S62*T62</f>
        <v>0</v>
      </c>
      <c r="V62" s="88" t="s">
        <v>415</v>
      </c>
    </row>
    <row r="63" spans="1:22" ht="20.100000000000001" customHeight="1">
      <c r="A63" s="123"/>
      <c r="B63" s="297"/>
      <c r="C63" s="126"/>
      <c r="D63" s="70" t="s">
        <v>180</v>
      </c>
      <c r="E63" s="86" t="s">
        <v>192</v>
      </c>
      <c r="F63" s="82">
        <f>'2号(4)'!IJ81</f>
        <v>0</v>
      </c>
      <c r="G63" s="82">
        <f>'2号(4)'!IK81</f>
        <v>0</v>
      </c>
      <c r="H63" s="82">
        <f>'2号(4)'!IL81</f>
        <v>0</v>
      </c>
      <c r="I63" s="82">
        <f>'2号(4)'!IM81</f>
        <v>0</v>
      </c>
      <c r="J63" s="82">
        <f>'2号(4)'!IN81</f>
        <v>0</v>
      </c>
      <c r="K63" s="82">
        <f>'2号(4)'!IO81</f>
        <v>0</v>
      </c>
      <c r="L63" s="82">
        <f>'2号(4)'!IP81</f>
        <v>0</v>
      </c>
      <c r="M63" s="82">
        <f>'2号(4)'!IQ81</f>
        <v>0</v>
      </c>
      <c r="N63" s="82">
        <f>'2号(4)'!IR81</f>
        <v>0</v>
      </c>
      <c r="O63" s="82">
        <f>'2号(4)'!IS81</f>
        <v>0</v>
      </c>
      <c r="P63" s="82">
        <f>'2号(4)'!IT81</f>
        <v>0</v>
      </c>
      <c r="Q63" s="82">
        <f>'2号(4)'!IU81</f>
        <v>0</v>
      </c>
      <c r="R63" s="82">
        <f>SUM(F63:Q63)</f>
        <v>0</v>
      </c>
      <c r="S63" s="66">
        <v>0.95712200000000003</v>
      </c>
      <c r="T63" s="67">
        <v>1E-3</v>
      </c>
      <c r="U63" s="67">
        <f>R63*S63*T63</f>
        <v>0</v>
      </c>
      <c r="V63" s="89" t="s">
        <v>415</v>
      </c>
    </row>
    <row r="64" spans="1:22" ht="20.100000000000001" customHeight="1">
      <c r="A64" s="123"/>
      <c r="B64" s="297"/>
      <c r="C64" s="126"/>
      <c r="D64" s="70"/>
      <c r="E64" s="86" t="s">
        <v>193</v>
      </c>
      <c r="F64" s="82">
        <f>'2号(4)'!IJ82</f>
        <v>0</v>
      </c>
      <c r="G64" s="82">
        <f>'2号(4)'!IK82</f>
        <v>0</v>
      </c>
      <c r="H64" s="82">
        <f>'2号(4)'!IL82</f>
        <v>0</v>
      </c>
      <c r="I64" s="82">
        <f>'2号(4)'!IM82</f>
        <v>0</v>
      </c>
      <c r="J64" s="82">
        <f>'2号(4)'!IN82</f>
        <v>0</v>
      </c>
      <c r="K64" s="82">
        <f>'2号(4)'!IO82</f>
        <v>0</v>
      </c>
      <c r="L64" s="82">
        <f>'2号(4)'!IP82</f>
        <v>0</v>
      </c>
      <c r="M64" s="82">
        <f>'2号(4)'!IQ82</f>
        <v>0</v>
      </c>
      <c r="N64" s="82">
        <f>'2号(4)'!IR82</f>
        <v>0</v>
      </c>
      <c r="O64" s="82">
        <f>'2号(4)'!IS82</f>
        <v>0</v>
      </c>
      <c r="P64" s="82">
        <f>'2号(4)'!IT82</f>
        <v>0</v>
      </c>
      <c r="Q64" s="82">
        <f>'2号(4)'!IU82</f>
        <v>0</v>
      </c>
      <c r="R64" s="82">
        <f>SUM(F64:Q64)</f>
        <v>0</v>
      </c>
      <c r="S64" s="66">
        <v>1</v>
      </c>
      <c r="T64" s="67">
        <v>1E-3</v>
      </c>
      <c r="U64" s="67">
        <f>R64*S64*T64</f>
        <v>0</v>
      </c>
      <c r="V64" s="89" t="s">
        <v>415</v>
      </c>
    </row>
    <row r="65" spans="1:22" ht="20.100000000000001" customHeight="1">
      <c r="A65" s="123"/>
      <c r="B65" s="298"/>
      <c r="C65" s="81"/>
      <c r="D65" s="71" t="s">
        <v>181</v>
      </c>
      <c r="E65" s="86" t="s">
        <v>193</v>
      </c>
      <c r="F65" s="86" t="s">
        <v>194</v>
      </c>
      <c r="G65" s="86" t="s">
        <v>194</v>
      </c>
      <c r="H65" s="86" t="s">
        <v>194</v>
      </c>
      <c r="I65" s="86" t="s">
        <v>194</v>
      </c>
      <c r="J65" s="86" t="s">
        <v>194</v>
      </c>
      <c r="K65" s="86" t="s">
        <v>194</v>
      </c>
      <c r="L65" s="86" t="s">
        <v>194</v>
      </c>
      <c r="M65" s="86" t="s">
        <v>194</v>
      </c>
      <c r="N65" s="86" t="s">
        <v>194</v>
      </c>
      <c r="O65" s="86" t="s">
        <v>194</v>
      </c>
      <c r="P65" s="86" t="s">
        <v>194</v>
      </c>
      <c r="Q65" s="86" t="s">
        <v>194</v>
      </c>
      <c r="R65" s="86" t="s">
        <v>194</v>
      </c>
      <c r="S65" s="86" t="s">
        <v>194</v>
      </c>
      <c r="T65" s="86" t="s">
        <v>194</v>
      </c>
      <c r="U65" s="67">
        <f>ROUND(U61+U62,0)+ROUND(U63+U64,0)</f>
        <v>0</v>
      </c>
      <c r="V65" s="89" t="s">
        <v>415</v>
      </c>
    </row>
    <row r="66" spans="1:22" ht="20.100000000000001" customHeight="1">
      <c r="A66" s="123"/>
      <c r="B66" s="299" t="s">
        <v>182</v>
      </c>
      <c r="C66" s="127">
        <v>41.86</v>
      </c>
      <c r="D66" s="70" t="s">
        <v>179</v>
      </c>
      <c r="E66" s="86" t="s">
        <v>192</v>
      </c>
      <c r="F66" s="82">
        <f>'2号(4)'!IJ83</f>
        <v>0</v>
      </c>
      <c r="G66" s="82">
        <f>'2号(4)'!IK83</f>
        <v>0</v>
      </c>
      <c r="H66" s="82">
        <f>'2号(4)'!IL83</f>
        <v>0</v>
      </c>
      <c r="I66" s="82">
        <f>'2号(4)'!IM83</f>
        <v>0</v>
      </c>
      <c r="J66" s="82">
        <f>'2号(4)'!IN83</f>
        <v>0</v>
      </c>
      <c r="K66" s="82">
        <f>'2号(4)'!IO83</f>
        <v>0</v>
      </c>
      <c r="L66" s="82">
        <f>'2号(4)'!IP83</f>
        <v>0</v>
      </c>
      <c r="M66" s="82">
        <f>'2号(4)'!IQ83</f>
        <v>0</v>
      </c>
      <c r="N66" s="82">
        <f>'2号(4)'!IR83</f>
        <v>0</v>
      </c>
      <c r="O66" s="82">
        <f>'2号(4)'!IS83</f>
        <v>0</v>
      </c>
      <c r="P66" s="82">
        <f>'2号(4)'!IT83</f>
        <v>0</v>
      </c>
      <c r="Q66" s="82">
        <f>'2号(4)'!IU83</f>
        <v>0</v>
      </c>
      <c r="R66" s="82">
        <f>SUM(F66:Q66)</f>
        <v>0</v>
      </c>
      <c r="S66" s="66">
        <v>0.96665500000000004</v>
      </c>
      <c r="T66" s="67">
        <v>1E-3</v>
      </c>
      <c r="U66" s="67">
        <f>R66*S66*T66</f>
        <v>0</v>
      </c>
      <c r="V66" s="89" t="s">
        <v>415</v>
      </c>
    </row>
    <row r="67" spans="1:22" ht="20.100000000000001" customHeight="1">
      <c r="A67" s="123"/>
      <c r="B67" s="297"/>
      <c r="C67" s="126"/>
      <c r="D67" s="81"/>
      <c r="E67" s="85" t="s">
        <v>193</v>
      </c>
      <c r="F67" s="82">
        <f>'2号(4)'!IJ84</f>
        <v>0</v>
      </c>
      <c r="G67" s="82">
        <f>'2号(4)'!IK84</f>
        <v>0</v>
      </c>
      <c r="H67" s="82">
        <f>'2号(4)'!IL84</f>
        <v>0</v>
      </c>
      <c r="I67" s="82">
        <f>'2号(4)'!IM84</f>
        <v>0</v>
      </c>
      <c r="J67" s="82">
        <f>'2号(4)'!IN84</f>
        <v>0</v>
      </c>
      <c r="K67" s="82">
        <f>'2号(4)'!IO84</f>
        <v>0</v>
      </c>
      <c r="L67" s="82">
        <f>'2号(4)'!IP84</f>
        <v>0</v>
      </c>
      <c r="M67" s="82">
        <f>'2号(4)'!IQ84</f>
        <v>0</v>
      </c>
      <c r="N67" s="82">
        <f>'2号(4)'!IR84</f>
        <v>0</v>
      </c>
      <c r="O67" s="82">
        <f>'2号(4)'!IS84</f>
        <v>0</v>
      </c>
      <c r="P67" s="82">
        <f>'2号(4)'!IT84</f>
        <v>0</v>
      </c>
      <c r="Q67" s="82">
        <f>'2号(4)'!IU84</f>
        <v>0</v>
      </c>
      <c r="R67" s="82">
        <f>SUM(F67:Q67)</f>
        <v>0</v>
      </c>
      <c r="S67" s="82">
        <v>1</v>
      </c>
      <c r="T67" s="83">
        <v>1E-3</v>
      </c>
      <c r="U67" s="83">
        <f>R67*S67*T67</f>
        <v>0</v>
      </c>
      <c r="V67" s="88" t="s">
        <v>415</v>
      </c>
    </row>
    <row r="68" spans="1:22" ht="20.100000000000001" customHeight="1">
      <c r="A68" s="123"/>
      <c r="B68" s="297"/>
      <c r="C68" s="126"/>
      <c r="D68" s="70" t="s">
        <v>180</v>
      </c>
      <c r="E68" s="86" t="s">
        <v>192</v>
      </c>
      <c r="F68" s="82">
        <f>'2号(4)'!IJ85</f>
        <v>0</v>
      </c>
      <c r="G68" s="82">
        <f>'2号(4)'!IK85</f>
        <v>0</v>
      </c>
      <c r="H68" s="82">
        <f>'2号(4)'!IL85</f>
        <v>0</v>
      </c>
      <c r="I68" s="82">
        <f>'2号(4)'!IM85</f>
        <v>0</v>
      </c>
      <c r="J68" s="82">
        <f>'2号(4)'!IN85</f>
        <v>0</v>
      </c>
      <c r="K68" s="82">
        <f>'2号(4)'!IO85</f>
        <v>0</v>
      </c>
      <c r="L68" s="82">
        <f>'2号(4)'!IP85</f>
        <v>0</v>
      </c>
      <c r="M68" s="82">
        <f>'2号(4)'!IQ85</f>
        <v>0</v>
      </c>
      <c r="N68" s="82">
        <f>'2号(4)'!IR85</f>
        <v>0</v>
      </c>
      <c r="O68" s="82">
        <f>'2号(4)'!IS85</f>
        <v>0</v>
      </c>
      <c r="P68" s="82">
        <f>'2号(4)'!IT85</f>
        <v>0</v>
      </c>
      <c r="Q68" s="82">
        <f>'2号(4)'!IU85</f>
        <v>0</v>
      </c>
      <c r="R68" s="82">
        <f>SUM(F68:Q68)</f>
        <v>0</v>
      </c>
      <c r="S68" s="66">
        <v>0.95712200000000003</v>
      </c>
      <c r="T68" s="67">
        <v>1E-3</v>
      </c>
      <c r="U68" s="67">
        <f>R68*S68*T68</f>
        <v>0</v>
      </c>
      <c r="V68" s="89" t="s">
        <v>415</v>
      </c>
    </row>
    <row r="69" spans="1:22" ht="20.100000000000001" customHeight="1">
      <c r="A69" s="123"/>
      <c r="B69" s="297"/>
      <c r="C69" s="126"/>
      <c r="D69" s="70"/>
      <c r="E69" s="86" t="s">
        <v>193</v>
      </c>
      <c r="F69" s="82">
        <f>'2号(4)'!IJ86</f>
        <v>0</v>
      </c>
      <c r="G69" s="82">
        <f>'2号(4)'!IK86</f>
        <v>0</v>
      </c>
      <c r="H69" s="82">
        <f>'2号(4)'!IL86</f>
        <v>0</v>
      </c>
      <c r="I69" s="82">
        <f>'2号(4)'!IM86</f>
        <v>0</v>
      </c>
      <c r="J69" s="82">
        <f>'2号(4)'!IN86</f>
        <v>0</v>
      </c>
      <c r="K69" s="82">
        <f>'2号(4)'!IO86</f>
        <v>0</v>
      </c>
      <c r="L69" s="82">
        <f>'2号(4)'!IP86</f>
        <v>0</v>
      </c>
      <c r="M69" s="82">
        <f>'2号(4)'!IQ86</f>
        <v>0</v>
      </c>
      <c r="N69" s="82">
        <f>'2号(4)'!IR86</f>
        <v>0</v>
      </c>
      <c r="O69" s="82">
        <f>'2号(4)'!IS86</f>
        <v>0</v>
      </c>
      <c r="P69" s="82">
        <f>'2号(4)'!IT86</f>
        <v>0</v>
      </c>
      <c r="Q69" s="82">
        <f>'2号(4)'!IU86</f>
        <v>0</v>
      </c>
      <c r="R69" s="82">
        <f>SUM(F69:Q69)</f>
        <v>0</v>
      </c>
      <c r="S69" s="66">
        <v>1</v>
      </c>
      <c r="T69" s="67">
        <v>1E-3</v>
      </c>
      <c r="U69" s="67">
        <f>R69*S69*T69</f>
        <v>0</v>
      </c>
      <c r="V69" s="89" t="s">
        <v>415</v>
      </c>
    </row>
    <row r="70" spans="1:22" ht="20.100000000000001" customHeight="1">
      <c r="A70" s="123"/>
      <c r="B70" s="298"/>
      <c r="C70" s="81"/>
      <c r="D70" s="71" t="s">
        <v>181</v>
      </c>
      <c r="E70" s="86" t="s">
        <v>193</v>
      </c>
      <c r="F70" s="86" t="s">
        <v>194</v>
      </c>
      <c r="G70" s="86" t="s">
        <v>194</v>
      </c>
      <c r="H70" s="86" t="s">
        <v>194</v>
      </c>
      <c r="I70" s="86" t="s">
        <v>194</v>
      </c>
      <c r="J70" s="86" t="s">
        <v>194</v>
      </c>
      <c r="K70" s="86" t="s">
        <v>194</v>
      </c>
      <c r="L70" s="86" t="s">
        <v>194</v>
      </c>
      <c r="M70" s="86" t="s">
        <v>194</v>
      </c>
      <c r="N70" s="86" t="s">
        <v>194</v>
      </c>
      <c r="O70" s="86" t="s">
        <v>194</v>
      </c>
      <c r="P70" s="86" t="s">
        <v>194</v>
      </c>
      <c r="Q70" s="86" t="s">
        <v>194</v>
      </c>
      <c r="R70" s="86" t="s">
        <v>194</v>
      </c>
      <c r="S70" s="86" t="s">
        <v>194</v>
      </c>
      <c r="T70" s="86" t="s">
        <v>194</v>
      </c>
      <c r="U70" s="67">
        <f>ROUND(U66+U67,0)+ROUND(U68+U69,0)</f>
        <v>0</v>
      </c>
      <c r="V70" s="89" t="s">
        <v>415</v>
      </c>
    </row>
    <row r="71" spans="1:22" ht="20.100000000000001" customHeight="1">
      <c r="A71" s="123"/>
      <c r="B71" s="299" t="s">
        <v>183</v>
      </c>
      <c r="C71" s="127">
        <v>29.3</v>
      </c>
      <c r="D71" s="70" t="s">
        <v>179</v>
      </c>
      <c r="E71" s="86" t="s">
        <v>192</v>
      </c>
      <c r="F71" s="82">
        <f>'2号(4)'!IJ87</f>
        <v>0</v>
      </c>
      <c r="G71" s="82">
        <f>'2号(4)'!IK87</f>
        <v>0</v>
      </c>
      <c r="H71" s="82">
        <f>'2号(4)'!IL87</f>
        <v>0</v>
      </c>
      <c r="I71" s="82">
        <f>'2号(4)'!IM87</f>
        <v>0</v>
      </c>
      <c r="J71" s="82">
        <f>'2号(4)'!IN87</f>
        <v>0</v>
      </c>
      <c r="K71" s="82">
        <f>'2号(4)'!IO87</f>
        <v>0</v>
      </c>
      <c r="L71" s="82">
        <f>'2号(4)'!IP87</f>
        <v>0</v>
      </c>
      <c r="M71" s="82">
        <f>'2号(4)'!IQ87</f>
        <v>0</v>
      </c>
      <c r="N71" s="82">
        <f>'2号(4)'!IR87</f>
        <v>0</v>
      </c>
      <c r="O71" s="82">
        <f>'2号(4)'!IS87</f>
        <v>0</v>
      </c>
      <c r="P71" s="82">
        <f>'2号(4)'!IT87</f>
        <v>0</v>
      </c>
      <c r="Q71" s="82">
        <f>'2号(4)'!IU87</f>
        <v>0</v>
      </c>
      <c r="R71" s="82">
        <f>SUM(F71:Q71)</f>
        <v>0</v>
      </c>
      <c r="S71" s="66">
        <v>0.96665500000000004</v>
      </c>
      <c r="T71" s="67">
        <v>1E-3</v>
      </c>
      <c r="U71" s="67">
        <f>R71*S71*T71</f>
        <v>0</v>
      </c>
      <c r="V71" s="89" t="s">
        <v>415</v>
      </c>
    </row>
    <row r="72" spans="1:22" ht="20.100000000000001" customHeight="1">
      <c r="A72" s="123"/>
      <c r="B72" s="297"/>
      <c r="C72" s="126"/>
      <c r="D72" s="81"/>
      <c r="E72" s="85" t="s">
        <v>193</v>
      </c>
      <c r="F72" s="82">
        <f>'2号(4)'!IJ88</f>
        <v>0</v>
      </c>
      <c r="G72" s="82">
        <f>'2号(4)'!IK88</f>
        <v>0</v>
      </c>
      <c r="H72" s="82">
        <f>'2号(4)'!IL88</f>
        <v>0</v>
      </c>
      <c r="I72" s="82">
        <f>'2号(4)'!IM88</f>
        <v>0</v>
      </c>
      <c r="J72" s="82">
        <f>'2号(4)'!IN88</f>
        <v>0</v>
      </c>
      <c r="K72" s="82">
        <f>'2号(4)'!IO88</f>
        <v>0</v>
      </c>
      <c r="L72" s="82">
        <f>'2号(4)'!IP88</f>
        <v>0</v>
      </c>
      <c r="M72" s="82">
        <f>'2号(4)'!IQ88</f>
        <v>0</v>
      </c>
      <c r="N72" s="82">
        <f>'2号(4)'!IR88</f>
        <v>0</v>
      </c>
      <c r="O72" s="82">
        <f>'2号(4)'!IS88</f>
        <v>0</v>
      </c>
      <c r="P72" s="82">
        <f>'2号(4)'!IT88</f>
        <v>0</v>
      </c>
      <c r="Q72" s="82">
        <f>'2号(4)'!IU88</f>
        <v>0</v>
      </c>
      <c r="R72" s="82">
        <f>SUM(F72:Q72)</f>
        <v>0</v>
      </c>
      <c r="S72" s="82">
        <v>1</v>
      </c>
      <c r="T72" s="83">
        <v>1E-3</v>
      </c>
      <c r="U72" s="83">
        <f>R72*S72*T72</f>
        <v>0</v>
      </c>
      <c r="V72" s="88" t="s">
        <v>415</v>
      </c>
    </row>
    <row r="73" spans="1:22" ht="20.100000000000001" customHeight="1">
      <c r="A73" s="123"/>
      <c r="B73" s="297"/>
      <c r="C73" s="126"/>
      <c r="D73" s="70" t="s">
        <v>180</v>
      </c>
      <c r="E73" s="86" t="s">
        <v>192</v>
      </c>
      <c r="F73" s="82">
        <f>'2号(4)'!IJ89</f>
        <v>0</v>
      </c>
      <c r="G73" s="82">
        <f>'2号(4)'!IK89</f>
        <v>0</v>
      </c>
      <c r="H73" s="82">
        <f>'2号(4)'!IL89</f>
        <v>0</v>
      </c>
      <c r="I73" s="82">
        <f>'2号(4)'!IM89</f>
        <v>0</v>
      </c>
      <c r="J73" s="82">
        <f>'2号(4)'!IN89</f>
        <v>0</v>
      </c>
      <c r="K73" s="82">
        <f>'2号(4)'!IO89</f>
        <v>0</v>
      </c>
      <c r="L73" s="82">
        <f>'2号(4)'!IP89</f>
        <v>0</v>
      </c>
      <c r="M73" s="82">
        <f>'2号(4)'!IQ89</f>
        <v>0</v>
      </c>
      <c r="N73" s="82">
        <f>'2号(4)'!IR89</f>
        <v>0</v>
      </c>
      <c r="O73" s="82">
        <f>'2号(4)'!IS89</f>
        <v>0</v>
      </c>
      <c r="P73" s="82">
        <f>'2号(4)'!IT89</f>
        <v>0</v>
      </c>
      <c r="Q73" s="82">
        <f>'2号(4)'!IU89</f>
        <v>0</v>
      </c>
      <c r="R73" s="82">
        <f>SUM(F73:Q73)</f>
        <v>0</v>
      </c>
      <c r="S73" s="66">
        <v>0.95712200000000003</v>
      </c>
      <c r="T73" s="67">
        <v>1E-3</v>
      </c>
      <c r="U73" s="67">
        <f>R73*S73*T73</f>
        <v>0</v>
      </c>
      <c r="V73" s="89" t="s">
        <v>415</v>
      </c>
    </row>
    <row r="74" spans="1:22" ht="20.100000000000001" customHeight="1">
      <c r="A74" s="123"/>
      <c r="B74" s="297"/>
      <c r="C74" s="126"/>
      <c r="D74" s="70"/>
      <c r="E74" s="86" t="s">
        <v>193</v>
      </c>
      <c r="F74" s="82">
        <f>'2号(4)'!IJ90</f>
        <v>0</v>
      </c>
      <c r="G74" s="82">
        <f>'2号(4)'!IK90</f>
        <v>0</v>
      </c>
      <c r="H74" s="82">
        <f>'2号(4)'!IL90</f>
        <v>0</v>
      </c>
      <c r="I74" s="82">
        <f>'2号(4)'!IM90</f>
        <v>0</v>
      </c>
      <c r="J74" s="82">
        <f>'2号(4)'!IN90</f>
        <v>0</v>
      </c>
      <c r="K74" s="82">
        <f>'2号(4)'!IO90</f>
        <v>0</v>
      </c>
      <c r="L74" s="82">
        <f>'2号(4)'!IP90</f>
        <v>0</v>
      </c>
      <c r="M74" s="82">
        <f>'2号(4)'!IQ90</f>
        <v>0</v>
      </c>
      <c r="N74" s="82">
        <f>'2号(4)'!IR90</f>
        <v>0</v>
      </c>
      <c r="O74" s="82">
        <f>'2号(4)'!IS90</f>
        <v>0</v>
      </c>
      <c r="P74" s="82">
        <f>'2号(4)'!IT90</f>
        <v>0</v>
      </c>
      <c r="Q74" s="82">
        <f>'2号(4)'!IU90</f>
        <v>0</v>
      </c>
      <c r="R74" s="82">
        <f>SUM(F74:Q74)</f>
        <v>0</v>
      </c>
      <c r="S74" s="66">
        <v>1</v>
      </c>
      <c r="T74" s="67">
        <v>1E-3</v>
      </c>
      <c r="U74" s="67">
        <f>R74*S74*T74</f>
        <v>0</v>
      </c>
      <c r="V74" s="89" t="s">
        <v>415</v>
      </c>
    </row>
    <row r="75" spans="1:22" ht="20.100000000000001" customHeight="1">
      <c r="A75" s="123"/>
      <c r="B75" s="298"/>
      <c r="C75" s="81"/>
      <c r="D75" s="71" t="s">
        <v>181</v>
      </c>
      <c r="E75" s="86" t="s">
        <v>193</v>
      </c>
      <c r="F75" s="86" t="s">
        <v>194</v>
      </c>
      <c r="G75" s="86" t="s">
        <v>194</v>
      </c>
      <c r="H75" s="86" t="s">
        <v>194</v>
      </c>
      <c r="I75" s="86" t="s">
        <v>194</v>
      </c>
      <c r="J75" s="86" t="s">
        <v>194</v>
      </c>
      <c r="K75" s="86" t="s">
        <v>194</v>
      </c>
      <c r="L75" s="86" t="s">
        <v>194</v>
      </c>
      <c r="M75" s="86" t="s">
        <v>194</v>
      </c>
      <c r="N75" s="86" t="s">
        <v>194</v>
      </c>
      <c r="O75" s="86" t="s">
        <v>194</v>
      </c>
      <c r="P75" s="86" t="s">
        <v>194</v>
      </c>
      <c r="Q75" s="86" t="s">
        <v>194</v>
      </c>
      <c r="R75" s="86" t="s">
        <v>194</v>
      </c>
      <c r="S75" s="86" t="s">
        <v>194</v>
      </c>
      <c r="T75" s="86" t="s">
        <v>194</v>
      </c>
      <c r="U75" s="67">
        <f>ROUND(U71+U72,0)+ROUND(U73+U74,0)</f>
        <v>0</v>
      </c>
      <c r="V75" s="89" t="s">
        <v>415</v>
      </c>
    </row>
    <row r="76" spans="1:22" ht="20.100000000000001" customHeight="1">
      <c r="A76" s="123"/>
      <c r="B76" s="299" t="s">
        <v>405</v>
      </c>
      <c r="C76" s="135" t="str">
        <f>IF(U81=0,"",ROUND(U82*1000/U81,1))</f>
        <v/>
      </c>
      <c r="D76" s="70" t="s">
        <v>350</v>
      </c>
      <c r="E76" s="86" t="s">
        <v>395</v>
      </c>
      <c r="F76" s="66">
        <f>'2号(1)'!E34</f>
        <v>0</v>
      </c>
      <c r="G76" s="66">
        <f>'2号(1)'!F34</f>
        <v>0</v>
      </c>
      <c r="H76" s="66">
        <f>'2号(1)'!G34</f>
        <v>0</v>
      </c>
      <c r="I76" s="66">
        <f>'2号(1)'!H34</f>
        <v>0</v>
      </c>
      <c r="J76" s="66">
        <f>'2号(1)'!I34</f>
        <v>0</v>
      </c>
      <c r="K76" s="66">
        <f>'2号(1)'!J34</f>
        <v>0</v>
      </c>
      <c r="L76" s="66">
        <f>'2号(1)'!K34</f>
        <v>0</v>
      </c>
      <c r="M76" s="66">
        <f>'2号(1)'!L34</f>
        <v>0</v>
      </c>
      <c r="N76" s="66">
        <f>'2号(1)'!M34</f>
        <v>0</v>
      </c>
      <c r="O76" s="66">
        <f>'2号(1)'!N34</f>
        <v>0</v>
      </c>
      <c r="P76" s="66">
        <f>'2号(1)'!O34</f>
        <v>0</v>
      </c>
      <c r="Q76" s="66">
        <f>'2号(1)'!P34</f>
        <v>0</v>
      </c>
      <c r="R76" s="66"/>
      <c r="S76" s="66"/>
      <c r="T76" s="67"/>
      <c r="U76" s="132" t="s">
        <v>194</v>
      </c>
      <c r="V76" s="89"/>
    </row>
    <row r="77" spans="1:22" ht="20.100000000000001" customHeight="1">
      <c r="A77" s="123"/>
      <c r="B77" s="297">
        <f>'2号(1)'!A79</f>
        <v>0</v>
      </c>
      <c r="C77" s="133" t="s">
        <v>412</v>
      </c>
      <c r="D77" s="70" t="s">
        <v>179</v>
      </c>
      <c r="E77" s="86" t="s">
        <v>393</v>
      </c>
      <c r="F77" s="82">
        <f>'2号(4)'!IJ91</f>
        <v>0</v>
      </c>
      <c r="G77" s="82">
        <f>'2号(4)'!IK91</f>
        <v>0</v>
      </c>
      <c r="H77" s="82">
        <f>'2号(4)'!IL91</f>
        <v>0</v>
      </c>
      <c r="I77" s="82">
        <f>'2号(4)'!IM91</f>
        <v>0</v>
      </c>
      <c r="J77" s="82">
        <f>'2号(4)'!IN91</f>
        <v>0</v>
      </c>
      <c r="K77" s="82">
        <f>'2号(4)'!IO91</f>
        <v>0</v>
      </c>
      <c r="L77" s="82">
        <f>'2号(4)'!IP91</f>
        <v>0</v>
      </c>
      <c r="M77" s="82">
        <f>'2号(4)'!IQ91</f>
        <v>0</v>
      </c>
      <c r="N77" s="82">
        <f>'2号(4)'!IR91</f>
        <v>0</v>
      </c>
      <c r="O77" s="82">
        <f>'2号(4)'!IS91</f>
        <v>0</v>
      </c>
      <c r="P77" s="82">
        <f>'2号(4)'!IT91</f>
        <v>0</v>
      </c>
      <c r="Q77" s="82">
        <f>'2号(4)'!IU91</f>
        <v>0</v>
      </c>
      <c r="R77" s="82"/>
      <c r="S77" s="82"/>
      <c r="T77" s="83"/>
      <c r="U77" s="134" t="s">
        <v>194</v>
      </c>
      <c r="V77" s="88"/>
    </row>
    <row r="78" spans="1:22" ht="20.100000000000001" customHeight="1">
      <c r="A78" s="123"/>
      <c r="B78" s="297"/>
      <c r="C78" s="126"/>
      <c r="D78" s="81"/>
      <c r="E78" s="85" t="s">
        <v>394</v>
      </c>
      <c r="F78" s="82">
        <f>'2号(4)'!IJ92</f>
        <v>0</v>
      </c>
      <c r="G78" s="82">
        <f>'2号(4)'!IK92</f>
        <v>0</v>
      </c>
      <c r="H78" s="82">
        <f>'2号(4)'!IL92</f>
        <v>0</v>
      </c>
      <c r="I78" s="82">
        <f>'2号(4)'!IM92</f>
        <v>0</v>
      </c>
      <c r="J78" s="82">
        <f>'2号(4)'!IN92</f>
        <v>0</v>
      </c>
      <c r="K78" s="82">
        <f>'2号(4)'!IO92</f>
        <v>0</v>
      </c>
      <c r="L78" s="82">
        <f>'2号(4)'!IP92</f>
        <v>0</v>
      </c>
      <c r="M78" s="82">
        <f>'2号(4)'!IQ92</f>
        <v>0</v>
      </c>
      <c r="N78" s="82">
        <f>'2号(4)'!IR92</f>
        <v>0</v>
      </c>
      <c r="O78" s="82">
        <f>'2号(4)'!IS92</f>
        <v>0</v>
      </c>
      <c r="P78" s="82">
        <f>'2号(4)'!IT92</f>
        <v>0</v>
      </c>
      <c r="Q78" s="82">
        <f>'2号(4)'!IU92</f>
        <v>0</v>
      </c>
      <c r="R78" s="82"/>
      <c r="S78" s="82"/>
      <c r="T78" s="83"/>
      <c r="U78" s="134" t="s">
        <v>194</v>
      </c>
      <c r="V78" s="88"/>
    </row>
    <row r="79" spans="1:22" ht="20.100000000000001" customHeight="1">
      <c r="A79" s="123"/>
      <c r="B79" s="297"/>
      <c r="C79" s="126"/>
      <c r="D79" s="70" t="s">
        <v>180</v>
      </c>
      <c r="E79" s="86" t="s">
        <v>393</v>
      </c>
      <c r="F79" s="82">
        <f>'2号(4)'!IJ93</f>
        <v>0</v>
      </c>
      <c r="G79" s="82">
        <f>'2号(4)'!IK93</f>
        <v>0</v>
      </c>
      <c r="H79" s="82">
        <f>'2号(4)'!IL93</f>
        <v>0</v>
      </c>
      <c r="I79" s="82">
        <f>'2号(4)'!IM93</f>
        <v>0</v>
      </c>
      <c r="J79" s="82">
        <f>'2号(4)'!IN93</f>
        <v>0</v>
      </c>
      <c r="K79" s="82">
        <f>'2号(4)'!IO93</f>
        <v>0</v>
      </c>
      <c r="L79" s="82">
        <f>'2号(4)'!IP93</f>
        <v>0</v>
      </c>
      <c r="M79" s="82">
        <f>'2号(4)'!IQ93</f>
        <v>0</v>
      </c>
      <c r="N79" s="82">
        <f>'2号(4)'!IR93</f>
        <v>0</v>
      </c>
      <c r="O79" s="82">
        <f>'2号(4)'!IS93</f>
        <v>0</v>
      </c>
      <c r="P79" s="82">
        <f>'2号(4)'!IT93</f>
        <v>0</v>
      </c>
      <c r="Q79" s="82">
        <f>'2号(4)'!IU93</f>
        <v>0</v>
      </c>
      <c r="R79" s="66"/>
      <c r="S79" s="66"/>
      <c r="T79" s="67"/>
      <c r="U79" s="132" t="s">
        <v>194</v>
      </c>
      <c r="V79" s="89"/>
    </row>
    <row r="80" spans="1:22" ht="20.100000000000001" customHeight="1">
      <c r="A80" s="123"/>
      <c r="B80" s="297"/>
      <c r="C80" s="126"/>
      <c r="D80" s="70"/>
      <c r="E80" s="86" t="s">
        <v>394</v>
      </c>
      <c r="F80" s="82">
        <f>'2号(4)'!IJ94</f>
        <v>0</v>
      </c>
      <c r="G80" s="82">
        <f>'2号(4)'!IK94</f>
        <v>0</v>
      </c>
      <c r="H80" s="82">
        <f>'2号(4)'!IL94</f>
        <v>0</v>
      </c>
      <c r="I80" s="82">
        <f>'2号(4)'!IM94</f>
        <v>0</v>
      </c>
      <c r="J80" s="82">
        <f>'2号(4)'!IN94</f>
        <v>0</v>
      </c>
      <c r="K80" s="82">
        <f>'2号(4)'!IO94</f>
        <v>0</v>
      </c>
      <c r="L80" s="82">
        <f>'2号(4)'!IP94</f>
        <v>0</v>
      </c>
      <c r="M80" s="82">
        <f>'2号(4)'!IQ94</f>
        <v>0</v>
      </c>
      <c r="N80" s="82">
        <f>'2号(4)'!IR94</f>
        <v>0</v>
      </c>
      <c r="O80" s="82">
        <f>'2号(4)'!IS94</f>
        <v>0</v>
      </c>
      <c r="P80" s="82">
        <f>'2号(4)'!IT94</f>
        <v>0</v>
      </c>
      <c r="Q80" s="82">
        <f>'2号(4)'!IU94</f>
        <v>0</v>
      </c>
      <c r="R80" s="66"/>
      <c r="S80" s="66"/>
      <c r="T80" s="67"/>
      <c r="U80" s="132" t="s">
        <v>194</v>
      </c>
      <c r="V80" s="89"/>
    </row>
    <row r="81" spans="1:22" ht="20.100000000000001" customHeight="1">
      <c r="A81" s="123"/>
      <c r="B81" s="297"/>
      <c r="C81" s="126"/>
      <c r="D81" s="71" t="s">
        <v>181</v>
      </c>
      <c r="E81" s="86" t="s">
        <v>415</v>
      </c>
      <c r="F81" s="66">
        <f>ROUND((F77*0.966655+F78+F79*0.957122+F80)/1000,1)</f>
        <v>0</v>
      </c>
      <c r="G81" s="66">
        <f t="shared" ref="G81:Q81" si="8">ROUND((G77*0.966655+G78+G79*0.957122+G80)/1000,1)</f>
        <v>0</v>
      </c>
      <c r="H81" s="66">
        <f t="shared" si="8"/>
        <v>0</v>
      </c>
      <c r="I81" s="66">
        <f t="shared" si="8"/>
        <v>0</v>
      </c>
      <c r="J81" s="66">
        <f t="shared" si="8"/>
        <v>0</v>
      </c>
      <c r="K81" s="66">
        <f t="shared" si="8"/>
        <v>0</v>
      </c>
      <c r="L81" s="66">
        <f t="shared" si="8"/>
        <v>0</v>
      </c>
      <c r="M81" s="66">
        <f t="shared" si="8"/>
        <v>0</v>
      </c>
      <c r="N81" s="66">
        <f t="shared" si="8"/>
        <v>0</v>
      </c>
      <c r="O81" s="66">
        <f t="shared" si="8"/>
        <v>0</v>
      </c>
      <c r="P81" s="66">
        <f t="shared" si="8"/>
        <v>0</v>
      </c>
      <c r="Q81" s="66">
        <f t="shared" si="8"/>
        <v>0</v>
      </c>
      <c r="R81" s="86"/>
      <c r="S81" s="86"/>
      <c r="T81" s="86"/>
      <c r="U81" s="67">
        <f>SUM(F81:Q81)</f>
        <v>0</v>
      </c>
      <c r="V81" s="89" t="s">
        <v>415</v>
      </c>
    </row>
    <row r="82" spans="1:22" ht="20.100000000000001" customHeight="1">
      <c r="A82" s="123"/>
      <c r="B82" s="297"/>
      <c r="C82" s="126"/>
      <c r="D82" s="71" t="s">
        <v>406</v>
      </c>
      <c r="E82" s="86" t="s">
        <v>409</v>
      </c>
      <c r="F82" s="66">
        <f>F81*F76</f>
        <v>0</v>
      </c>
      <c r="G82" s="66">
        <f t="shared" ref="G82:Q82" si="9">G81*G76</f>
        <v>0</v>
      </c>
      <c r="H82" s="66">
        <f t="shared" si="9"/>
        <v>0</v>
      </c>
      <c r="I82" s="66">
        <f t="shared" si="9"/>
        <v>0</v>
      </c>
      <c r="J82" s="66">
        <f t="shared" si="9"/>
        <v>0</v>
      </c>
      <c r="K82" s="66">
        <f t="shared" si="9"/>
        <v>0</v>
      </c>
      <c r="L82" s="66">
        <f t="shared" si="9"/>
        <v>0</v>
      </c>
      <c r="M82" s="66">
        <f t="shared" si="9"/>
        <v>0</v>
      </c>
      <c r="N82" s="66">
        <f t="shared" si="9"/>
        <v>0</v>
      </c>
      <c r="O82" s="66">
        <f t="shared" si="9"/>
        <v>0</v>
      </c>
      <c r="P82" s="66">
        <f t="shared" si="9"/>
        <v>0</v>
      </c>
      <c r="Q82" s="66">
        <f t="shared" si="9"/>
        <v>0</v>
      </c>
      <c r="R82" s="86"/>
      <c r="S82" s="86"/>
      <c r="T82" s="86"/>
      <c r="U82" s="67">
        <f>SUM(F82:Q82)</f>
        <v>0</v>
      </c>
      <c r="V82" s="89" t="s">
        <v>409</v>
      </c>
    </row>
    <row r="83" spans="1:22" ht="20.100000000000001" customHeight="1">
      <c r="A83" s="123"/>
      <c r="B83" s="297"/>
      <c r="C83" s="126"/>
      <c r="D83" s="71" t="s">
        <v>407</v>
      </c>
      <c r="E83" s="86" t="s">
        <v>410</v>
      </c>
      <c r="F83" s="66">
        <f>F81*F76*0.0258</f>
        <v>0</v>
      </c>
      <c r="G83" s="66">
        <f t="shared" ref="G83:Q83" si="10">G81*G76*0.0258</f>
        <v>0</v>
      </c>
      <c r="H83" s="66">
        <f t="shared" si="10"/>
        <v>0</v>
      </c>
      <c r="I83" s="66">
        <f t="shared" si="10"/>
        <v>0</v>
      </c>
      <c r="J83" s="66">
        <f t="shared" si="10"/>
        <v>0</v>
      </c>
      <c r="K83" s="66">
        <f t="shared" si="10"/>
        <v>0</v>
      </c>
      <c r="L83" s="66">
        <f t="shared" si="10"/>
        <v>0</v>
      </c>
      <c r="M83" s="66">
        <f t="shared" si="10"/>
        <v>0</v>
      </c>
      <c r="N83" s="66">
        <f t="shared" si="10"/>
        <v>0</v>
      </c>
      <c r="O83" s="66">
        <f t="shared" si="10"/>
        <v>0</v>
      </c>
      <c r="P83" s="66">
        <f t="shared" si="10"/>
        <v>0</v>
      </c>
      <c r="Q83" s="66">
        <f t="shared" si="10"/>
        <v>0</v>
      </c>
      <c r="R83" s="86"/>
      <c r="S83" s="86"/>
      <c r="T83" s="86"/>
      <c r="U83" s="67">
        <f>SUM(F83:Q83)</f>
        <v>0</v>
      </c>
      <c r="V83" s="89" t="s">
        <v>410</v>
      </c>
    </row>
    <row r="84" spans="1:22" ht="20.100000000000001" customHeight="1">
      <c r="A84" s="123"/>
      <c r="B84" s="298"/>
      <c r="C84" s="81"/>
      <c r="D84" s="71" t="s">
        <v>408</v>
      </c>
      <c r="E84" s="86" t="s">
        <v>411</v>
      </c>
      <c r="F84" s="66">
        <f>F81*F76*0.0136*44/12</f>
        <v>0</v>
      </c>
      <c r="G84" s="66">
        <f t="shared" ref="G84:Q84" si="11">G81*G76*0.0136*44/12</f>
        <v>0</v>
      </c>
      <c r="H84" s="66">
        <f t="shared" si="11"/>
        <v>0</v>
      </c>
      <c r="I84" s="66">
        <f t="shared" si="11"/>
        <v>0</v>
      </c>
      <c r="J84" s="66">
        <f t="shared" si="11"/>
        <v>0</v>
      </c>
      <c r="K84" s="66">
        <f t="shared" si="11"/>
        <v>0</v>
      </c>
      <c r="L84" s="66">
        <f t="shared" si="11"/>
        <v>0</v>
      </c>
      <c r="M84" s="66">
        <f t="shared" si="11"/>
        <v>0</v>
      </c>
      <c r="N84" s="66">
        <f t="shared" si="11"/>
        <v>0</v>
      </c>
      <c r="O84" s="66">
        <f t="shared" si="11"/>
        <v>0</v>
      </c>
      <c r="P84" s="66">
        <f t="shared" si="11"/>
        <v>0</v>
      </c>
      <c r="Q84" s="66">
        <f t="shared" si="11"/>
        <v>0</v>
      </c>
      <c r="R84" s="86"/>
      <c r="S84" s="86"/>
      <c r="T84" s="86"/>
      <c r="U84" s="67">
        <f>SUM(F84:Q84)</f>
        <v>0</v>
      </c>
      <c r="V84" s="89" t="s">
        <v>411</v>
      </c>
    </row>
    <row r="85" spans="1:22" ht="20.100000000000001" customHeight="1">
      <c r="A85" s="123"/>
      <c r="B85" s="299" t="s">
        <v>446</v>
      </c>
      <c r="C85" s="135" t="str">
        <f>IF(U90=0,"",ROUND(U91*1000/U90,1))</f>
        <v/>
      </c>
      <c r="D85" s="70" t="s">
        <v>350</v>
      </c>
      <c r="E85" s="86" t="s">
        <v>389</v>
      </c>
      <c r="F85" s="66">
        <f>'2号(1)'!E35</f>
        <v>0</v>
      </c>
      <c r="G85" s="66">
        <f>'2号(1)'!F35</f>
        <v>0</v>
      </c>
      <c r="H85" s="66">
        <f>'2号(1)'!G35</f>
        <v>0</v>
      </c>
      <c r="I85" s="66">
        <f>'2号(1)'!H35</f>
        <v>0</v>
      </c>
      <c r="J85" s="66">
        <f>'2号(1)'!I35</f>
        <v>0</v>
      </c>
      <c r="K85" s="66">
        <f>'2号(1)'!J35</f>
        <v>0</v>
      </c>
      <c r="L85" s="66">
        <f>'2号(1)'!K35</f>
        <v>0</v>
      </c>
      <c r="M85" s="66">
        <f>'2号(1)'!L35</f>
        <v>0</v>
      </c>
      <c r="N85" s="66">
        <f>'2号(1)'!M35</f>
        <v>0</v>
      </c>
      <c r="O85" s="66">
        <f>'2号(1)'!N35</f>
        <v>0</v>
      </c>
      <c r="P85" s="66">
        <f>'2号(1)'!O35</f>
        <v>0</v>
      </c>
      <c r="Q85" s="66">
        <f>'2号(1)'!P35</f>
        <v>0</v>
      </c>
      <c r="R85" s="66"/>
      <c r="S85" s="66"/>
      <c r="T85" s="67"/>
      <c r="U85" s="132" t="s">
        <v>194</v>
      </c>
      <c r="V85" s="89"/>
    </row>
    <row r="86" spans="1:22" ht="20.100000000000001" customHeight="1">
      <c r="A86" s="123"/>
      <c r="B86" s="297">
        <f>'2号(1)'!A80</f>
        <v>0</v>
      </c>
      <c r="C86" s="133" t="s">
        <v>412</v>
      </c>
      <c r="D86" s="70" t="s">
        <v>179</v>
      </c>
      <c r="E86" s="86" t="s">
        <v>192</v>
      </c>
      <c r="F86" s="82">
        <f>'2号(4)'!IJ95</f>
        <v>0</v>
      </c>
      <c r="G86" s="82">
        <f>'2号(4)'!IK95</f>
        <v>0</v>
      </c>
      <c r="H86" s="82">
        <f>'2号(4)'!IL95</f>
        <v>0</v>
      </c>
      <c r="I86" s="82">
        <f>'2号(4)'!IM95</f>
        <v>0</v>
      </c>
      <c r="J86" s="82">
        <f>'2号(4)'!IN95</f>
        <v>0</v>
      </c>
      <c r="K86" s="82">
        <f>'2号(4)'!IO95</f>
        <v>0</v>
      </c>
      <c r="L86" s="82">
        <f>'2号(4)'!IP95</f>
        <v>0</v>
      </c>
      <c r="M86" s="82">
        <f>'2号(4)'!IQ95</f>
        <v>0</v>
      </c>
      <c r="N86" s="82">
        <f>'2号(4)'!IR95</f>
        <v>0</v>
      </c>
      <c r="O86" s="82">
        <f>'2号(4)'!IS95</f>
        <v>0</v>
      </c>
      <c r="P86" s="82">
        <f>'2号(4)'!IT95</f>
        <v>0</v>
      </c>
      <c r="Q86" s="82">
        <f>'2号(4)'!IU95</f>
        <v>0</v>
      </c>
      <c r="R86" s="82"/>
      <c r="S86" s="82"/>
      <c r="T86" s="83"/>
      <c r="U86" s="134" t="s">
        <v>194</v>
      </c>
      <c r="V86" s="88"/>
    </row>
    <row r="87" spans="1:22" ht="20.100000000000001" customHeight="1">
      <c r="A87" s="123"/>
      <c r="B87" s="297"/>
      <c r="C87" s="126"/>
      <c r="D87" s="81"/>
      <c r="E87" s="85" t="s">
        <v>193</v>
      </c>
      <c r="F87" s="82">
        <f>'2号(4)'!IJ96</f>
        <v>0</v>
      </c>
      <c r="G87" s="82">
        <f>'2号(4)'!IK96</f>
        <v>0</v>
      </c>
      <c r="H87" s="82">
        <f>'2号(4)'!IL96</f>
        <v>0</v>
      </c>
      <c r="I87" s="82">
        <f>'2号(4)'!IM96</f>
        <v>0</v>
      </c>
      <c r="J87" s="82">
        <f>'2号(4)'!IN96</f>
        <v>0</v>
      </c>
      <c r="K87" s="82">
        <f>'2号(4)'!IO96</f>
        <v>0</v>
      </c>
      <c r="L87" s="82">
        <f>'2号(4)'!IP96</f>
        <v>0</v>
      </c>
      <c r="M87" s="82">
        <f>'2号(4)'!IQ96</f>
        <v>0</v>
      </c>
      <c r="N87" s="82">
        <f>'2号(4)'!IR96</f>
        <v>0</v>
      </c>
      <c r="O87" s="82">
        <f>'2号(4)'!IS96</f>
        <v>0</v>
      </c>
      <c r="P87" s="82">
        <f>'2号(4)'!IT96</f>
        <v>0</v>
      </c>
      <c r="Q87" s="82">
        <f>'2号(4)'!IU96</f>
        <v>0</v>
      </c>
      <c r="R87" s="82"/>
      <c r="S87" s="82"/>
      <c r="T87" s="83"/>
      <c r="U87" s="134" t="s">
        <v>194</v>
      </c>
      <c r="V87" s="88"/>
    </row>
    <row r="88" spans="1:22" ht="20.100000000000001" customHeight="1">
      <c r="A88" s="123"/>
      <c r="B88" s="297"/>
      <c r="C88" s="126"/>
      <c r="D88" s="70" t="s">
        <v>180</v>
      </c>
      <c r="E88" s="86" t="s">
        <v>192</v>
      </c>
      <c r="F88" s="82">
        <f>'2号(4)'!IJ97</f>
        <v>0</v>
      </c>
      <c r="G88" s="82">
        <f>'2号(4)'!IK97</f>
        <v>0</v>
      </c>
      <c r="H88" s="82">
        <f>'2号(4)'!IL97</f>
        <v>0</v>
      </c>
      <c r="I88" s="82">
        <f>'2号(4)'!IM97</f>
        <v>0</v>
      </c>
      <c r="J88" s="82">
        <f>'2号(4)'!IN97</f>
        <v>0</v>
      </c>
      <c r="K88" s="82">
        <f>'2号(4)'!IO97</f>
        <v>0</v>
      </c>
      <c r="L88" s="82">
        <f>'2号(4)'!IP97</f>
        <v>0</v>
      </c>
      <c r="M88" s="82">
        <f>'2号(4)'!IQ97</f>
        <v>0</v>
      </c>
      <c r="N88" s="82">
        <f>'2号(4)'!IR97</f>
        <v>0</v>
      </c>
      <c r="O88" s="82">
        <f>'2号(4)'!IS97</f>
        <v>0</v>
      </c>
      <c r="P88" s="82">
        <f>'2号(4)'!IT97</f>
        <v>0</v>
      </c>
      <c r="Q88" s="82">
        <f>'2号(4)'!IU97</f>
        <v>0</v>
      </c>
      <c r="R88" s="66"/>
      <c r="S88" s="66"/>
      <c r="T88" s="67"/>
      <c r="U88" s="132" t="s">
        <v>194</v>
      </c>
      <c r="V88" s="89"/>
    </row>
    <row r="89" spans="1:22" ht="20.100000000000001" customHeight="1">
      <c r="A89" s="123"/>
      <c r="B89" s="297"/>
      <c r="C89" s="126"/>
      <c r="D89" s="70"/>
      <c r="E89" s="86" t="s">
        <v>193</v>
      </c>
      <c r="F89" s="82">
        <f>'2号(4)'!IJ98</f>
        <v>0</v>
      </c>
      <c r="G89" s="82">
        <f>'2号(4)'!IK98</f>
        <v>0</v>
      </c>
      <c r="H89" s="82">
        <f>'2号(4)'!IL98</f>
        <v>0</v>
      </c>
      <c r="I89" s="82">
        <f>'2号(4)'!IM98</f>
        <v>0</v>
      </c>
      <c r="J89" s="82">
        <f>'2号(4)'!IN98</f>
        <v>0</v>
      </c>
      <c r="K89" s="82">
        <f>'2号(4)'!IO98</f>
        <v>0</v>
      </c>
      <c r="L89" s="82">
        <f>'2号(4)'!IP98</f>
        <v>0</v>
      </c>
      <c r="M89" s="82">
        <f>'2号(4)'!IQ98</f>
        <v>0</v>
      </c>
      <c r="N89" s="82">
        <f>'2号(4)'!IR98</f>
        <v>0</v>
      </c>
      <c r="O89" s="82">
        <f>'2号(4)'!IS98</f>
        <v>0</v>
      </c>
      <c r="P89" s="82">
        <f>'2号(4)'!IT98</f>
        <v>0</v>
      </c>
      <c r="Q89" s="82">
        <f>'2号(4)'!IU98</f>
        <v>0</v>
      </c>
      <c r="R89" s="66"/>
      <c r="S89" s="66"/>
      <c r="T89" s="67"/>
      <c r="U89" s="132" t="s">
        <v>194</v>
      </c>
      <c r="V89" s="89"/>
    </row>
    <row r="90" spans="1:22" ht="20.100000000000001" customHeight="1">
      <c r="A90" s="123"/>
      <c r="B90" s="297"/>
      <c r="C90" s="126"/>
      <c r="D90" s="71" t="s">
        <v>181</v>
      </c>
      <c r="E90" s="86" t="s">
        <v>414</v>
      </c>
      <c r="F90" s="66">
        <f t="shared" ref="F90:Q90" si="12">ROUND((F86*0.966655+F87+F88*0.957122+F89)/1000,1)</f>
        <v>0</v>
      </c>
      <c r="G90" s="66">
        <f t="shared" si="12"/>
        <v>0</v>
      </c>
      <c r="H90" s="66">
        <f t="shared" si="12"/>
        <v>0</v>
      </c>
      <c r="I90" s="66">
        <f t="shared" si="12"/>
        <v>0</v>
      </c>
      <c r="J90" s="66">
        <f t="shared" si="12"/>
        <v>0</v>
      </c>
      <c r="K90" s="66">
        <f t="shared" si="12"/>
        <v>0</v>
      </c>
      <c r="L90" s="66">
        <f t="shared" si="12"/>
        <v>0</v>
      </c>
      <c r="M90" s="66">
        <f t="shared" si="12"/>
        <v>0</v>
      </c>
      <c r="N90" s="66">
        <f t="shared" si="12"/>
        <v>0</v>
      </c>
      <c r="O90" s="66">
        <f t="shared" si="12"/>
        <v>0</v>
      </c>
      <c r="P90" s="66">
        <f t="shared" si="12"/>
        <v>0</v>
      </c>
      <c r="Q90" s="66">
        <f t="shared" si="12"/>
        <v>0</v>
      </c>
      <c r="R90" s="86"/>
      <c r="S90" s="86"/>
      <c r="T90" s="86"/>
      <c r="U90" s="67">
        <f>SUM(F90:Q90)</f>
        <v>0</v>
      </c>
      <c r="V90" s="89" t="s">
        <v>415</v>
      </c>
    </row>
    <row r="91" spans="1:22" ht="20.100000000000001" customHeight="1">
      <c r="A91" s="123"/>
      <c r="B91" s="297"/>
      <c r="C91" s="126"/>
      <c r="D91" s="71" t="s">
        <v>406</v>
      </c>
      <c r="E91" s="86" t="s">
        <v>409</v>
      </c>
      <c r="F91" s="66">
        <f t="shared" ref="F91:Q91" si="13">F90*F85</f>
        <v>0</v>
      </c>
      <c r="G91" s="66">
        <f t="shared" si="13"/>
        <v>0</v>
      </c>
      <c r="H91" s="66">
        <f t="shared" si="13"/>
        <v>0</v>
      </c>
      <c r="I91" s="66">
        <f t="shared" si="13"/>
        <v>0</v>
      </c>
      <c r="J91" s="66">
        <f t="shared" si="13"/>
        <v>0</v>
      </c>
      <c r="K91" s="66">
        <f t="shared" si="13"/>
        <v>0</v>
      </c>
      <c r="L91" s="66">
        <f t="shared" si="13"/>
        <v>0</v>
      </c>
      <c r="M91" s="66">
        <f t="shared" si="13"/>
        <v>0</v>
      </c>
      <c r="N91" s="66">
        <f t="shared" si="13"/>
        <v>0</v>
      </c>
      <c r="O91" s="66">
        <f t="shared" si="13"/>
        <v>0</v>
      </c>
      <c r="P91" s="66">
        <f t="shared" si="13"/>
        <v>0</v>
      </c>
      <c r="Q91" s="66">
        <f t="shared" si="13"/>
        <v>0</v>
      </c>
      <c r="R91" s="86"/>
      <c r="S91" s="86"/>
      <c r="T91" s="86"/>
      <c r="U91" s="67">
        <f>SUM(F91:Q91)</f>
        <v>0</v>
      </c>
      <c r="V91" s="89" t="s">
        <v>409</v>
      </c>
    </row>
    <row r="92" spans="1:22" ht="20.100000000000001" customHeight="1">
      <c r="A92" s="123"/>
      <c r="B92" s="297"/>
      <c r="C92" s="126"/>
      <c r="D92" s="71" t="s">
        <v>407</v>
      </c>
      <c r="E92" s="86" t="s">
        <v>410</v>
      </c>
      <c r="F92" s="66">
        <f>F90*F85*0.0258</f>
        <v>0</v>
      </c>
      <c r="G92" s="66">
        <f t="shared" ref="G92:Q92" si="14">G90*G85*0.0258</f>
        <v>0</v>
      </c>
      <c r="H92" s="66">
        <f t="shared" si="14"/>
        <v>0</v>
      </c>
      <c r="I92" s="66">
        <f t="shared" si="14"/>
        <v>0</v>
      </c>
      <c r="J92" s="66">
        <f t="shared" si="14"/>
        <v>0</v>
      </c>
      <c r="K92" s="66">
        <f t="shared" si="14"/>
        <v>0</v>
      </c>
      <c r="L92" s="66">
        <f t="shared" si="14"/>
        <v>0</v>
      </c>
      <c r="M92" s="66">
        <f t="shared" si="14"/>
        <v>0</v>
      </c>
      <c r="N92" s="66">
        <f t="shared" si="14"/>
        <v>0</v>
      </c>
      <c r="O92" s="66">
        <f t="shared" si="14"/>
        <v>0</v>
      </c>
      <c r="P92" s="66">
        <f t="shared" si="14"/>
        <v>0</v>
      </c>
      <c r="Q92" s="66">
        <f t="shared" si="14"/>
        <v>0</v>
      </c>
      <c r="R92" s="86"/>
      <c r="S92" s="86"/>
      <c r="T92" s="86"/>
      <c r="U92" s="67">
        <f>SUM(F92:Q92)</f>
        <v>0</v>
      </c>
      <c r="V92" s="89" t="s">
        <v>410</v>
      </c>
    </row>
    <row r="93" spans="1:22" ht="20.100000000000001" customHeight="1" thickBot="1">
      <c r="A93" s="124"/>
      <c r="B93" s="300"/>
      <c r="C93" s="128"/>
      <c r="D93" s="95" t="s">
        <v>408</v>
      </c>
      <c r="E93" s="96" t="s">
        <v>411</v>
      </c>
      <c r="F93" s="136">
        <f>F90*F85*0.0136*44/12</f>
        <v>0</v>
      </c>
      <c r="G93" s="136">
        <f t="shared" ref="G93:Q93" si="15">G90*G85*0.0136*44/12</f>
        <v>0</v>
      </c>
      <c r="H93" s="136">
        <f t="shared" si="15"/>
        <v>0</v>
      </c>
      <c r="I93" s="136">
        <f t="shared" si="15"/>
        <v>0</v>
      </c>
      <c r="J93" s="136">
        <f t="shared" si="15"/>
        <v>0</v>
      </c>
      <c r="K93" s="136">
        <f t="shared" si="15"/>
        <v>0</v>
      </c>
      <c r="L93" s="136">
        <f t="shared" si="15"/>
        <v>0</v>
      </c>
      <c r="M93" s="136">
        <f t="shared" si="15"/>
        <v>0</v>
      </c>
      <c r="N93" s="136">
        <f t="shared" si="15"/>
        <v>0</v>
      </c>
      <c r="O93" s="136">
        <f t="shared" si="15"/>
        <v>0</v>
      </c>
      <c r="P93" s="136">
        <f t="shared" si="15"/>
        <v>0</v>
      </c>
      <c r="Q93" s="136">
        <f t="shared" si="15"/>
        <v>0</v>
      </c>
      <c r="R93" s="96"/>
      <c r="S93" s="96"/>
      <c r="T93" s="96"/>
      <c r="U93" s="68">
        <f>SUM(F93:Q93)</f>
        <v>0</v>
      </c>
      <c r="V93" s="90" t="s">
        <v>411</v>
      </c>
    </row>
  </sheetData>
  <sheetProtection password="ABF0" sheet="1" scenarios="1" autoFilter="0"/>
  <mergeCells count="5">
    <mergeCell ref="A5:A7"/>
    <mergeCell ref="E5:E7"/>
    <mergeCell ref="C6:C7"/>
    <mergeCell ref="D6:D7"/>
    <mergeCell ref="B5:B7"/>
  </mergeCells>
  <phoneticPr fontId="2"/>
  <pageMargins left="0.78740157480314965" right="0.39370078740157483" top="0.39370078740157483" bottom="0.59055118110236227" header="0.31496062992125984" footer="0.31496062992125984"/>
  <pageSetup paperSize="9" scale="55" orientation="landscape" horizontalDpi="1200" verticalDpi="1200" r:id="rId1"/>
  <rowBreaks count="1" manualBreakCount="1">
    <brk id="50" max="16383" man="1"/>
  </rowBreaks>
</worksheet>
</file>

<file path=xl/worksheets/sheet6.xml><?xml version="1.0" encoding="utf-8"?>
<worksheet xmlns="http://schemas.openxmlformats.org/spreadsheetml/2006/main" xmlns:r="http://schemas.openxmlformats.org/officeDocument/2006/relationships">
  <sheetPr codeName="Sheet32"/>
  <dimension ref="A1:Q58"/>
  <sheetViews>
    <sheetView showGridLines="0" view="pageBreakPreview" topLeftCell="A45" zoomScale="200" zoomScaleNormal="80" zoomScaleSheetLayoutView="200" workbookViewId="0">
      <selection activeCell="C50" sqref="C50:E50"/>
    </sheetView>
  </sheetViews>
  <sheetFormatPr defaultColWidth="4.125" defaultRowHeight="13.5"/>
  <cols>
    <col min="1" max="2" width="4.625" style="97" customWidth="1"/>
    <col min="3" max="3" width="12.625" style="97" customWidth="1"/>
    <col min="4" max="4" width="14.625" style="97" customWidth="1"/>
    <col min="5" max="5" width="16.625" style="97" customWidth="1"/>
    <col min="6" max="6" width="14.625" style="97" customWidth="1"/>
    <col min="7" max="7" width="8.625" style="97" customWidth="1"/>
    <col min="8" max="8" width="12.625" style="97" customWidth="1"/>
    <col min="9" max="9" width="8.625" style="97" customWidth="1"/>
    <col min="10" max="10" width="10.625" style="97" customWidth="1"/>
    <col min="11" max="11" width="8.625" style="97" customWidth="1"/>
    <col min="12" max="12" width="12.625" style="97" customWidth="1"/>
    <col min="13" max="13" width="10.625" style="97" customWidth="1"/>
    <col min="14" max="14" width="14.625" style="97" customWidth="1"/>
    <col min="15" max="16" width="10.625" style="97" customWidth="1"/>
    <col min="17" max="17" width="16.625" style="97" customWidth="1"/>
    <col min="18" max="253" width="9" style="97" customWidth="1"/>
    <col min="254" max="254" width="1.625" style="97" customWidth="1"/>
    <col min="255" max="255" width="1.875" style="97" customWidth="1"/>
    <col min="256" max="16384" width="4.125" style="97"/>
  </cols>
  <sheetData>
    <row r="1" spans="1:17" s="227" customFormat="1">
      <c r="A1" s="227" t="s">
        <v>435</v>
      </c>
      <c r="O1" s="531" t="s">
        <v>37</v>
      </c>
      <c r="P1" s="531"/>
      <c r="Q1" s="228">
        <f>'2号(1)'!D11</f>
        <v>0</v>
      </c>
    </row>
    <row r="2" spans="1:17" s="227" customFormat="1"/>
    <row r="3" spans="1:17" s="231" customFormat="1" ht="23.25" customHeight="1" thickBot="1">
      <c r="A3" s="236" t="s">
        <v>473</v>
      </c>
      <c r="B3" s="229"/>
      <c r="C3" s="229"/>
      <c r="D3" s="229"/>
      <c r="E3" s="229"/>
      <c r="F3" s="230"/>
      <c r="G3" s="229"/>
      <c r="H3" s="230"/>
      <c r="I3" s="229"/>
      <c r="J3" s="532">
        <f>'2号(1)'!D9</f>
        <v>0</v>
      </c>
      <c r="K3" s="533"/>
      <c r="L3" s="533"/>
      <c r="M3" s="533"/>
      <c r="N3" s="533"/>
      <c r="O3" s="534" t="str">
        <f>CONCATENATE('2号(1)'!B3,'2号(1)'!C3,'2号(1)'!E3)</f>
        <v>平成年度</v>
      </c>
      <c r="P3" s="535"/>
      <c r="Q3" s="232" t="s">
        <v>87</v>
      </c>
    </row>
    <row r="4" spans="1:17" s="227" customFormat="1" ht="54" customHeight="1">
      <c r="A4" s="233"/>
      <c r="B4" s="513" t="s">
        <v>44</v>
      </c>
      <c r="C4" s="514"/>
      <c r="D4" s="514"/>
      <c r="E4" s="515"/>
      <c r="F4" s="522" t="s">
        <v>471</v>
      </c>
      <c r="G4" s="523"/>
      <c r="H4" s="522" t="s">
        <v>562</v>
      </c>
      <c r="I4" s="523"/>
      <c r="J4" s="541" t="s">
        <v>88</v>
      </c>
      <c r="K4" s="542"/>
      <c r="L4" s="234" t="s">
        <v>470</v>
      </c>
      <c r="M4" s="204" t="s">
        <v>89</v>
      </c>
      <c r="N4" s="204" t="s">
        <v>469</v>
      </c>
      <c r="O4" s="543" t="s">
        <v>90</v>
      </c>
      <c r="P4" s="544"/>
      <c r="Q4" s="235" t="s">
        <v>468</v>
      </c>
    </row>
    <row r="5" spans="1:17" ht="30" customHeight="1">
      <c r="A5" s="20"/>
      <c r="B5" s="516"/>
      <c r="C5" s="517"/>
      <c r="D5" s="517"/>
      <c r="E5" s="518"/>
      <c r="F5" s="21"/>
      <c r="G5" s="22"/>
      <c r="H5" s="172" t="s">
        <v>91</v>
      </c>
      <c r="I5" s="173"/>
      <c r="J5" s="174" t="s">
        <v>92</v>
      </c>
      <c r="K5" s="175"/>
      <c r="L5" s="172" t="s">
        <v>93</v>
      </c>
      <c r="M5" s="176" t="s">
        <v>94</v>
      </c>
      <c r="N5" s="176" t="s">
        <v>95</v>
      </c>
      <c r="O5" s="174" t="s">
        <v>96</v>
      </c>
      <c r="P5" s="175"/>
      <c r="Q5" s="177" t="s">
        <v>97</v>
      </c>
    </row>
    <row r="6" spans="1:17" ht="20.100000000000001" customHeight="1" thickBot="1">
      <c r="A6" s="23"/>
      <c r="B6" s="519"/>
      <c r="C6" s="520"/>
      <c r="D6" s="520"/>
      <c r="E6" s="521"/>
      <c r="F6" s="24"/>
      <c r="G6" s="25"/>
      <c r="H6" s="24"/>
      <c r="I6" s="25"/>
      <c r="J6" s="26"/>
      <c r="K6" s="27"/>
      <c r="L6" s="28" t="s">
        <v>98</v>
      </c>
      <c r="M6" s="29" t="s">
        <v>99</v>
      </c>
      <c r="N6" s="29" t="s">
        <v>49</v>
      </c>
      <c r="O6" s="26"/>
      <c r="P6" s="27"/>
      <c r="Q6" s="30" t="s">
        <v>100</v>
      </c>
    </row>
    <row r="7" spans="1:17" ht="27.95" customHeight="1">
      <c r="A7" s="524" t="s">
        <v>101</v>
      </c>
      <c r="B7" s="526" t="s">
        <v>45</v>
      </c>
      <c r="C7" s="528" t="s">
        <v>46</v>
      </c>
      <c r="D7" s="529"/>
      <c r="E7" s="530"/>
      <c r="F7" s="129">
        <f>'2号(4)'!AV64</f>
        <v>0</v>
      </c>
      <c r="G7" s="137" t="s">
        <v>424</v>
      </c>
      <c r="H7" s="181">
        <f>ROUND(F7,0)</f>
        <v>0</v>
      </c>
      <c r="I7" s="137" t="s">
        <v>424</v>
      </c>
      <c r="J7" s="178">
        <v>38.200000000000003</v>
      </c>
      <c r="K7" s="143" t="s">
        <v>420</v>
      </c>
      <c r="L7" s="184">
        <f>H7*J7</f>
        <v>0</v>
      </c>
      <c r="M7" s="545">
        <v>2.58E-2</v>
      </c>
      <c r="N7" s="210">
        <f>H7*J7*M$7</f>
        <v>0</v>
      </c>
      <c r="O7" s="149">
        <v>1.8700000000000001E-2</v>
      </c>
      <c r="P7" s="143" t="s">
        <v>47</v>
      </c>
      <c r="Q7" s="221">
        <f t="shared" ref="Q7:Q33" si="0">H7*J7*O7*44/12</f>
        <v>0</v>
      </c>
    </row>
    <row r="8" spans="1:17" ht="27.95" customHeight="1">
      <c r="A8" s="525"/>
      <c r="B8" s="527"/>
      <c r="C8" s="497" t="s">
        <v>48</v>
      </c>
      <c r="D8" s="502"/>
      <c r="E8" s="498"/>
      <c r="F8" s="129">
        <f>'2号(4)'!BA64</f>
        <v>0</v>
      </c>
      <c r="G8" s="138" t="s">
        <v>424</v>
      </c>
      <c r="H8" s="181">
        <f t="shared" ref="H8:H43" si="1">ROUND(F8,0)</f>
        <v>0</v>
      </c>
      <c r="I8" s="138" t="s">
        <v>424</v>
      </c>
      <c r="J8" s="179">
        <v>35.299999999999997</v>
      </c>
      <c r="K8" s="145" t="s">
        <v>420</v>
      </c>
      <c r="L8" s="185">
        <f t="shared" ref="L8:L42" si="2">H8*J8</f>
        <v>0</v>
      </c>
      <c r="M8" s="546"/>
      <c r="N8" s="210">
        <f t="shared" ref="N8:N33" si="3">H8*J8*M$7</f>
        <v>0</v>
      </c>
      <c r="O8" s="150">
        <v>1.84E-2</v>
      </c>
      <c r="P8" s="144" t="s">
        <v>47</v>
      </c>
      <c r="Q8" s="221">
        <f t="shared" si="0"/>
        <v>0</v>
      </c>
    </row>
    <row r="9" spans="1:17" ht="27.95" customHeight="1">
      <c r="A9" s="525"/>
      <c r="B9" s="527"/>
      <c r="C9" s="497" t="s">
        <v>50</v>
      </c>
      <c r="D9" s="502"/>
      <c r="E9" s="498"/>
      <c r="F9" s="129">
        <f>'2号(4)'!BF64</f>
        <v>0</v>
      </c>
      <c r="G9" s="138" t="s">
        <v>424</v>
      </c>
      <c r="H9" s="181">
        <f t="shared" si="1"/>
        <v>0</v>
      </c>
      <c r="I9" s="138" t="s">
        <v>424</v>
      </c>
      <c r="J9" s="179">
        <v>34.6</v>
      </c>
      <c r="K9" s="145" t="s">
        <v>420</v>
      </c>
      <c r="L9" s="185">
        <f t="shared" si="2"/>
        <v>0</v>
      </c>
      <c r="M9" s="546"/>
      <c r="N9" s="210">
        <f t="shared" si="3"/>
        <v>0</v>
      </c>
      <c r="O9" s="150">
        <v>1.83E-2</v>
      </c>
      <c r="P9" s="145" t="s">
        <v>417</v>
      </c>
      <c r="Q9" s="221">
        <f t="shared" si="0"/>
        <v>0</v>
      </c>
    </row>
    <row r="10" spans="1:17" ht="27.95" customHeight="1">
      <c r="A10" s="525"/>
      <c r="B10" s="527"/>
      <c r="C10" s="497" t="s">
        <v>51</v>
      </c>
      <c r="D10" s="502"/>
      <c r="E10" s="498"/>
      <c r="F10" s="129">
        <f>'2号(4)'!BK64</f>
        <v>0</v>
      </c>
      <c r="G10" s="138" t="s">
        <v>424</v>
      </c>
      <c r="H10" s="181">
        <f t="shared" si="1"/>
        <v>0</v>
      </c>
      <c r="I10" s="138" t="s">
        <v>424</v>
      </c>
      <c r="J10" s="179">
        <v>33.6</v>
      </c>
      <c r="K10" s="145" t="s">
        <v>420</v>
      </c>
      <c r="L10" s="185">
        <f t="shared" si="2"/>
        <v>0</v>
      </c>
      <c r="M10" s="546"/>
      <c r="N10" s="210">
        <f t="shared" si="3"/>
        <v>0</v>
      </c>
      <c r="O10" s="150">
        <v>1.8200000000000001E-2</v>
      </c>
      <c r="P10" s="145" t="s">
        <v>417</v>
      </c>
      <c r="Q10" s="221">
        <f t="shared" si="0"/>
        <v>0</v>
      </c>
    </row>
    <row r="11" spans="1:17" ht="27.95" customHeight="1">
      <c r="A11" s="525"/>
      <c r="B11" s="527"/>
      <c r="C11" s="497" t="s">
        <v>53</v>
      </c>
      <c r="D11" s="502"/>
      <c r="E11" s="498"/>
      <c r="F11" s="129">
        <f>'2号(4)'!BP64</f>
        <v>0</v>
      </c>
      <c r="G11" s="138" t="s">
        <v>424</v>
      </c>
      <c r="H11" s="181">
        <f t="shared" si="1"/>
        <v>0</v>
      </c>
      <c r="I11" s="138" t="s">
        <v>424</v>
      </c>
      <c r="J11" s="179">
        <v>36.700000000000003</v>
      </c>
      <c r="K11" s="145" t="s">
        <v>420</v>
      </c>
      <c r="L11" s="185">
        <f t="shared" si="2"/>
        <v>0</v>
      </c>
      <c r="M11" s="546"/>
      <c r="N11" s="210">
        <f t="shared" si="3"/>
        <v>0</v>
      </c>
      <c r="O11" s="150">
        <v>1.8499999999999999E-2</v>
      </c>
      <c r="P11" s="145" t="s">
        <v>417</v>
      </c>
      <c r="Q11" s="221">
        <f t="shared" si="0"/>
        <v>0</v>
      </c>
    </row>
    <row r="12" spans="1:17" ht="27.95" customHeight="1">
      <c r="A12" s="525"/>
      <c r="B12" s="527"/>
      <c r="C12" s="497" t="s">
        <v>54</v>
      </c>
      <c r="D12" s="502"/>
      <c r="E12" s="498"/>
      <c r="F12" s="129">
        <f>'2号(4)'!BU64</f>
        <v>0</v>
      </c>
      <c r="G12" s="138" t="s">
        <v>424</v>
      </c>
      <c r="H12" s="181">
        <f t="shared" si="1"/>
        <v>0</v>
      </c>
      <c r="I12" s="138" t="s">
        <v>424</v>
      </c>
      <c r="J12" s="179">
        <v>37.700000000000003</v>
      </c>
      <c r="K12" s="145" t="s">
        <v>420</v>
      </c>
      <c r="L12" s="185">
        <f t="shared" si="2"/>
        <v>0</v>
      </c>
      <c r="M12" s="546"/>
      <c r="N12" s="210">
        <f t="shared" si="3"/>
        <v>0</v>
      </c>
      <c r="O12" s="150">
        <v>1.8700000000000001E-2</v>
      </c>
      <c r="P12" s="145" t="s">
        <v>417</v>
      </c>
      <c r="Q12" s="221">
        <f t="shared" si="0"/>
        <v>0</v>
      </c>
    </row>
    <row r="13" spans="1:17" ht="27.95" customHeight="1">
      <c r="A13" s="525"/>
      <c r="B13" s="527"/>
      <c r="C13" s="497" t="s">
        <v>55</v>
      </c>
      <c r="D13" s="502"/>
      <c r="E13" s="498"/>
      <c r="F13" s="129">
        <f>'2号(4)'!BZ64</f>
        <v>0</v>
      </c>
      <c r="G13" s="138" t="s">
        <v>424</v>
      </c>
      <c r="H13" s="181">
        <f t="shared" si="1"/>
        <v>0</v>
      </c>
      <c r="I13" s="138" t="s">
        <v>424</v>
      </c>
      <c r="J13" s="179">
        <v>39.1</v>
      </c>
      <c r="K13" s="145" t="s">
        <v>420</v>
      </c>
      <c r="L13" s="185">
        <f t="shared" si="2"/>
        <v>0</v>
      </c>
      <c r="M13" s="546"/>
      <c r="N13" s="210">
        <f t="shared" si="3"/>
        <v>0</v>
      </c>
      <c r="O13" s="150">
        <v>1.89E-2</v>
      </c>
      <c r="P13" s="145" t="s">
        <v>417</v>
      </c>
      <c r="Q13" s="221">
        <f t="shared" si="0"/>
        <v>0</v>
      </c>
    </row>
    <row r="14" spans="1:17" ht="27.95" customHeight="1">
      <c r="A14" s="525"/>
      <c r="B14" s="527"/>
      <c r="C14" s="497" t="s">
        <v>56</v>
      </c>
      <c r="D14" s="502"/>
      <c r="E14" s="498"/>
      <c r="F14" s="129">
        <f>'2号(4)'!CE64</f>
        <v>0</v>
      </c>
      <c r="G14" s="138" t="s">
        <v>424</v>
      </c>
      <c r="H14" s="181">
        <f t="shared" si="1"/>
        <v>0</v>
      </c>
      <c r="I14" s="138" t="s">
        <v>424</v>
      </c>
      <c r="J14" s="179">
        <v>41.9</v>
      </c>
      <c r="K14" s="145" t="s">
        <v>420</v>
      </c>
      <c r="L14" s="185">
        <f t="shared" si="2"/>
        <v>0</v>
      </c>
      <c r="M14" s="546"/>
      <c r="N14" s="210">
        <f t="shared" si="3"/>
        <v>0</v>
      </c>
      <c r="O14" s="150">
        <v>1.95E-2</v>
      </c>
      <c r="P14" s="145" t="s">
        <v>417</v>
      </c>
      <c r="Q14" s="221">
        <f t="shared" si="0"/>
        <v>0</v>
      </c>
    </row>
    <row r="15" spans="1:17" ht="27.95" customHeight="1">
      <c r="A15" s="525"/>
      <c r="B15" s="527"/>
      <c r="C15" s="497" t="s">
        <v>57</v>
      </c>
      <c r="D15" s="502"/>
      <c r="E15" s="498"/>
      <c r="F15" s="129">
        <f>'2号(4)'!CJ64</f>
        <v>0</v>
      </c>
      <c r="G15" s="138" t="s">
        <v>425</v>
      </c>
      <c r="H15" s="181">
        <f t="shared" si="1"/>
        <v>0</v>
      </c>
      <c r="I15" s="138" t="s">
        <v>425</v>
      </c>
      <c r="J15" s="179">
        <v>40.9</v>
      </c>
      <c r="K15" s="145" t="s">
        <v>421</v>
      </c>
      <c r="L15" s="185">
        <f t="shared" si="2"/>
        <v>0</v>
      </c>
      <c r="M15" s="546"/>
      <c r="N15" s="210">
        <f t="shared" si="3"/>
        <v>0</v>
      </c>
      <c r="O15" s="150">
        <v>2.0799999999999999E-2</v>
      </c>
      <c r="P15" s="145" t="s">
        <v>417</v>
      </c>
      <c r="Q15" s="221">
        <f t="shared" si="0"/>
        <v>0</v>
      </c>
    </row>
    <row r="16" spans="1:17" ht="27.95" customHeight="1">
      <c r="A16" s="525"/>
      <c r="B16" s="527"/>
      <c r="C16" s="497" t="s">
        <v>58</v>
      </c>
      <c r="D16" s="502"/>
      <c r="E16" s="498"/>
      <c r="F16" s="129">
        <f>'2号(4)'!CO64</f>
        <v>0</v>
      </c>
      <c r="G16" s="138" t="s">
        <v>425</v>
      </c>
      <c r="H16" s="181">
        <f t="shared" si="1"/>
        <v>0</v>
      </c>
      <c r="I16" s="138" t="s">
        <v>425</v>
      </c>
      <c r="J16" s="179">
        <v>29.9</v>
      </c>
      <c r="K16" s="145" t="s">
        <v>421</v>
      </c>
      <c r="L16" s="185">
        <f t="shared" si="2"/>
        <v>0</v>
      </c>
      <c r="M16" s="546"/>
      <c r="N16" s="210">
        <f t="shared" si="3"/>
        <v>0</v>
      </c>
      <c r="O16" s="150">
        <v>2.5399999999999999E-2</v>
      </c>
      <c r="P16" s="145" t="s">
        <v>417</v>
      </c>
      <c r="Q16" s="221">
        <f t="shared" si="0"/>
        <v>0</v>
      </c>
    </row>
    <row r="17" spans="1:17" ht="27.95" customHeight="1">
      <c r="A17" s="525"/>
      <c r="B17" s="527"/>
      <c r="C17" s="499" t="s">
        <v>59</v>
      </c>
      <c r="D17" s="497" t="s">
        <v>60</v>
      </c>
      <c r="E17" s="498"/>
      <c r="F17" s="129">
        <f>ROUND('2号(4)'!CT64,0)+ROUND('2号(4)'!CY64,0)+ROUND('2号(4)'!DD64,0)+ROUND('2号(4)'!DI64,0)</f>
        <v>0</v>
      </c>
      <c r="G17" s="138" t="s">
        <v>425</v>
      </c>
      <c r="H17" s="181">
        <f t="shared" si="1"/>
        <v>0</v>
      </c>
      <c r="I17" s="138" t="s">
        <v>425</v>
      </c>
      <c r="J17" s="179">
        <v>50.8</v>
      </c>
      <c r="K17" s="145" t="s">
        <v>421</v>
      </c>
      <c r="L17" s="185">
        <f t="shared" si="2"/>
        <v>0</v>
      </c>
      <c r="M17" s="546"/>
      <c r="N17" s="210">
        <f t="shared" si="3"/>
        <v>0</v>
      </c>
      <c r="O17" s="150">
        <v>1.61E-2</v>
      </c>
      <c r="P17" s="145" t="s">
        <v>417</v>
      </c>
      <c r="Q17" s="221">
        <f t="shared" si="0"/>
        <v>0</v>
      </c>
    </row>
    <row r="18" spans="1:17" ht="27.95" customHeight="1">
      <c r="A18" s="525"/>
      <c r="B18" s="527"/>
      <c r="C18" s="501"/>
      <c r="D18" s="497" t="s">
        <v>62</v>
      </c>
      <c r="E18" s="498"/>
      <c r="F18" s="129">
        <f>'2号(4)'!DN64</f>
        <v>0</v>
      </c>
      <c r="G18" s="138" t="s">
        <v>427</v>
      </c>
      <c r="H18" s="181">
        <f t="shared" si="1"/>
        <v>0</v>
      </c>
      <c r="I18" s="138" t="s">
        <v>427</v>
      </c>
      <c r="J18" s="179">
        <v>44.9</v>
      </c>
      <c r="K18" s="145" t="s">
        <v>422</v>
      </c>
      <c r="L18" s="185">
        <f t="shared" si="2"/>
        <v>0</v>
      </c>
      <c r="M18" s="546"/>
      <c r="N18" s="210">
        <f t="shared" si="3"/>
        <v>0</v>
      </c>
      <c r="O18" s="150">
        <v>1.4200000000000001E-2</v>
      </c>
      <c r="P18" s="145" t="s">
        <v>417</v>
      </c>
      <c r="Q18" s="221">
        <f t="shared" si="0"/>
        <v>0</v>
      </c>
    </row>
    <row r="19" spans="1:17" ht="27.95" customHeight="1">
      <c r="A19" s="525"/>
      <c r="B19" s="527"/>
      <c r="C19" s="512" t="s">
        <v>64</v>
      </c>
      <c r="D19" s="497" t="s">
        <v>467</v>
      </c>
      <c r="E19" s="498"/>
      <c r="F19" s="129">
        <f>'2号(4)'!DS64</f>
        <v>0</v>
      </c>
      <c r="G19" s="138" t="s">
        <v>425</v>
      </c>
      <c r="H19" s="181">
        <f t="shared" si="1"/>
        <v>0</v>
      </c>
      <c r="I19" s="138" t="s">
        <v>425</v>
      </c>
      <c r="J19" s="179">
        <v>54.6</v>
      </c>
      <c r="K19" s="145" t="s">
        <v>421</v>
      </c>
      <c r="L19" s="185">
        <f t="shared" si="2"/>
        <v>0</v>
      </c>
      <c r="M19" s="546"/>
      <c r="N19" s="210">
        <f t="shared" si="3"/>
        <v>0</v>
      </c>
      <c r="O19" s="150">
        <v>1.35E-2</v>
      </c>
      <c r="P19" s="145" t="s">
        <v>417</v>
      </c>
      <c r="Q19" s="221">
        <f t="shared" si="0"/>
        <v>0</v>
      </c>
    </row>
    <row r="20" spans="1:17" ht="27.95" customHeight="1">
      <c r="A20" s="525"/>
      <c r="B20" s="527"/>
      <c r="C20" s="501"/>
      <c r="D20" s="497" t="s">
        <v>65</v>
      </c>
      <c r="E20" s="498"/>
      <c r="F20" s="129">
        <f>'2号(4)'!DX64</f>
        <v>0</v>
      </c>
      <c r="G20" s="138" t="s">
        <v>427</v>
      </c>
      <c r="H20" s="181">
        <f t="shared" si="1"/>
        <v>0</v>
      </c>
      <c r="I20" s="138" t="s">
        <v>427</v>
      </c>
      <c r="J20" s="179">
        <v>43.5</v>
      </c>
      <c r="K20" s="145" t="s">
        <v>422</v>
      </c>
      <c r="L20" s="185">
        <f t="shared" si="2"/>
        <v>0</v>
      </c>
      <c r="M20" s="546"/>
      <c r="N20" s="210">
        <f t="shared" si="3"/>
        <v>0</v>
      </c>
      <c r="O20" s="150">
        <v>1.3899999999999999E-2</v>
      </c>
      <c r="P20" s="145" t="s">
        <v>417</v>
      </c>
      <c r="Q20" s="221">
        <f t="shared" si="0"/>
        <v>0</v>
      </c>
    </row>
    <row r="21" spans="1:17" ht="27.95" customHeight="1">
      <c r="A21" s="525"/>
      <c r="B21" s="527"/>
      <c r="C21" s="499" t="s">
        <v>66</v>
      </c>
      <c r="D21" s="497" t="s">
        <v>67</v>
      </c>
      <c r="E21" s="498"/>
      <c r="F21" s="129">
        <f>'2号(4)'!EC64</f>
        <v>0</v>
      </c>
      <c r="G21" s="138" t="s">
        <v>425</v>
      </c>
      <c r="H21" s="181">
        <f t="shared" si="1"/>
        <v>0</v>
      </c>
      <c r="I21" s="138" t="s">
        <v>425</v>
      </c>
      <c r="J21" s="179">
        <v>29</v>
      </c>
      <c r="K21" s="145" t="s">
        <v>421</v>
      </c>
      <c r="L21" s="185">
        <f t="shared" si="2"/>
        <v>0</v>
      </c>
      <c r="M21" s="546"/>
      <c r="N21" s="210">
        <f t="shared" si="3"/>
        <v>0</v>
      </c>
      <c r="O21" s="150">
        <v>2.4500000000000001E-2</v>
      </c>
      <c r="P21" s="145" t="s">
        <v>417</v>
      </c>
      <c r="Q21" s="221">
        <f t="shared" si="0"/>
        <v>0</v>
      </c>
    </row>
    <row r="22" spans="1:17" ht="27.95" customHeight="1">
      <c r="A22" s="525"/>
      <c r="B22" s="527"/>
      <c r="C22" s="500"/>
      <c r="D22" s="497" t="s">
        <v>68</v>
      </c>
      <c r="E22" s="498"/>
      <c r="F22" s="129">
        <f>'2号(4)'!EH64</f>
        <v>0</v>
      </c>
      <c r="G22" s="138" t="s">
        <v>425</v>
      </c>
      <c r="H22" s="181">
        <f t="shared" si="1"/>
        <v>0</v>
      </c>
      <c r="I22" s="138" t="s">
        <v>425</v>
      </c>
      <c r="J22" s="179">
        <v>25.7</v>
      </c>
      <c r="K22" s="145" t="s">
        <v>421</v>
      </c>
      <c r="L22" s="185">
        <f t="shared" si="2"/>
        <v>0</v>
      </c>
      <c r="M22" s="546"/>
      <c r="N22" s="210">
        <f t="shared" si="3"/>
        <v>0</v>
      </c>
      <c r="O22" s="150">
        <v>2.47E-2</v>
      </c>
      <c r="P22" s="145" t="s">
        <v>417</v>
      </c>
      <c r="Q22" s="221">
        <f t="shared" si="0"/>
        <v>0</v>
      </c>
    </row>
    <row r="23" spans="1:17" ht="27.95" customHeight="1">
      <c r="A23" s="525"/>
      <c r="B23" s="527"/>
      <c r="C23" s="501"/>
      <c r="D23" s="497" t="s">
        <v>69</v>
      </c>
      <c r="E23" s="498"/>
      <c r="F23" s="129">
        <f>'2号(4)'!EM64</f>
        <v>0</v>
      </c>
      <c r="G23" s="138" t="s">
        <v>425</v>
      </c>
      <c r="H23" s="181">
        <f t="shared" si="1"/>
        <v>0</v>
      </c>
      <c r="I23" s="138" t="s">
        <v>425</v>
      </c>
      <c r="J23" s="179">
        <v>26.9</v>
      </c>
      <c r="K23" s="145" t="s">
        <v>421</v>
      </c>
      <c r="L23" s="185">
        <f t="shared" si="2"/>
        <v>0</v>
      </c>
      <c r="M23" s="546"/>
      <c r="N23" s="210">
        <f t="shared" si="3"/>
        <v>0</v>
      </c>
      <c r="O23" s="150">
        <v>2.5499999999999998E-2</v>
      </c>
      <c r="P23" s="145" t="s">
        <v>417</v>
      </c>
      <c r="Q23" s="221">
        <f t="shared" si="0"/>
        <v>0</v>
      </c>
    </row>
    <row r="24" spans="1:17" ht="27.95" customHeight="1">
      <c r="A24" s="525"/>
      <c r="B24" s="527"/>
      <c r="C24" s="497" t="s">
        <v>70</v>
      </c>
      <c r="D24" s="502"/>
      <c r="E24" s="498"/>
      <c r="F24" s="129">
        <f>'2号(4)'!ER64</f>
        <v>0</v>
      </c>
      <c r="G24" s="139" t="s">
        <v>425</v>
      </c>
      <c r="H24" s="181">
        <f t="shared" si="1"/>
        <v>0</v>
      </c>
      <c r="I24" s="139" t="s">
        <v>425</v>
      </c>
      <c r="J24" s="179">
        <v>29.4</v>
      </c>
      <c r="K24" s="145" t="s">
        <v>421</v>
      </c>
      <c r="L24" s="185">
        <f t="shared" si="2"/>
        <v>0</v>
      </c>
      <c r="M24" s="546"/>
      <c r="N24" s="210">
        <f t="shared" si="3"/>
        <v>0</v>
      </c>
      <c r="O24" s="150">
        <v>2.9399999999999999E-2</v>
      </c>
      <c r="P24" s="145" t="s">
        <v>417</v>
      </c>
      <c r="Q24" s="221">
        <f t="shared" si="0"/>
        <v>0</v>
      </c>
    </row>
    <row r="25" spans="1:17" ht="27.95" customHeight="1">
      <c r="A25" s="525"/>
      <c r="B25" s="527"/>
      <c r="C25" s="497" t="s">
        <v>71</v>
      </c>
      <c r="D25" s="502"/>
      <c r="E25" s="498"/>
      <c r="F25" s="129">
        <f>'2号(4)'!EW64</f>
        <v>0</v>
      </c>
      <c r="G25" s="139" t="s">
        <v>425</v>
      </c>
      <c r="H25" s="181">
        <f t="shared" si="1"/>
        <v>0</v>
      </c>
      <c r="I25" s="139" t="s">
        <v>425</v>
      </c>
      <c r="J25" s="179">
        <v>37.299999999999997</v>
      </c>
      <c r="K25" s="145" t="s">
        <v>421</v>
      </c>
      <c r="L25" s="185">
        <f t="shared" si="2"/>
        <v>0</v>
      </c>
      <c r="M25" s="546"/>
      <c r="N25" s="210">
        <f t="shared" si="3"/>
        <v>0</v>
      </c>
      <c r="O25" s="150">
        <v>2.0899999999999998E-2</v>
      </c>
      <c r="P25" s="145" t="s">
        <v>417</v>
      </c>
      <c r="Q25" s="221">
        <f t="shared" si="0"/>
        <v>0</v>
      </c>
    </row>
    <row r="26" spans="1:17" ht="27.95" customHeight="1">
      <c r="A26" s="525"/>
      <c r="B26" s="527"/>
      <c r="C26" s="497" t="s">
        <v>41</v>
      </c>
      <c r="D26" s="502"/>
      <c r="E26" s="498"/>
      <c r="F26" s="129">
        <f>'2号(4)'!FB64</f>
        <v>0</v>
      </c>
      <c r="G26" s="139" t="s">
        <v>427</v>
      </c>
      <c r="H26" s="181">
        <f t="shared" si="1"/>
        <v>0</v>
      </c>
      <c r="I26" s="139" t="s">
        <v>427</v>
      </c>
      <c r="J26" s="179">
        <v>21.1</v>
      </c>
      <c r="K26" s="145" t="s">
        <v>422</v>
      </c>
      <c r="L26" s="185">
        <f t="shared" si="2"/>
        <v>0</v>
      </c>
      <c r="M26" s="546"/>
      <c r="N26" s="210">
        <f t="shared" si="3"/>
        <v>0</v>
      </c>
      <c r="O26" s="150">
        <v>1.0999999999999999E-2</v>
      </c>
      <c r="P26" s="145" t="s">
        <v>417</v>
      </c>
      <c r="Q26" s="221">
        <f t="shared" si="0"/>
        <v>0</v>
      </c>
    </row>
    <row r="27" spans="1:17" ht="27.95" customHeight="1">
      <c r="A27" s="525"/>
      <c r="B27" s="527"/>
      <c r="C27" s="497" t="s">
        <v>42</v>
      </c>
      <c r="D27" s="502"/>
      <c r="E27" s="498"/>
      <c r="F27" s="129">
        <f>'2号(4)'!FG64</f>
        <v>0</v>
      </c>
      <c r="G27" s="139" t="s">
        <v>427</v>
      </c>
      <c r="H27" s="181">
        <f t="shared" si="1"/>
        <v>0</v>
      </c>
      <c r="I27" s="139" t="s">
        <v>427</v>
      </c>
      <c r="J27" s="179">
        <v>3.41</v>
      </c>
      <c r="K27" s="145" t="s">
        <v>422</v>
      </c>
      <c r="L27" s="185">
        <f t="shared" si="2"/>
        <v>0</v>
      </c>
      <c r="M27" s="546"/>
      <c r="N27" s="210">
        <f t="shared" si="3"/>
        <v>0</v>
      </c>
      <c r="O27" s="150">
        <v>2.6599999999999999E-2</v>
      </c>
      <c r="P27" s="145" t="s">
        <v>417</v>
      </c>
      <c r="Q27" s="221">
        <f t="shared" si="0"/>
        <v>0</v>
      </c>
    </row>
    <row r="28" spans="1:17" ht="27.95" customHeight="1">
      <c r="A28" s="525"/>
      <c r="B28" s="527"/>
      <c r="C28" s="497" t="s">
        <v>43</v>
      </c>
      <c r="D28" s="502"/>
      <c r="E28" s="498"/>
      <c r="F28" s="129">
        <f>'2号(4)'!FL64</f>
        <v>0</v>
      </c>
      <c r="G28" s="139" t="s">
        <v>427</v>
      </c>
      <c r="H28" s="181">
        <f t="shared" si="1"/>
        <v>0</v>
      </c>
      <c r="I28" s="139" t="s">
        <v>427</v>
      </c>
      <c r="J28" s="179">
        <v>8.41</v>
      </c>
      <c r="K28" s="145" t="s">
        <v>422</v>
      </c>
      <c r="L28" s="185">
        <f t="shared" si="2"/>
        <v>0</v>
      </c>
      <c r="M28" s="546"/>
      <c r="N28" s="210">
        <f t="shared" si="3"/>
        <v>0</v>
      </c>
      <c r="O28" s="150">
        <v>3.8399999999999997E-2</v>
      </c>
      <c r="P28" s="145" t="s">
        <v>417</v>
      </c>
      <c r="Q28" s="221">
        <f t="shared" si="0"/>
        <v>0</v>
      </c>
    </row>
    <row r="29" spans="1:17" ht="27.95" customHeight="1">
      <c r="A29" s="525"/>
      <c r="B29" s="527"/>
      <c r="C29" s="506" t="s">
        <v>72</v>
      </c>
      <c r="D29" s="506" t="s">
        <v>102</v>
      </c>
      <c r="E29" s="120" t="s">
        <v>103</v>
      </c>
      <c r="F29" s="441"/>
      <c r="G29" s="442"/>
      <c r="H29" s="181">
        <f>'2号(5)'!U12-'2号(5)'!U55</f>
        <v>0</v>
      </c>
      <c r="I29" s="139" t="s">
        <v>427</v>
      </c>
      <c r="J29" s="179">
        <v>45</v>
      </c>
      <c r="K29" s="145" t="s">
        <v>422</v>
      </c>
      <c r="L29" s="185">
        <f t="shared" si="2"/>
        <v>0</v>
      </c>
      <c r="M29" s="546"/>
      <c r="N29" s="210">
        <f t="shared" si="3"/>
        <v>0</v>
      </c>
      <c r="O29" s="150">
        <v>1.3599999999999999E-2</v>
      </c>
      <c r="P29" s="145" t="s">
        <v>417</v>
      </c>
      <c r="Q29" s="221">
        <f t="shared" si="0"/>
        <v>0</v>
      </c>
    </row>
    <row r="30" spans="1:17" ht="27.95" customHeight="1">
      <c r="A30" s="525"/>
      <c r="B30" s="527"/>
      <c r="C30" s="509"/>
      <c r="D30" s="507"/>
      <c r="E30" s="120" t="s">
        <v>104</v>
      </c>
      <c r="F30" s="441"/>
      <c r="G30" s="442"/>
      <c r="H30" s="181">
        <f>'2号(5)'!U17-'2号(5)'!U60</f>
        <v>0</v>
      </c>
      <c r="I30" s="139" t="s">
        <v>427</v>
      </c>
      <c r="J30" s="179">
        <v>43.12</v>
      </c>
      <c r="K30" s="145" t="s">
        <v>422</v>
      </c>
      <c r="L30" s="185">
        <f t="shared" si="2"/>
        <v>0</v>
      </c>
      <c r="M30" s="546"/>
      <c r="N30" s="210">
        <f t="shared" si="3"/>
        <v>0</v>
      </c>
      <c r="O30" s="150">
        <v>1.3599999999999999E-2</v>
      </c>
      <c r="P30" s="145" t="s">
        <v>417</v>
      </c>
      <c r="Q30" s="221">
        <f t="shared" si="0"/>
        <v>0</v>
      </c>
    </row>
    <row r="31" spans="1:17" ht="27.95" customHeight="1">
      <c r="A31" s="525"/>
      <c r="B31" s="527"/>
      <c r="C31" s="509"/>
      <c r="D31" s="507"/>
      <c r="E31" s="120" t="s">
        <v>105</v>
      </c>
      <c r="F31" s="441"/>
      <c r="G31" s="442"/>
      <c r="H31" s="181">
        <f>'2号(5)'!U22-'2号(5)'!U65</f>
        <v>0</v>
      </c>
      <c r="I31" s="139" t="s">
        <v>427</v>
      </c>
      <c r="J31" s="179">
        <v>46.04</v>
      </c>
      <c r="K31" s="145" t="s">
        <v>422</v>
      </c>
      <c r="L31" s="185">
        <f t="shared" si="2"/>
        <v>0</v>
      </c>
      <c r="M31" s="546"/>
      <c r="N31" s="210">
        <f t="shared" si="3"/>
        <v>0</v>
      </c>
      <c r="O31" s="150">
        <v>1.3599999999999999E-2</v>
      </c>
      <c r="P31" s="145" t="s">
        <v>417</v>
      </c>
      <c r="Q31" s="221">
        <f t="shared" si="0"/>
        <v>0</v>
      </c>
    </row>
    <row r="32" spans="1:17" ht="27.95" customHeight="1">
      <c r="A32" s="525"/>
      <c r="B32" s="527"/>
      <c r="C32" s="509"/>
      <c r="D32" s="507"/>
      <c r="E32" s="120" t="s">
        <v>106</v>
      </c>
      <c r="F32" s="441"/>
      <c r="G32" s="442"/>
      <c r="H32" s="181">
        <f>'2号(5)'!U27-'2号(5)'!U70</f>
        <v>0</v>
      </c>
      <c r="I32" s="139" t="s">
        <v>427</v>
      </c>
      <c r="J32" s="179">
        <v>41.86</v>
      </c>
      <c r="K32" s="145" t="s">
        <v>422</v>
      </c>
      <c r="L32" s="185">
        <f t="shared" si="2"/>
        <v>0</v>
      </c>
      <c r="M32" s="546"/>
      <c r="N32" s="210">
        <f t="shared" si="3"/>
        <v>0</v>
      </c>
      <c r="O32" s="150">
        <v>1.3599999999999999E-2</v>
      </c>
      <c r="P32" s="145" t="s">
        <v>417</v>
      </c>
      <c r="Q32" s="221">
        <f t="shared" si="0"/>
        <v>0</v>
      </c>
    </row>
    <row r="33" spans="1:17" ht="27.95" customHeight="1">
      <c r="A33" s="525"/>
      <c r="B33" s="527"/>
      <c r="C33" s="509"/>
      <c r="D33" s="507"/>
      <c r="E33" s="120" t="s">
        <v>107</v>
      </c>
      <c r="F33" s="441"/>
      <c r="G33" s="442"/>
      <c r="H33" s="181">
        <f>'2号(5)'!U32-'2号(5)'!U75</f>
        <v>0</v>
      </c>
      <c r="I33" s="139" t="s">
        <v>427</v>
      </c>
      <c r="J33" s="179">
        <v>29.3</v>
      </c>
      <c r="K33" s="145" t="s">
        <v>422</v>
      </c>
      <c r="L33" s="185">
        <f t="shared" si="2"/>
        <v>0</v>
      </c>
      <c r="M33" s="546"/>
      <c r="N33" s="210">
        <f t="shared" si="3"/>
        <v>0</v>
      </c>
      <c r="O33" s="150">
        <v>1.3599999999999999E-2</v>
      </c>
      <c r="P33" s="145" t="s">
        <v>417</v>
      </c>
      <c r="Q33" s="221">
        <f t="shared" si="0"/>
        <v>0</v>
      </c>
    </row>
    <row r="34" spans="1:17" ht="27.95" customHeight="1">
      <c r="A34" s="525"/>
      <c r="B34" s="527"/>
      <c r="C34" s="509"/>
      <c r="D34" s="507"/>
      <c r="E34" s="114">
        <f>'2号(1)'!A34</f>
        <v>0</v>
      </c>
      <c r="F34" s="441"/>
      <c r="G34" s="442"/>
      <c r="H34" s="181">
        <f>'2号(5)'!U38-'2号(5)'!U81</f>
        <v>0</v>
      </c>
      <c r="I34" s="139" t="s">
        <v>427</v>
      </c>
      <c r="J34" s="538"/>
      <c r="K34" s="442"/>
      <c r="L34" s="185">
        <f>'2号(5)'!U39-'2号(5)'!U82</f>
        <v>0</v>
      </c>
      <c r="M34" s="546"/>
      <c r="N34" s="210">
        <f>'2号(5)'!U40-'2号(5)'!U83</f>
        <v>0</v>
      </c>
      <c r="O34" s="444"/>
      <c r="P34" s="442"/>
      <c r="Q34" s="221">
        <f>'2号(5)'!U41-'2号(5)'!U84</f>
        <v>0</v>
      </c>
    </row>
    <row r="35" spans="1:17" ht="27.95" customHeight="1">
      <c r="A35" s="525"/>
      <c r="B35" s="527"/>
      <c r="C35" s="509"/>
      <c r="D35" s="508"/>
      <c r="E35" s="114">
        <f>'2号(1)'!A35</f>
        <v>0</v>
      </c>
      <c r="F35" s="441"/>
      <c r="G35" s="442"/>
      <c r="H35" s="181">
        <f>'2号(5)'!U47-'2号(5)'!U90</f>
        <v>0</v>
      </c>
      <c r="I35" s="139" t="s">
        <v>427</v>
      </c>
      <c r="J35" s="538"/>
      <c r="K35" s="442"/>
      <c r="L35" s="185">
        <f>'2号(5)'!U48-'2号(5)'!U91</f>
        <v>0</v>
      </c>
      <c r="M35" s="546"/>
      <c r="N35" s="210">
        <f>'2号(5)'!U49-'2号(5)'!U92</f>
        <v>0</v>
      </c>
      <c r="O35" s="444"/>
      <c r="P35" s="442"/>
      <c r="Q35" s="221">
        <f>'2号(5)'!U50-'2号(5)'!U93</f>
        <v>0</v>
      </c>
    </row>
    <row r="36" spans="1:17" ht="27.95" customHeight="1">
      <c r="A36" s="525"/>
      <c r="B36" s="527"/>
      <c r="C36" s="509"/>
      <c r="D36" s="510">
        <f>'2号(1)'!J39</f>
        <v>0</v>
      </c>
      <c r="E36" s="511"/>
      <c r="F36" s="129">
        <f>'2号(4)'!HC64</f>
        <v>0</v>
      </c>
      <c r="G36" s="140">
        <f>'2号(1)'!L39</f>
        <v>0</v>
      </c>
      <c r="H36" s="181">
        <f t="shared" si="1"/>
        <v>0</v>
      </c>
      <c r="I36" s="140">
        <f>G36</f>
        <v>0</v>
      </c>
      <c r="J36" s="179">
        <f>'2号(1)'!M39</f>
        <v>0</v>
      </c>
      <c r="K36" s="146" t="str">
        <f>'2号(1)'!N39</f>
        <v>GJ/</v>
      </c>
      <c r="L36" s="185">
        <f>IF(ISERROR(H36*J36),"",H36*J36)</f>
        <v>0</v>
      </c>
      <c r="M36" s="546"/>
      <c r="N36" s="210">
        <f>IF(ISERROR(H36*J36*M$7),"",H36*J36*M$7)</f>
        <v>0</v>
      </c>
      <c r="O36" s="151">
        <f>'2号(1)'!O39</f>
        <v>0</v>
      </c>
      <c r="P36" s="146" t="s">
        <v>47</v>
      </c>
      <c r="Q36" s="221">
        <f>H36*J36*O36*44/12</f>
        <v>0</v>
      </c>
    </row>
    <row r="37" spans="1:17" ht="27.95" customHeight="1" thickBot="1">
      <c r="A37" s="525"/>
      <c r="B37" s="527"/>
      <c r="C37" s="509"/>
      <c r="D37" s="510">
        <f>'2号(1)'!J40</f>
        <v>0</v>
      </c>
      <c r="E37" s="511"/>
      <c r="F37" s="129">
        <f>'2号(4)'!HF64</f>
        <v>0</v>
      </c>
      <c r="G37" s="140">
        <f>'2号(1)'!L40</f>
        <v>0</v>
      </c>
      <c r="H37" s="181">
        <f t="shared" si="1"/>
        <v>0</v>
      </c>
      <c r="I37" s="140">
        <f>G37</f>
        <v>0</v>
      </c>
      <c r="J37" s="179">
        <f>'2号(1)'!M40</f>
        <v>0</v>
      </c>
      <c r="K37" s="146" t="str">
        <f>'2号(1)'!N40</f>
        <v>GJ/</v>
      </c>
      <c r="L37" s="185">
        <f>IF(ISERROR(H37*J37),"",H37*J37)</f>
        <v>0</v>
      </c>
      <c r="M37" s="546"/>
      <c r="N37" s="210">
        <f>IF(ISERROR(H37*J37*M$7),"",H37*J37*M$7)</f>
        <v>0</v>
      </c>
      <c r="O37" s="151">
        <f>'2号(1)'!O40</f>
        <v>0</v>
      </c>
      <c r="P37" s="146" t="s">
        <v>47</v>
      </c>
      <c r="Q37" s="221">
        <f>H37*J37*O37*44/12</f>
        <v>0</v>
      </c>
    </row>
    <row r="38" spans="1:17" ht="20.100000000000001" customHeight="1">
      <c r="A38" s="525"/>
      <c r="B38" s="527"/>
      <c r="C38" s="117"/>
      <c r="D38" s="118"/>
      <c r="E38" s="119"/>
      <c r="F38" s="113"/>
      <c r="G38" s="31"/>
      <c r="H38" s="164" t="s">
        <v>109</v>
      </c>
      <c r="I38" s="165"/>
      <c r="J38" s="166" t="s">
        <v>92</v>
      </c>
      <c r="K38" s="165"/>
      <c r="L38" s="167" t="s">
        <v>93</v>
      </c>
      <c r="M38" s="168" t="s">
        <v>94</v>
      </c>
      <c r="N38" s="169" t="s">
        <v>95</v>
      </c>
      <c r="O38" s="170" t="s">
        <v>111</v>
      </c>
      <c r="P38" s="165"/>
      <c r="Q38" s="171" t="s">
        <v>112</v>
      </c>
    </row>
    <row r="39" spans="1:17" ht="27.95" customHeight="1">
      <c r="A39" s="525"/>
      <c r="B39" s="527"/>
      <c r="C39" s="497" t="s">
        <v>73</v>
      </c>
      <c r="D39" s="502"/>
      <c r="E39" s="498"/>
      <c r="F39" s="130">
        <f>'2号(4)'!FQ64</f>
        <v>0</v>
      </c>
      <c r="G39" s="138" t="s">
        <v>426</v>
      </c>
      <c r="H39" s="182">
        <f t="shared" si="1"/>
        <v>0</v>
      </c>
      <c r="I39" s="138" t="s">
        <v>426</v>
      </c>
      <c r="J39" s="179">
        <v>1.02</v>
      </c>
      <c r="K39" s="145" t="s">
        <v>423</v>
      </c>
      <c r="L39" s="185">
        <f t="shared" si="2"/>
        <v>0</v>
      </c>
      <c r="M39" s="434">
        <v>2.58E-2</v>
      </c>
      <c r="N39" s="211">
        <f>H39*J39*M$39</f>
        <v>0</v>
      </c>
      <c r="O39" s="152">
        <v>0.06</v>
      </c>
      <c r="P39" s="145" t="s">
        <v>418</v>
      </c>
      <c r="Q39" s="221">
        <f>H39*O39</f>
        <v>0</v>
      </c>
    </row>
    <row r="40" spans="1:17" ht="27.95" customHeight="1">
      <c r="A40" s="525"/>
      <c r="B40" s="527"/>
      <c r="C40" s="503" t="s">
        <v>74</v>
      </c>
      <c r="D40" s="504"/>
      <c r="E40" s="505"/>
      <c r="F40" s="129">
        <f>'2号(4)'!FV64</f>
        <v>0</v>
      </c>
      <c r="G40" s="138" t="s">
        <v>426</v>
      </c>
      <c r="H40" s="181">
        <f t="shared" si="1"/>
        <v>0</v>
      </c>
      <c r="I40" s="138" t="s">
        <v>426</v>
      </c>
      <c r="J40" s="179">
        <v>1.36</v>
      </c>
      <c r="K40" s="145" t="s">
        <v>423</v>
      </c>
      <c r="L40" s="185">
        <f t="shared" si="2"/>
        <v>0</v>
      </c>
      <c r="M40" s="546"/>
      <c r="N40" s="210">
        <f>H40*J40*M$39</f>
        <v>0</v>
      </c>
      <c r="O40" s="153">
        <v>5.7000000000000002E-2</v>
      </c>
      <c r="P40" s="145" t="s">
        <v>418</v>
      </c>
      <c r="Q40" s="221">
        <f>H40*O40</f>
        <v>0</v>
      </c>
    </row>
    <row r="41" spans="1:17" ht="27.95" customHeight="1">
      <c r="A41" s="525"/>
      <c r="B41" s="527"/>
      <c r="C41" s="497" t="s">
        <v>75</v>
      </c>
      <c r="D41" s="502"/>
      <c r="E41" s="498"/>
      <c r="F41" s="129">
        <f>'2号(4)'!GA64</f>
        <v>0</v>
      </c>
      <c r="G41" s="138" t="s">
        <v>426</v>
      </c>
      <c r="H41" s="181">
        <f t="shared" si="1"/>
        <v>0</v>
      </c>
      <c r="I41" s="138" t="s">
        <v>426</v>
      </c>
      <c r="J41" s="179">
        <v>1.36</v>
      </c>
      <c r="K41" s="145" t="s">
        <v>423</v>
      </c>
      <c r="L41" s="185">
        <f t="shared" si="2"/>
        <v>0</v>
      </c>
      <c r="M41" s="546"/>
      <c r="N41" s="210">
        <f>H41*J41*M$39</f>
        <v>0</v>
      </c>
      <c r="O41" s="153">
        <v>5.7000000000000002E-2</v>
      </c>
      <c r="P41" s="145" t="s">
        <v>418</v>
      </c>
      <c r="Q41" s="221">
        <f>H41*O41</f>
        <v>0</v>
      </c>
    </row>
    <row r="42" spans="1:17" ht="27.95" customHeight="1">
      <c r="A42" s="525"/>
      <c r="B42" s="527"/>
      <c r="C42" s="497" t="s">
        <v>76</v>
      </c>
      <c r="D42" s="502"/>
      <c r="E42" s="498"/>
      <c r="F42" s="129">
        <f>'2号(4)'!GF64</f>
        <v>0</v>
      </c>
      <c r="G42" s="138" t="s">
        <v>426</v>
      </c>
      <c r="H42" s="181">
        <f t="shared" si="1"/>
        <v>0</v>
      </c>
      <c r="I42" s="138" t="s">
        <v>426</v>
      </c>
      <c r="J42" s="180">
        <v>1.36</v>
      </c>
      <c r="K42" s="145" t="s">
        <v>423</v>
      </c>
      <c r="L42" s="185">
        <f t="shared" si="2"/>
        <v>0</v>
      </c>
      <c r="M42" s="546"/>
      <c r="N42" s="210">
        <f>H42*J42*M$39</f>
        <v>0</v>
      </c>
      <c r="O42" s="153">
        <v>5.7000000000000002E-2</v>
      </c>
      <c r="P42" s="145" t="s">
        <v>418</v>
      </c>
      <c r="Q42" s="221">
        <f>H42*O42</f>
        <v>0</v>
      </c>
    </row>
    <row r="43" spans="1:17" ht="27.95" customHeight="1" thickBot="1">
      <c r="A43" s="525"/>
      <c r="B43" s="116"/>
      <c r="C43" s="494" t="s">
        <v>392</v>
      </c>
      <c r="D43" s="495"/>
      <c r="E43" s="496"/>
      <c r="F43" s="131">
        <f>'2号(4)'!GU66</f>
        <v>0</v>
      </c>
      <c r="G43" s="141" t="s">
        <v>426</v>
      </c>
      <c r="H43" s="183">
        <f t="shared" si="1"/>
        <v>0</v>
      </c>
      <c r="I43" s="141" t="s">
        <v>426</v>
      </c>
      <c r="J43" s="539"/>
      <c r="K43" s="540"/>
      <c r="L43" s="205"/>
      <c r="M43" s="547"/>
      <c r="N43" s="212"/>
      <c r="O43" s="154">
        <v>5.7000000000000002E-2</v>
      </c>
      <c r="P43" s="147" t="s">
        <v>418</v>
      </c>
      <c r="Q43" s="222">
        <f>H43*O43</f>
        <v>0</v>
      </c>
    </row>
    <row r="44" spans="1:17" ht="35.1" customHeight="1" thickBot="1">
      <c r="A44" s="525"/>
      <c r="B44" s="32"/>
      <c r="C44" s="481" t="s">
        <v>108</v>
      </c>
      <c r="D44" s="482"/>
      <c r="E44" s="483"/>
      <c r="F44" s="484"/>
      <c r="G44" s="485"/>
      <c r="H44" s="484"/>
      <c r="I44" s="485"/>
      <c r="J44" s="486"/>
      <c r="K44" s="487"/>
      <c r="L44" s="186">
        <f>SUM(L7:L42)</f>
        <v>0</v>
      </c>
      <c r="M44" s="33"/>
      <c r="N44" s="213">
        <f>SUM(N6:N42)</f>
        <v>0</v>
      </c>
      <c r="O44" s="536"/>
      <c r="P44" s="537"/>
      <c r="Q44" s="223">
        <f>SUM(Q7:Q43)</f>
        <v>0</v>
      </c>
    </row>
    <row r="45" spans="1:17" ht="23.25" thickTop="1">
      <c r="A45" s="525"/>
      <c r="B45" s="475" t="s">
        <v>77</v>
      </c>
      <c r="C45" s="34"/>
      <c r="D45" s="35"/>
      <c r="E45" s="36"/>
      <c r="F45" s="37"/>
      <c r="G45" s="38"/>
      <c r="H45" s="157" t="s">
        <v>109</v>
      </c>
      <c r="I45" s="158"/>
      <c r="J45" s="159" t="s">
        <v>92</v>
      </c>
      <c r="K45" s="158"/>
      <c r="L45" s="160" t="s">
        <v>93</v>
      </c>
      <c r="M45" s="161" t="s">
        <v>110</v>
      </c>
      <c r="N45" s="162" t="s">
        <v>95</v>
      </c>
      <c r="O45" s="163" t="s">
        <v>111</v>
      </c>
      <c r="P45" s="158"/>
      <c r="Q45" s="324" t="s">
        <v>615</v>
      </c>
    </row>
    <row r="46" spans="1:17" ht="27.95" customHeight="1">
      <c r="A46" s="525"/>
      <c r="B46" s="476"/>
      <c r="C46" s="492" t="s">
        <v>78</v>
      </c>
      <c r="D46" s="39" t="s">
        <v>79</v>
      </c>
      <c r="E46" s="40"/>
      <c r="F46" s="129">
        <f>'2号(4)'!AB64</f>
        <v>0</v>
      </c>
      <c r="G46" s="142" t="s">
        <v>80</v>
      </c>
      <c r="H46" s="181">
        <f>ROUND(F46,0)</f>
        <v>0</v>
      </c>
      <c r="I46" s="142" t="s">
        <v>80</v>
      </c>
      <c r="J46" s="180">
        <v>9.9700000000000006</v>
      </c>
      <c r="K46" s="144" t="s">
        <v>113</v>
      </c>
      <c r="L46" s="187">
        <f>H46*J46</f>
        <v>0</v>
      </c>
      <c r="M46" s="434">
        <v>2.58E-2</v>
      </c>
      <c r="N46" s="210">
        <f>H46*J46*M$46</f>
        <v>0</v>
      </c>
      <c r="O46" s="153">
        <v>0.38600000000000001</v>
      </c>
      <c r="P46" s="145" t="s">
        <v>419</v>
      </c>
      <c r="Q46" s="224">
        <f>H46*O46</f>
        <v>0</v>
      </c>
    </row>
    <row r="47" spans="1:17" ht="27.95" customHeight="1">
      <c r="A47" s="525"/>
      <c r="B47" s="476"/>
      <c r="C47" s="493"/>
      <c r="D47" s="41" t="s">
        <v>81</v>
      </c>
      <c r="E47" s="42"/>
      <c r="F47" s="129">
        <f>'2号(4)'!AG64</f>
        <v>0</v>
      </c>
      <c r="G47" s="139" t="s">
        <v>80</v>
      </c>
      <c r="H47" s="181">
        <f>ROUND(F47,0)</f>
        <v>0</v>
      </c>
      <c r="I47" s="139" t="s">
        <v>80</v>
      </c>
      <c r="J47" s="180">
        <v>9.2799999999999994</v>
      </c>
      <c r="K47" s="145" t="s">
        <v>113</v>
      </c>
      <c r="L47" s="187">
        <f>H47*J47</f>
        <v>0</v>
      </c>
      <c r="M47" s="435"/>
      <c r="N47" s="210">
        <f>H47*J47*M$46</f>
        <v>0</v>
      </c>
      <c r="O47" s="153">
        <v>0.38600000000000001</v>
      </c>
      <c r="P47" s="144" t="s">
        <v>419</v>
      </c>
      <c r="Q47" s="224">
        <f>H47*O47</f>
        <v>0</v>
      </c>
    </row>
    <row r="48" spans="1:17" ht="27.95" customHeight="1">
      <c r="A48" s="525"/>
      <c r="B48" s="476"/>
      <c r="C48" s="448" t="s">
        <v>82</v>
      </c>
      <c r="D48" s="449"/>
      <c r="E48" s="450"/>
      <c r="F48" s="129">
        <f>'2号(4)'!AL64+'2号(4)'!AQ64</f>
        <v>0</v>
      </c>
      <c r="G48" s="138" t="s">
        <v>80</v>
      </c>
      <c r="H48" s="181">
        <f>ROUND(F48,0)</f>
        <v>0</v>
      </c>
      <c r="I48" s="138" t="s">
        <v>80</v>
      </c>
      <c r="J48" s="180">
        <v>9.76</v>
      </c>
      <c r="K48" s="145" t="s">
        <v>113</v>
      </c>
      <c r="L48" s="187">
        <f>H48*J48</f>
        <v>0</v>
      </c>
      <c r="M48" s="435"/>
      <c r="N48" s="210">
        <f>H48*J48*M$46</f>
        <v>0</v>
      </c>
      <c r="O48" s="153">
        <v>0.38600000000000001</v>
      </c>
      <c r="P48" s="144" t="s">
        <v>419</v>
      </c>
      <c r="Q48" s="224">
        <f>H48*O48</f>
        <v>0</v>
      </c>
    </row>
    <row r="49" spans="1:17" ht="27.95" customHeight="1">
      <c r="A49" s="115"/>
      <c r="B49" s="476"/>
      <c r="C49" s="451" t="s">
        <v>390</v>
      </c>
      <c r="D49" s="452"/>
      <c r="E49" s="453"/>
      <c r="F49" s="129">
        <f>'2号(4)'!GZ67</f>
        <v>0</v>
      </c>
      <c r="G49" s="139" t="s">
        <v>80</v>
      </c>
      <c r="H49" s="181">
        <f>ROUND(F49,0)</f>
        <v>0</v>
      </c>
      <c r="I49" s="139" t="s">
        <v>80</v>
      </c>
      <c r="J49" s="454"/>
      <c r="K49" s="455"/>
      <c r="L49" s="188"/>
      <c r="M49" s="435"/>
      <c r="N49" s="214"/>
      <c r="O49" s="153">
        <v>0.38600000000000001</v>
      </c>
      <c r="P49" s="144" t="s">
        <v>419</v>
      </c>
      <c r="Q49" s="224">
        <f>H49*O49</f>
        <v>0</v>
      </c>
    </row>
    <row r="50" spans="1:17" ht="27.95" customHeight="1">
      <c r="A50" s="115"/>
      <c r="B50" s="476"/>
      <c r="C50" s="491" t="s">
        <v>391</v>
      </c>
      <c r="D50" s="452"/>
      <c r="E50" s="453"/>
      <c r="F50" s="129">
        <f>'2号(4)'!GZ68</f>
        <v>0</v>
      </c>
      <c r="G50" s="138" t="s">
        <v>80</v>
      </c>
      <c r="H50" s="181">
        <f>ROUND(F50,0)</f>
        <v>0</v>
      </c>
      <c r="I50" s="138" t="s">
        <v>80</v>
      </c>
      <c r="J50" s="454"/>
      <c r="K50" s="455"/>
      <c r="L50" s="188"/>
      <c r="M50" s="436"/>
      <c r="N50" s="215"/>
      <c r="O50" s="153">
        <v>0.38600000000000001</v>
      </c>
      <c r="P50" s="144" t="s">
        <v>419</v>
      </c>
      <c r="Q50" s="224">
        <f>-ABS(H50*O50*0.5)</f>
        <v>0</v>
      </c>
    </row>
    <row r="51" spans="1:17" ht="35.1" customHeight="1" thickBot="1">
      <c r="A51" s="115"/>
      <c r="B51" s="477"/>
      <c r="C51" s="488" t="s">
        <v>108</v>
      </c>
      <c r="D51" s="489"/>
      <c r="E51" s="490"/>
      <c r="F51" s="439"/>
      <c r="G51" s="456"/>
      <c r="H51" s="439"/>
      <c r="I51" s="456"/>
      <c r="J51" s="443"/>
      <c r="K51" s="440"/>
      <c r="L51" s="189">
        <f>SUM(L46:L48)</f>
        <v>0</v>
      </c>
      <c r="M51" s="43"/>
      <c r="N51" s="216">
        <f>SUM(N46:N48)</f>
        <v>0</v>
      </c>
      <c r="O51" s="443"/>
      <c r="P51" s="440"/>
      <c r="Q51" s="225">
        <f>SUM(Q46:Q50)</f>
        <v>0</v>
      </c>
    </row>
    <row r="52" spans="1:17" ht="27.95" customHeight="1" thickTop="1">
      <c r="A52" s="115"/>
      <c r="B52" s="478" t="s">
        <v>83</v>
      </c>
      <c r="C52" s="445" t="s">
        <v>84</v>
      </c>
      <c r="D52" s="446"/>
      <c r="E52" s="447"/>
      <c r="F52" s="129">
        <f>'2号(4)'!GK70</f>
        <v>0</v>
      </c>
      <c r="G52" s="142" t="s">
        <v>428</v>
      </c>
      <c r="H52" s="181">
        <f>ROUND(F52,0)</f>
        <v>0</v>
      </c>
      <c r="I52" s="142" t="s">
        <v>98</v>
      </c>
      <c r="J52" s="479"/>
      <c r="K52" s="480"/>
      <c r="L52" s="190"/>
      <c r="M52" s="44"/>
      <c r="N52" s="217"/>
      <c r="O52" s="155">
        <f>'2号(1)'!E46</f>
        <v>0</v>
      </c>
      <c r="P52" s="148" t="s">
        <v>177</v>
      </c>
      <c r="Q52" s="224">
        <f>IF(ISERROR(-ABS(H52*O52)),"",-ABS(H52*O52))</f>
        <v>0</v>
      </c>
    </row>
    <row r="53" spans="1:17" ht="27.95" customHeight="1">
      <c r="A53" s="115"/>
      <c r="B53" s="478"/>
      <c r="C53" s="448" t="s">
        <v>85</v>
      </c>
      <c r="D53" s="449"/>
      <c r="E53" s="450"/>
      <c r="F53" s="129">
        <f>'2号(4)'!GP71</f>
        <v>0</v>
      </c>
      <c r="G53" s="138" t="s">
        <v>80</v>
      </c>
      <c r="H53" s="181">
        <f>ROUND(F53,0)</f>
        <v>0</v>
      </c>
      <c r="I53" s="138" t="s">
        <v>80</v>
      </c>
      <c r="J53" s="454"/>
      <c r="K53" s="455"/>
      <c r="L53" s="188"/>
      <c r="M53" s="45"/>
      <c r="N53" s="218"/>
      <c r="O53" s="156">
        <f>'2号(1)'!M46</f>
        <v>0</v>
      </c>
      <c r="P53" s="146" t="s">
        <v>178</v>
      </c>
      <c r="Q53" s="224">
        <f>IF(ISERROR(-ABS(H53*O53)),"",-ABS(H53*O53))</f>
        <v>0</v>
      </c>
    </row>
    <row r="54" spans="1:17" ht="35.1" customHeight="1" thickBot="1">
      <c r="A54" s="115"/>
      <c r="B54" s="478"/>
      <c r="C54" s="488" t="s">
        <v>108</v>
      </c>
      <c r="D54" s="489"/>
      <c r="E54" s="490"/>
      <c r="F54" s="439"/>
      <c r="G54" s="440"/>
      <c r="H54" s="439"/>
      <c r="I54" s="440"/>
      <c r="J54" s="443"/>
      <c r="K54" s="440"/>
      <c r="L54" s="191"/>
      <c r="M54" s="121"/>
      <c r="N54" s="219"/>
      <c r="O54" s="437"/>
      <c r="P54" s="438"/>
      <c r="Q54" s="225">
        <f>SUM(Q52:Q53)</f>
        <v>0</v>
      </c>
    </row>
    <row r="55" spans="1:17" ht="27.95" customHeight="1" thickTop="1" thickBot="1">
      <c r="A55" s="196"/>
      <c r="B55" s="459" t="s">
        <v>86</v>
      </c>
      <c r="C55" s="460"/>
      <c r="D55" s="460"/>
      <c r="E55" s="461"/>
      <c r="F55" s="468"/>
      <c r="G55" s="469"/>
      <c r="H55" s="462"/>
      <c r="I55" s="463"/>
      <c r="J55" s="464"/>
      <c r="K55" s="465"/>
      <c r="L55" s="192"/>
      <c r="M55" s="46"/>
      <c r="N55" s="220"/>
      <c r="O55" s="464"/>
      <c r="P55" s="465"/>
      <c r="Q55" s="226">
        <f>-'2号(1)'!L29</f>
        <v>0</v>
      </c>
    </row>
    <row r="56" spans="1:17" ht="39.950000000000003" customHeight="1" thickTop="1" thickBot="1">
      <c r="A56" s="47"/>
      <c r="B56" s="470" t="s">
        <v>114</v>
      </c>
      <c r="C56" s="471"/>
      <c r="D56" s="471"/>
      <c r="E56" s="472"/>
      <c r="F56" s="466"/>
      <c r="G56" s="467"/>
      <c r="H56" s="466"/>
      <c r="I56" s="467"/>
      <c r="J56" s="473"/>
      <c r="K56" s="474"/>
      <c r="L56" s="193">
        <f>SUM(L44,L51)</f>
        <v>0</v>
      </c>
      <c r="M56" s="199">
        <v>2.58E-2</v>
      </c>
      <c r="N56" s="194">
        <f>SUM(N44,N51)</f>
        <v>0</v>
      </c>
      <c r="O56" s="457"/>
      <c r="P56" s="458"/>
      <c r="Q56" s="195">
        <f>IF(Q44+Q51+Q54-ABS(Q55)&lt;0,0,Q44+Q51+Q54-ABS(Q55))</f>
        <v>0</v>
      </c>
    </row>
    <row r="58" spans="1:17">
      <c r="N58" s="122"/>
    </row>
  </sheetData>
  <sheetProtection password="ABF0" sheet="1" objects="1" scenarios="1" autoFilter="0"/>
  <mergeCells count="96">
    <mergeCell ref="O1:P1"/>
    <mergeCell ref="J3:N3"/>
    <mergeCell ref="O3:P3"/>
    <mergeCell ref="O44:P44"/>
    <mergeCell ref="F44:G44"/>
    <mergeCell ref="F34:G34"/>
    <mergeCell ref="F35:G35"/>
    <mergeCell ref="J34:K34"/>
    <mergeCell ref="J35:K35"/>
    <mergeCell ref="O35:P35"/>
    <mergeCell ref="J43:K43"/>
    <mergeCell ref="J4:K4"/>
    <mergeCell ref="O4:P4"/>
    <mergeCell ref="F4:G4"/>
    <mergeCell ref="M7:M37"/>
    <mergeCell ref="M39:M43"/>
    <mergeCell ref="C19:C20"/>
    <mergeCell ref="B4:E6"/>
    <mergeCell ref="H4:I4"/>
    <mergeCell ref="A7:A48"/>
    <mergeCell ref="B7:B42"/>
    <mergeCell ref="C7:E7"/>
    <mergeCell ref="C8:E8"/>
    <mergeCell ref="C9:E9"/>
    <mergeCell ref="C10:E10"/>
    <mergeCell ref="C11:E11"/>
    <mergeCell ref="C12:E12"/>
    <mergeCell ref="C13:E13"/>
    <mergeCell ref="C14:E14"/>
    <mergeCell ref="C15:E15"/>
    <mergeCell ref="C16:E16"/>
    <mergeCell ref="C17:C18"/>
    <mergeCell ref="C42:E42"/>
    <mergeCell ref="D36:E36"/>
    <mergeCell ref="C24:E24"/>
    <mergeCell ref="C25:E25"/>
    <mergeCell ref="C26:E26"/>
    <mergeCell ref="C27:E27"/>
    <mergeCell ref="C43:E43"/>
    <mergeCell ref="D20:E20"/>
    <mergeCell ref="D17:E17"/>
    <mergeCell ref="D18:E18"/>
    <mergeCell ref="C21:C23"/>
    <mergeCell ref="D21:E21"/>
    <mergeCell ref="D22:E22"/>
    <mergeCell ref="D23:E23"/>
    <mergeCell ref="C39:E39"/>
    <mergeCell ref="C40:E40"/>
    <mergeCell ref="D29:D35"/>
    <mergeCell ref="C28:E28"/>
    <mergeCell ref="C29:C37"/>
    <mergeCell ref="D37:E37"/>
    <mergeCell ref="D19:E19"/>
    <mergeCell ref="C41:E41"/>
    <mergeCell ref="B45:B51"/>
    <mergeCell ref="B52:B54"/>
    <mergeCell ref="J52:K52"/>
    <mergeCell ref="C53:E53"/>
    <mergeCell ref="C44:E44"/>
    <mergeCell ref="H44:I44"/>
    <mergeCell ref="J44:K44"/>
    <mergeCell ref="J53:K53"/>
    <mergeCell ref="C54:E54"/>
    <mergeCell ref="H54:I54"/>
    <mergeCell ref="C51:E51"/>
    <mergeCell ref="H51:I51"/>
    <mergeCell ref="J51:K51"/>
    <mergeCell ref="C50:E50"/>
    <mergeCell ref="J50:K50"/>
    <mergeCell ref="C46:C47"/>
    <mergeCell ref="O56:P56"/>
    <mergeCell ref="B55:E55"/>
    <mergeCell ref="H55:I55"/>
    <mergeCell ref="J55:K55"/>
    <mergeCell ref="F56:G56"/>
    <mergeCell ref="O55:P55"/>
    <mergeCell ref="F55:G55"/>
    <mergeCell ref="B56:E56"/>
    <mergeCell ref="H56:I56"/>
    <mergeCell ref="J56:K56"/>
    <mergeCell ref="C52:E52"/>
    <mergeCell ref="C48:E48"/>
    <mergeCell ref="C49:E49"/>
    <mergeCell ref="J49:K49"/>
    <mergeCell ref="F51:G51"/>
    <mergeCell ref="M46:M50"/>
    <mergeCell ref="O54:P54"/>
    <mergeCell ref="F54:G54"/>
    <mergeCell ref="F29:G29"/>
    <mergeCell ref="F30:G30"/>
    <mergeCell ref="F31:G31"/>
    <mergeCell ref="F32:G32"/>
    <mergeCell ref="F33:G33"/>
    <mergeCell ref="O51:P51"/>
    <mergeCell ref="O34:P34"/>
    <mergeCell ref="J54:K54"/>
  </mergeCells>
  <phoneticPr fontId="2"/>
  <pageMargins left="0.39370078740157483" right="0.19685039370078741" top="0.59055118110236227" bottom="0.35433070866141736" header="0.35433070866141736" footer="0.19685039370078741"/>
  <pageSetup paperSize="9" scale="50" orientation="portrait" r:id="rId1"/>
</worksheet>
</file>

<file path=xl/worksheets/sheet7.xml><?xml version="1.0" encoding="utf-8"?>
<worksheet xmlns="http://schemas.openxmlformats.org/spreadsheetml/2006/main" xmlns:r="http://schemas.openxmlformats.org/officeDocument/2006/relationships">
  <dimension ref="A1:Q58"/>
  <sheetViews>
    <sheetView showGridLines="0" view="pageBreakPreview" zoomScale="75" zoomScaleNormal="80" zoomScaleSheetLayoutView="75" workbookViewId="0">
      <selection activeCell="J17" sqref="J17"/>
    </sheetView>
  </sheetViews>
  <sheetFormatPr defaultColWidth="4.125" defaultRowHeight="13.5"/>
  <cols>
    <col min="1" max="2" width="4.625" style="97" customWidth="1"/>
    <col min="3" max="3" width="12.625" style="97" customWidth="1"/>
    <col min="4" max="4" width="14.625" style="97" customWidth="1"/>
    <col min="5" max="5" width="16.625" style="97" customWidth="1"/>
    <col min="6" max="6" width="14.625" style="97" customWidth="1"/>
    <col min="7" max="7" width="8.625" style="97" customWidth="1"/>
    <col min="8" max="8" width="12.625" style="97" customWidth="1"/>
    <col min="9" max="9" width="8.625" style="97" customWidth="1"/>
    <col min="10" max="10" width="10.625" style="97" customWidth="1"/>
    <col min="11" max="11" width="8.625" style="97" customWidth="1"/>
    <col min="12" max="12" width="12.625" style="97" customWidth="1"/>
    <col min="13" max="13" width="10.625" style="97" customWidth="1"/>
    <col min="14" max="14" width="14.625" style="97" customWidth="1"/>
    <col min="15" max="16" width="10.625" style="97" customWidth="1"/>
    <col min="17" max="17" width="16.625" style="97" customWidth="1"/>
    <col min="18" max="253" width="9" style="97" customWidth="1"/>
    <col min="254" max="254" width="1.625" style="97" customWidth="1"/>
    <col min="255" max="255" width="1.875" style="97" customWidth="1"/>
    <col min="256" max="16384" width="4.125" style="97"/>
  </cols>
  <sheetData>
    <row r="1" spans="1:17" s="227" customFormat="1">
      <c r="A1" s="227" t="s">
        <v>619</v>
      </c>
      <c r="O1" s="531" t="s">
        <v>37</v>
      </c>
      <c r="P1" s="531"/>
      <c r="Q1" s="228">
        <f>'2号(1)'!D11</f>
        <v>0</v>
      </c>
    </row>
    <row r="2" spans="1:17" s="227" customFormat="1"/>
    <row r="3" spans="1:17" s="231" customFormat="1" ht="23.25" customHeight="1" thickBot="1">
      <c r="A3" s="315" t="s">
        <v>605</v>
      </c>
      <c r="B3" s="229"/>
      <c r="C3" s="229"/>
      <c r="D3" s="229"/>
      <c r="E3" s="229"/>
      <c r="F3" s="230"/>
      <c r="G3" s="229"/>
      <c r="H3" s="230"/>
      <c r="I3" s="229"/>
      <c r="J3" s="532">
        <f>'2号(1)'!D9</f>
        <v>0</v>
      </c>
      <c r="K3" s="533"/>
      <c r="L3" s="533"/>
      <c r="M3" s="533"/>
      <c r="N3" s="533"/>
      <c r="O3" s="534" t="str">
        <f>CONCATENATE('2号(1)'!B3,'2号(1)'!C3,'2号(1)'!E3)</f>
        <v>平成年度</v>
      </c>
      <c r="P3" s="535"/>
      <c r="Q3" s="232" t="s">
        <v>87</v>
      </c>
    </row>
    <row r="4" spans="1:17" s="227" customFormat="1" ht="54" customHeight="1">
      <c r="A4" s="233"/>
      <c r="B4" s="513" t="s">
        <v>44</v>
      </c>
      <c r="C4" s="514"/>
      <c r="D4" s="514"/>
      <c r="E4" s="515"/>
      <c r="F4" s="522" t="s">
        <v>471</v>
      </c>
      <c r="G4" s="523"/>
      <c r="H4" s="522" t="s">
        <v>562</v>
      </c>
      <c r="I4" s="523"/>
      <c r="J4" s="541" t="s">
        <v>88</v>
      </c>
      <c r="K4" s="542"/>
      <c r="L4" s="234" t="s">
        <v>470</v>
      </c>
      <c r="M4" s="204" t="s">
        <v>89</v>
      </c>
      <c r="N4" s="204" t="s">
        <v>469</v>
      </c>
      <c r="O4" s="557" t="s">
        <v>603</v>
      </c>
      <c r="P4" s="558"/>
      <c r="Q4" s="235" t="s">
        <v>468</v>
      </c>
    </row>
    <row r="5" spans="1:17" ht="30" customHeight="1">
      <c r="A5" s="20"/>
      <c r="B5" s="516"/>
      <c r="C5" s="517"/>
      <c r="D5" s="517"/>
      <c r="E5" s="518"/>
      <c r="F5" s="21"/>
      <c r="G5" s="22"/>
      <c r="H5" s="172" t="s">
        <v>91</v>
      </c>
      <c r="I5" s="173"/>
      <c r="J5" s="174" t="s">
        <v>92</v>
      </c>
      <c r="K5" s="175"/>
      <c r="L5" s="172" t="s">
        <v>93</v>
      </c>
      <c r="M5" s="176" t="s">
        <v>94</v>
      </c>
      <c r="N5" s="176" t="s">
        <v>95</v>
      </c>
      <c r="O5" s="174" t="s">
        <v>96</v>
      </c>
      <c r="P5" s="175"/>
      <c r="Q5" s="177" t="s">
        <v>97</v>
      </c>
    </row>
    <row r="6" spans="1:17" ht="20.100000000000001" customHeight="1" thickBot="1">
      <c r="A6" s="23"/>
      <c r="B6" s="519"/>
      <c r="C6" s="520"/>
      <c r="D6" s="520"/>
      <c r="E6" s="521"/>
      <c r="F6" s="24"/>
      <c r="G6" s="25"/>
      <c r="H6" s="24"/>
      <c r="I6" s="25"/>
      <c r="J6" s="26"/>
      <c r="K6" s="27"/>
      <c r="L6" s="28" t="s">
        <v>98</v>
      </c>
      <c r="M6" s="29" t="s">
        <v>99</v>
      </c>
      <c r="N6" s="29" t="s">
        <v>49</v>
      </c>
      <c r="O6" s="26"/>
      <c r="P6" s="27"/>
      <c r="Q6" s="30" t="s">
        <v>100</v>
      </c>
    </row>
    <row r="7" spans="1:17" ht="27.95" customHeight="1">
      <c r="A7" s="524" t="s">
        <v>101</v>
      </c>
      <c r="B7" s="526" t="s">
        <v>45</v>
      </c>
      <c r="C7" s="528" t="s">
        <v>46</v>
      </c>
      <c r="D7" s="529"/>
      <c r="E7" s="530"/>
      <c r="F7" s="129">
        <f>'2号(4)'!AV64</f>
        <v>0</v>
      </c>
      <c r="G7" s="137" t="s">
        <v>49</v>
      </c>
      <c r="H7" s="181">
        <f>ROUND(F7,0)</f>
        <v>0</v>
      </c>
      <c r="I7" s="137" t="s">
        <v>49</v>
      </c>
      <c r="J7" s="178">
        <v>38.200000000000003</v>
      </c>
      <c r="K7" s="143" t="s">
        <v>420</v>
      </c>
      <c r="L7" s="184">
        <f>H7*J7</f>
        <v>0</v>
      </c>
      <c r="M7" s="545">
        <v>2.58E-2</v>
      </c>
      <c r="N7" s="210">
        <f>H7*J7*M$7</f>
        <v>0</v>
      </c>
      <c r="O7" s="149">
        <v>1.8700000000000001E-2</v>
      </c>
      <c r="P7" s="143" t="s">
        <v>47</v>
      </c>
      <c r="Q7" s="221">
        <f t="shared" ref="Q7:Q33" si="0">H7*J7*O7*44/12</f>
        <v>0</v>
      </c>
    </row>
    <row r="8" spans="1:17" ht="27.95" customHeight="1">
      <c r="A8" s="525"/>
      <c r="B8" s="527"/>
      <c r="C8" s="497" t="s">
        <v>48</v>
      </c>
      <c r="D8" s="502"/>
      <c r="E8" s="498"/>
      <c r="F8" s="129">
        <f>'2号(4)'!BA64</f>
        <v>0</v>
      </c>
      <c r="G8" s="138" t="s">
        <v>49</v>
      </c>
      <c r="H8" s="181">
        <f t="shared" ref="H8:H43" si="1">ROUND(F8,0)</f>
        <v>0</v>
      </c>
      <c r="I8" s="138" t="s">
        <v>49</v>
      </c>
      <c r="J8" s="179">
        <v>35.299999999999997</v>
      </c>
      <c r="K8" s="145" t="s">
        <v>420</v>
      </c>
      <c r="L8" s="185">
        <f t="shared" ref="L8:L42" si="2">H8*J8</f>
        <v>0</v>
      </c>
      <c r="M8" s="546"/>
      <c r="N8" s="210">
        <f t="shared" ref="N8:N33" si="3">H8*J8*M$7</f>
        <v>0</v>
      </c>
      <c r="O8" s="150">
        <v>1.84E-2</v>
      </c>
      <c r="P8" s="144" t="s">
        <v>47</v>
      </c>
      <c r="Q8" s="221">
        <f t="shared" si="0"/>
        <v>0</v>
      </c>
    </row>
    <row r="9" spans="1:17" ht="27.95" customHeight="1">
      <c r="A9" s="525"/>
      <c r="B9" s="527"/>
      <c r="C9" s="497" t="s">
        <v>50</v>
      </c>
      <c r="D9" s="502"/>
      <c r="E9" s="498"/>
      <c r="F9" s="129">
        <f>'2号(4)'!BF64</f>
        <v>0</v>
      </c>
      <c r="G9" s="138" t="s">
        <v>49</v>
      </c>
      <c r="H9" s="181">
        <f t="shared" si="1"/>
        <v>0</v>
      </c>
      <c r="I9" s="138" t="s">
        <v>49</v>
      </c>
      <c r="J9" s="179">
        <v>34.6</v>
      </c>
      <c r="K9" s="145" t="s">
        <v>420</v>
      </c>
      <c r="L9" s="185">
        <f t="shared" si="2"/>
        <v>0</v>
      </c>
      <c r="M9" s="546"/>
      <c r="N9" s="210">
        <f t="shared" si="3"/>
        <v>0</v>
      </c>
      <c r="O9" s="150">
        <v>1.83E-2</v>
      </c>
      <c r="P9" s="145" t="s">
        <v>417</v>
      </c>
      <c r="Q9" s="221">
        <f t="shared" si="0"/>
        <v>0</v>
      </c>
    </row>
    <row r="10" spans="1:17" ht="27.95" customHeight="1">
      <c r="A10" s="525"/>
      <c r="B10" s="527"/>
      <c r="C10" s="497" t="s">
        <v>51</v>
      </c>
      <c r="D10" s="502"/>
      <c r="E10" s="498"/>
      <c r="F10" s="129">
        <f>'2号(4)'!BK64</f>
        <v>0</v>
      </c>
      <c r="G10" s="138" t="s">
        <v>49</v>
      </c>
      <c r="H10" s="181">
        <f t="shared" si="1"/>
        <v>0</v>
      </c>
      <c r="I10" s="138" t="s">
        <v>49</v>
      </c>
      <c r="J10" s="179">
        <v>33.6</v>
      </c>
      <c r="K10" s="145" t="s">
        <v>420</v>
      </c>
      <c r="L10" s="185">
        <f t="shared" si="2"/>
        <v>0</v>
      </c>
      <c r="M10" s="546"/>
      <c r="N10" s="210">
        <f t="shared" si="3"/>
        <v>0</v>
      </c>
      <c r="O10" s="150">
        <v>1.8200000000000001E-2</v>
      </c>
      <c r="P10" s="145" t="s">
        <v>417</v>
      </c>
      <c r="Q10" s="221">
        <f t="shared" si="0"/>
        <v>0</v>
      </c>
    </row>
    <row r="11" spans="1:17" ht="27.95" customHeight="1">
      <c r="A11" s="525"/>
      <c r="B11" s="527"/>
      <c r="C11" s="497" t="s">
        <v>53</v>
      </c>
      <c r="D11" s="502"/>
      <c r="E11" s="498"/>
      <c r="F11" s="129">
        <f>'2号(4)'!BP64</f>
        <v>0</v>
      </c>
      <c r="G11" s="138" t="s">
        <v>49</v>
      </c>
      <c r="H11" s="181">
        <f t="shared" si="1"/>
        <v>0</v>
      </c>
      <c r="I11" s="138" t="s">
        <v>49</v>
      </c>
      <c r="J11" s="179">
        <v>36.700000000000003</v>
      </c>
      <c r="K11" s="145" t="s">
        <v>420</v>
      </c>
      <c r="L11" s="185">
        <f t="shared" si="2"/>
        <v>0</v>
      </c>
      <c r="M11" s="546"/>
      <c r="N11" s="210">
        <f t="shared" si="3"/>
        <v>0</v>
      </c>
      <c r="O11" s="150">
        <v>1.8499999999999999E-2</v>
      </c>
      <c r="P11" s="145" t="s">
        <v>417</v>
      </c>
      <c r="Q11" s="221">
        <f t="shared" si="0"/>
        <v>0</v>
      </c>
    </row>
    <row r="12" spans="1:17" ht="27.95" customHeight="1">
      <c r="A12" s="525"/>
      <c r="B12" s="527"/>
      <c r="C12" s="497" t="s">
        <v>54</v>
      </c>
      <c r="D12" s="502"/>
      <c r="E12" s="498"/>
      <c r="F12" s="129">
        <f>'2号(4)'!BU64</f>
        <v>0</v>
      </c>
      <c r="G12" s="138" t="s">
        <v>49</v>
      </c>
      <c r="H12" s="181">
        <f t="shared" si="1"/>
        <v>0</v>
      </c>
      <c r="I12" s="138" t="s">
        <v>49</v>
      </c>
      <c r="J12" s="179">
        <v>37.700000000000003</v>
      </c>
      <c r="K12" s="145" t="s">
        <v>420</v>
      </c>
      <c r="L12" s="185">
        <f t="shared" si="2"/>
        <v>0</v>
      </c>
      <c r="M12" s="546"/>
      <c r="N12" s="210">
        <f t="shared" si="3"/>
        <v>0</v>
      </c>
      <c r="O12" s="150">
        <v>1.8700000000000001E-2</v>
      </c>
      <c r="P12" s="145" t="s">
        <v>417</v>
      </c>
      <c r="Q12" s="221">
        <f t="shared" si="0"/>
        <v>0</v>
      </c>
    </row>
    <row r="13" spans="1:17" ht="27.95" customHeight="1">
      <c r="A13" s="525"/>
      <c r="B13" s="527"/>
      <c r="C13" s="497" t="s">
        <v>55</v>
      </c>
      <c r="D13" s="502"/>
      <c r="E13" s="498"/>
      <c r="F13" s="129">
        <f>'2号(4)'!BZ64</f>
        <v>0</v>
      </c>
      <c r="G13" s="138" t="s">
        <v>49</v>
      </c>
      <c r="H13" s="181">
        <f t="shared" si="1"/>
        <v>0</v>
      </c>
      <c r="I13" s="138" t="s">
        <v>49</v>
      </c>
      <c r="J13" s="179">
        <v>39.1</v>
      </c>
      <c r="K13" s="145" t="s">
        <v>420</v>
      </c>
      <c r="L13" s="185">
        <f t="shared" si="2"/>
        <v>0</v>
      </c>
      <c r="M13" s="546"/>
      <c r="N13" s="210">
        <f t="shared" si="3"/>
        <v>0</v>
      </c>
      <c r="O13" s="150">
        <v>1.89E-2</v>
      </c>
      <c r="P13" s="145" t="s">
        <v>417</v>
      </c>
      <c r="Q13" s="221">
        <f t="shared" si="0"/>
        <v>0</v>
      </c>
    </row>
    <row r="14" spans="1:17" ht="27.95" customHeight="1">
      <c r="A14" s="525"/>
      <c r="B14" s="527"/>
      <c r="C14" s="497" t="s">
        <v>56</v>
      </c>
      <c r="D14" s="502"/>
      <c r="E14" s="498"/>
      <c r="F14" s="129">
        <f>'2号(4)'!CE64</f>
        <v>0</v>
      </c>
      <c r="G14" s="138" t="s">
        <v>49</v>
      </c>
      <c r="H14" s="181">
        <f t="shared" si="1"/>
        <v>0</v>
      </c>
      <c r="I14" s="138" t="s">
        <v>49</v>
      </c>
      <c r="J14" s="179">
        <v>41.9</v>
      </c>
      <c r="K14" s="145" t="s">
        <v>420</v>
      </c>
      <c r="L14" s="185">
        <f t="shared" si="2"/>
        <v>0</v>
      </c>
      <c r="M14" s="546"/>
      <c r="N14" s="210">
        <f t="shared" si="3"/>
        <v>0</v>
      </c>
      <c r="O14" s="150">
        <v>1.95E-2</v>
      </c>
      <c r="P14" s="145" t="s">
        <v>417</v>
      </c>
      <c r="Q14" s="221">
        <f t="shared" si="0"/>
        <v>0</v>
      </c>
    </row>
    <row r="15" spans="1:17" ht="27.95" customHeight="1">
      <c r="A15" s="525"/>
      <c r="B15" s="527"/>
      <c r="C15" s="497" t="s">
        <v>57</v>
      </c>
      <c r="D15" s="502"/>
      <c r="E15" s="498"/>
      <c r="F15" s="129">
        <f>'2号(4)'!CJ64</f>
        <v>0</v>
      </c>
      <c r="G15" s="138" t="s">
        <v>425</v>
      </c>
      <c r="H15" s="181">
        <f t="shared" si="1"/>
        <v>0</v>
      </c>
      <c r="I15" s="138" t="s">
        <v>425</v>
      </c>
      <c r="J15" s="179">
        <v>40.9</v>
      </c>
      <c r="K15" s="145" t="s">
        <v>421</v>
      </c>
      <c r="L15" s="185">
        <f t="shared" si="2"/>
        <v>0</v>
      </c>
      <c r="M15" s="546"/>
      <c r="N15" s="210">
        <f t="shared" si="3"/>
        <v>0</v>
      </c>
      <c r="O15" s="150">
        <v>2.0799999999999999E-2</v>
      </c>
      <c r="P15" s="145" t="s">
        <v>417</v>
      </c>
      <c r="Q15" s="221">
        <f t="shared" si="0"/>
        <v>0</v>
      </c>
    </row>
    <row r="16" spans="1:17" ht="27.95" customHeight="1">
      <c r="A16" s="525"/>
      <c r="B16" s="527"/>
      <c r="C16" s="497" t="s">
        <v>58</v>
      </c>
      <c r="D16" s="502"/>
      <c r="E16" s="498"/>
      <c r="F16" s="129">
        <f>'2号(4)'!CO64</f>
        <v>0</v>
      </c>
      <c r="G16" s="138" t="s">
        <v>425</v>
      </c>
      <c r="H16" s="181">
        <f t="shared" si="1"/>
        <v>0</v>
      </c>
      <c r="I16" s="138" t="s">
        <v>425</v>
      </c>
      <c r="J16" s="179">
        <v>29.9</v>
      </c>
      <c r="K16" s="145" t="s">
        <v>421</v>
      </c>
      <c r="L16" s="185">
        <f t="shared" si="2"/>
        <v>0</v>
      </c>
      <c r="M16" s="546"/>
      <c r="N16" s="210">
        <f t="shared" si="3"/>
        <v>0</v>
      </c>
      <c r="O16" s="150">
        <v>2.5399999999999999E-2</v>
      </c>
      <c r="P16" s="145" t="s">
        <v>417</v>
      </c>
      <c r="Q16" s="221">
        <f t="shared" si="0"/>
        <v>0</v>
      </c>
    </row>
    <row r="17" spans="1:17" ht="27.95" customHeight="1">
      <c r="A17" s="525"/>
      <c r="B17" s="527"/>
      <c r="C17" s="499" t="s">
        <v>59</v>
      </c>
      <c r="D17" s="497" t="s">
        <v>60</v>
      </c>
      <c r="E17" s="498"/>
      <c r="F17" s="129">
        <f>ROUND('2号(4)'!CT64,0)+ROUND('2号(4)'!CY64,0)+ROUND('2号(4)'!DD64,0)+ROUND('2号(4)'!DI64,0)</f>
        <v>0</v>
      </c>
      <c r="G17" s="138" t="s">
        <v>425</v>
      </c>
      <c r="H17" s="181">
        <f t="shared" si="1"/>
        <v>0</v>
      </c>
      <c r="I17" s="138" t="s">
        <v>425</v>
      </c>
      <c r="J17" s="179">
        <v>50.8</v>
      </c>
      <c r="K17" s="145" t="s">
        <v>421</v>
      </c>
      <c r="L17" s="185">
        <f t="shared" si="2"/>
        <v>0</v>
      </c>
      <c r="M17" s="546"/>
      <c r="N17" s="210">
        <f t="shared" si="3"/>
        <v>0</v>
      </c>
      <c r="O17" s="150">
        <v>1.61E-2</v>
      </c>
      <c r="P17" s="145" t="s">
        <v>417</v>
      </c>
      <c r="Q17" s="221">
        <f t="shared" si="0"/>
        <v>0</v>
      </c>
    </row>
    <row r="18" spans="1:17" ht="27.95" customHeight="1">
      <c r="A18" s="525"/>
      <c r="B18" s="527"/>
      <c r="C18" s="501"/>
      <c r="D18" s="497" t="s">
        <v>62</v>
      </c>
      <c r="E18" s="498"/>
      <c r="F18" s="129">
        <f>'2号(4)'!DN64</f>
        <v>0</v>
      </c>
      <c r="G18" s="138" t="s">
        <v>427</v>
      </c>
      <c r="H18" s="181">
        <f t="shared" si="1"/>
        <v>0</v>
      </c>
      <c r="I18" s="138" t="s">
        <v>427</v>
      </c>
      <c r="J18" s="179">
        <v>44.9</v>
      </c>
      <c r="K18" s="145" t="s">
        <v>422</v>
      </c>
      <c r="L18" s="185">
        <f t="shared" si="2"/>
        <v>0</v>
      </c>
      <c r="M18" s="546"/>
      <c r="N18" s="210">
        <f t="shared" si="3"/>
        <v>0</v>
      </c>
      <c r="O18" s="150">
        <v>1.4200000000000001E-2</v>
      </c>
      <c r="P18" s="145" t="s">
        <v>417</v>
      </c>
      <c r="Q18" s="221">
        <f t="shared" si="0"/>
        <v>0</v>
      </c>
    </row>
    <row r="19" spans="1:17" ht="27.95" customHeight="1">
      <c r="A19" s="525"/>
      <c r="B19" s="527"/>
      <c r="C19" s="512" t="s">
        <v>64</v>
      </c>
      <c r="D19" s="497" t="s">
        <v>467</v>
      </c>
      <c r="E19" s="498"/>
      <c r="F19" s="129">
        <f>'2号(4)'!DS64</f>
        <v>0</v>
      </c>
      <c r="G19" s="138" t="s">
        <v>425</v>
      </c>
      <c r="H19" s="181">
        <f t="shared" si="1"/>
        <v>0</v>
      </c>
      <c r="I19" s="138" t="s">
        <v>425</v>
      </c>
      <c r="J19" s="179">
        <v>54.6</v>
      </c>
      <c r="K19" s="145" t="s">
        <v>421</v>
      </c>
      <c r="L19" s="185">
        <f t="shared" si="2"/>
        <v>0</v>
      </c>
      <c r="M19" s="546"/>
      <c r="N19" s="210">
        <f t="shared" si="3"/>
        <v>0</v>
      </c>
      <c r="O19" s="150">
        <v>1.35E-2</v>
      </c>
      <c r="P19" s="145" t="s">
        <v>417</v>
      </c>
      <c r="Q19" s="221">
        <f t="shared" si="0"/>
        <v>0</v>
      </c>
    </row>
    <row r="20" spans="1:17" ht="27.95" customHeight="1">
      <c r="A20" s="525"/>
      <c r="B20" s="527"/>
      <c r="C20" s="501"/>
      <c r="D20" s="497" t="s">
        <v>65</v>
      </c>
      <c r="E20" s="498"/>
      <c r="F20" s="129">
        <f>'2号(4)'!DX64</f>
        <v>0</v>
      </c>
      <c r="G20" s="138" t="s">
        <v>427</v>
      </c>
      <c r="H20" s="181">
        <f t="shared" si="1"/>
        <v>0</v>
      </c>
      <c r="I20" s="138" t="s">
        <v>427</v>
      </c>
      <c r="J20" s="179">
        <v>43.5</v>
      </c>
      <c r="K20" s="145" t="s">
        <v>422</v>
      </c>
      <c r="L20" s="185">
        <f t="shared" si="2"/>
        <v>0</v>
      </c>
      <c r="M20" s="546"/>
      <c r="N20" s="210">
        <f t="shared" si="3"/>
        <v>0</v>
      </c>
      <c r="O20" s="150">
        <v>1.3899999999999999E-2</v>
      </c>
      <c r="P20" s="145" t="s">
        <v>417</v>
      </c>
      <c r="Q20" s="221">
        <f t="shared" si="0"/>
        <v>0</v>
      </c>
    </row>
    <row r="21" spans="1:17" ht="27.95" customHeight="1">
      <c r="A21" s="525"/>
      <c r="B21" s="527"/>
      <c r="C21" s="499" t="s">
        <v>66</v>
      </c>
      <c r="D21" s="497" t="s">
        <v>67</v>
      </c>
      <c r="E21" s="498"/>
      <c r="F21" s="129">
        <f>'2号(4)'!EC64</f>
        <v>0</v>
      </c>
      <c r="G21" s="138" t="s">
        <v>425</v>
      </c>
      <c r="H21" s="181">
        <f t="shared" si="1"/>
        <v>0</v>
      </c>
      <c r="I21" s="138" t="s">
        <v>425</v>
      </c>
      <c r="J21" s="179">
        <v>29</v>
      </c>
      <c r="K21" s="145" t="s">
        <v>421</v>
      </c>
      <c r="L21" s="185">
        <f t="shared" si="2"/>
        <v>0</v>
      </c>
      <c r="M21" s="546"/>
      <c r="N21" s="210">
        <f t="shared" si="3"/>
        <v>0</v>
      </c>
      <c r="O21" s="150">
        <v>2.4500000000000001E-2</v>
      </c>
      <c r="P21" s="145" t="s">
        <v>417</v>
      </c>
      <c r="Q21" s="221">
        <f t="shared" si="0"/>
        <v>0</v>
      </c>
    </row>
    <row r="22" spans="1:17" ht="27.95" customHeight="1">
      <c r="A22" s="525"/>
      <c r="B22" s="527"/>
      <c r="C22" s="500"/>
      <c r="D22" s="497" t="s">
        <v>68</v>
      </c>
      <c r="E22" s="498"/>
      <c r="F22" s="129">
        <f>'2号(4)'!EH64</f>
        <v>0</v>
      </c>
      <c r="G22" s="138" t="s">
        <v>425</v>
      </c>
      <c r="H22" s="181">
        <f t="shared" si="1"/>
        <v>0</v>
      </c>
      <c r="I22" s="138" t="s">
        <v>425</v>
      </c>
      <c r="J22" s="179">
        <v>25.7</v>
      </c>
      <c r="K22" s="145" t="s">
        <v>421</v>
      </c>
      <c r="L22" s="185">
        <f t="shared" si="2"/>
        <v>0</v>
      </c>
      <c r="M22" s="546"/>
      <c r="N22" s="210">
        <f t="shared" si="3"/>
        <v>0</v>
      </c>
      <c r="O22" s="150">
        <v>2.47E-2</v>
      </c>
      <c r="P22" s="145" t="s">
        <v>417</v>
      </c>
      <c r="Q22" s="221">
        <f t="shared" si="0"/>
        <v>0</v>
      </c>
    </row>
    <row r="23" spans="1:17" ht="27.95" customHeight="1">
      <c r="A23" s="525"/>
      <c r="B23" s="527"/>
      <c r="C23" s="501"/>
      <c r="D23" s="497" t="s">
        <v>69</v>
      </c>
      <c r="E23" s="498"/>
      <c r="F23" s="129">
        <f>'2号(4)'!EM64</f>
        <v>0</v>
      </c>
      <c r="G23" s="138" t="s">
        <v>425</v>
      </c>
      <c r="H23" s="181">
        <f t="shared" si="1"/>
        <v>0</v>
      </c>
      <c r="I23" s="138" t="s">
        <v>425</v>
      </c>
      <c r="J23" s="179">
        <v>26.9</v>
      </c>
      <c r="K23" s="145" t="s">
        <v>421</v>
      </c>
      <c r="L23" s="185">
        <f t="shared" si="2"/>
        <v>0</v>
      </c>
      <c r="M23" s="546"/>
      <c r="N23" s="210">
        <f t="shared" si="3"/>
        <v>0</v>
      </c>
      <c r="O23" s="150">
        <v>2.5499999999999998E-2</v>
      </c>
      <c r="P23" s="145" t="s">
        <v>417</v>
      </c>
      <c r="Q23" s="221">
        <f t="shared" si="0"/>
        <v>0</v>
      </c>
    </row>
    <row r="24" spans="1:17" ht="27.95" customHeight="1">
      <c r="A24" s="525"/>
      <c r="B24" s="527"/>
      <c r="C24" s="497" t="s">
        <v>70</v>
      </c>
      <c r="D24" s="502"/>
      <c r="E24" s="498"/>
      <c r="F24" s="129">
        <f>'2号(4)'!ER64</f>
        <v>0</v>
      </c>
      <c r="G24" s="139" t="s">
        <v>425</v>
      </c>
      <c r="H24" s="181">
        <f t="shared" si="1"/>
        <v>0</v>
      </c>
      <c r="I24" s="139" t="s">
        <v>425</v>
      </c>
      <c r="J24" s="179">
        <v>29.4</v>
      </c>
      <c r="K24" s="145" t="s">
        <v>421</v>
      </c>
      <c r="L24" s="185">
        <f t="shared" si="2"/>
        <v>0</v>
      </c>
      <c r="M24" s="546"/>
      <c r="N24" s="210">
        <f t="shared" si="3"/>
        <v>0</v>
      </c>
      <c r="O24" s="150">
        <v>2.9399999999999999E-2</v>
      </c>
      <c r="P24" s="145" t="s">
        <v>417</v>
      </c>
      <c r="Q24" s="221">
        <f t="shared" si="0"/>
        <v>0</v>
      </c>
    </row>
    <row r="25" spans="1:17" ht="27.95" customHeight="1">
      <c r="A25" s="525"/>
      <c r="B25" s="527"/>
      <c r="C25" s="497" t="s">
        <v>71</v>
      </c>
      <c r="D25" s="502"/>
      <c r="E25" s="498"/>
      <c r="F25" s="129">
        <f>'2号(4)'!EW64</f>
        <v>0</v>
      </c>
      <c r="G25" s="139" t="s">
        <v>425</v>
      </c>
      <c r="H25" s="181">
        <f t="shared" si="1"/>
        <v>0</v>
      </c>
      <c r="I25" s="139" t="s">
        <v>425</v>
      </c>
      <c r="J25" s="179">
        <v>37.299999999999997</v>
      </c>
      <c r="K25" s="145" t="s">
        <v>421</v>
      </c>
      <c r="L25" s="185">
        <f t="shared" si="2"/>
        <v>0</v>
      </c>
      <c r="M25" s="546"/>
      <c r="N25" s="210">
        <f t="shared" si="3"/>
        <v>0</v>
      </c>
      <c r="O25" s="150">
        <v>2.0899999999999998E-2</v>
      </c>
      <c r="P25" s="145" t="s">
        <v>417</v>
      </c>
      <c r="Q25" s="221">
        <f t="shared" si="0"/>
        <v>0</v>
      </c>
    </row>
    <row r="26" spans="1:17" ht="27.95" customHeight="1">
      <c r="A26" s="525"/>
      <c r="B26" s="527"/>
      <c r="C26" s="497" t="s">
        <v>41</v>
      </c>
      <c r="D26" s="502"/>
      <c r="E26" s="498"/>
      <c r="F26" s="129">
        <f>'2号(4)'!FB64</f>
        <v>0</v>
      </c>
      <c r="G26" s="139" t="s">
        <v>427</v>
      </c>
      <c r="H26" s="181">
        <f t="shared" si="1"/>
        <v>0</v>
      </c>
      <c r="I26" s="139" t="s">
        <v>427</v>
      </c>
      <c r="J26" s="179">
        <v>21.1</v>
      </c>
      <c r="K26" s="145" t="s">
        <v>422</v>
      </c>
      <c r="L26" s="185">
        <f t="shared" si="2"/>
        <v>0</v>
      </c>
      <c r="M26" s="546"/>
      <c r="N26" s="210">
        <f t="shared" si="3"/>
        <v>0</v>
      </c>
      <c r="O26" s="150">
        <v>1.0999999999999999E-2</v>
      </c>
      <c r="P26" s="145" t="s">
        <v>417</v>
      </c>
      <c r="Q26" s="221">
        <f t="shared" si="0"/>
        <v>0</v>
      </c>
    </row>
    <row r="27" spans="1:17" ht="27.95" customHeight="1">
      <c r="A27" s="525"/>
      <c r="B27" s="527"/>
      <c r="C27" s="497" t="s">
        <v>42</v>
      </c>
      <c r="D27" s="502"/>
      <c r="E27" s="498"/>
      <c r="F27" s="129">
        <f>'2号(4)'!FG64</f>
        <v>0</v>
      </c>
      <c r="G27" s="139" t="s">
        <v>427</v>
      </c>
      <c r="H27" s="181">
        <f t="shared" si="1"/>
        <v>0</v>
      </c>
      <c r="I27" s="139" t="s">
        <v>427</v>
      </c>
      <c r="J27" s="179">
        <v>3.41</v>
      </c>
      <c r="K27" s="145" t="s">
        <v>422</v>
      </c>
      <c r="L27" s="185">
        <f t="shared" si="2"/>
        <v>0</v>
      </c>
      <c r="M27" s="546"/>
      <c r="N27" s="210">
        <f t="shared" si="3"/>
        <v>0</v>
      </c>
      <c r="O27" s="314">
        <v>2.63E-2</v>
      </c>
      <c r="P27" s="145" t="s">
        <v>417</v>
      </c>
      <c r="Q27" s="321">
        <f t="shared" si="0"/>
        <v>0</v>
      </c>
    </row>
    <row r="28" spans="1:17" ht="27.95" customHeight="1">
      <c r="A28" s="525"/>
      <c r="B28" s="527"/>
      <c r="C28" s="497" t="s">
        <v>43</v>
      </c>
      <c r="D28" s="502"/>
      <c r="E28" s="498"/>
      <c r="F28" s="129">
        <f>'2号(4)'!FL64</f>
        <v>0</v>
      </c>
      <c r="G28" s="139" t="s">
        <v>427</v>
      </c>
      <c r="H28" s="181">
        <f t="shared" si="1"/>
        <v>0</v>
      </c>
      <c r="I28" s="139" t="s">
        <v>427</v>
      </c>
      <c r="J28" s="179">
        <v>8.41</v>
      </c>
      <c r="K28" s="145" t="s">
        <v>422</v>
      </c>
      <c r="L28" s="185">
        <f t="shared" si="2"/>
        <v>0</v>
      </c>
      <c r="M28" s="546"/>
      <c r="N28" s="210">
        <f t="shared" si="3"/>
        <v>0</v>
      </c>
      <c r="O28" s="150">
        <v>3.8399999999999997E-2</v>
      </c>
      <c r="P28" s="145" t="s">
        <v>417</v>
      </c>
      <c r="Q28" s="221">
        <f t="shared" si="0"/>
        <v>0</v>
      </c>
    </row>
    <row r="29" spans="1:17" ht="27.95" customHeight="1">
      <c r="A29" s="525"/>
      <c r="B29" s="527"/>
      <c r="C29" s="506" t="s">
        <v>72</v>
      </c>
      <c r="D29" s="506" t="s">
        <v>102</v>
      </c>
      <c r="E29" s="120" t="s">
        <v>103</v>
      </c>
      <c r="F29" s="441"/>
      <c r="G29" s="442"/>
      <c r="H29" s="181">
        <f>'2号(5)'!U12-'2号(5)'!U55</f>
        <v>0</v>
      </c>
      <c r="I29" s="139" t="s">
        <v>427</v>
      </c>
      <c r="J29" s="179">
        <v>45</v>
      </c>
      <c r="K29" s="145" t="s">
        <v>422</v>
      </c>
      <c r="L29" s="185">
        <f t="shared" si="2"/>
        <v>0</v>
      </c>
      <c r="M29" s="546"/>
      <c r="N29" s="210">
        <f t="shared" si="3"/>
        <v>0</v>
      </c>
      <c r="O29" s="150">
        <v>1.3599999999999999E-2</v>
      </c>
      <c r="P29" s="145" t="s">
        <v>417</v>
      </c>
      <c r="Q29" s="221">
        <f t="shared" si="0"/>
        <v>0</v>
      </c>
    </row>
    <row r="30" spans="1:17" ht="27.95" customHeight="1">
      <c r="A30" s="525"/>
      <c r="B30" s="527"/>
      <c r="C30" s="509"/>
      <c r="D30" s="507"/>
      <c r="E30" s="120" t="s">
        <v>104</v>
      </c>
      <c r="F30" s="441"/>
      <c r="G30" s="442"/>
      <c r="H30" s="181">
        <f>'2号(5)'!U17-'2号(5)'!U60</f>
        <v>0</v>
      </c>
      <c r="I30" s="139" t="s">
        <v>427</v>
      </c>
      <c r="J30" s="179">
        <v>43.12</v>
      </c>
      <c r="K30" s="145" t="s">
        <v>422</v>
      </c>
      <c r="L30" s="185">
        <f t="shared" si="2"/>
        <v>0</v>
      </c>
      <c r="M30" s="546"/>
      <c r="N30" s="210">
        <f t="shared" si="3"/>
        <v>0</v>
      </c>
      <c r="O30" s="150">
        <v>1.3599999999999999E-2</v>
      </c>
      <c r="P30" s="145" t="s">
        <v>417</v>
      </c>
      <c r="Q30" s="221">
        <f t="shared" si="0"/>
        <v>0</v>
      </c>
    </row>
    <row r="31" spans="1:17" ht="27.95" customHeight="1">
      <c r="A31" s="525"/>
      <c r="B31" s="527"/>
      <c r="C31" s="509"/>
      <c r="D31" s="507"/>
      <c r="E31" s="120" t="s">
        <v>105</v>
      </c>
      <c r="F31" s="441"/>
      <c r="G31" s="442"/>
      <c r="H31" s="181">
        <f>'2号(5)'!U22-'2号(5)'!U65</f>
        <v>0</v>
      </c>
      <c r="I31" s="139" t="s">
        <v>427</v>
      </c>
      <c r="J31" s="179">
        <v>46.04</v>
      </c>
      <c r="K31" s="145" t="s">
        <v>422</v>
      </c>
      <c r="L31" s="185">
        <f t="shared" si="2"/>
        <v>0</v>
      </c>
      <c r="M31" s="546"/>
      <c r="N31" s="210">
        <f t="shared" si="3"/>
        <v>0</v>
      </c>
      <c r="O31" s="150">
        <v>1.3599999999999999E-2</v>
      </c>
      <c r="P31" s="145" t="s">
        <v>417</v>
      </c>
      <c r="Q31" s="221">
        <f t="shared" si="0"/>
        <v>0</v>
      </c>
    </row>
    <row r="32" spans="1:17" ht="27.95" customHeight="1">
      <c r="A32" s="525"/>
      <c r="B32" s="527"/>
      <c r="C32" s="509"/>
      <c r="D32" s="507"/>
      <c r="E32" s="120" t="s">
        <v>106</v>
      </c>
      <c r="F32" s="441"/>
      <c r="G32" s="442"/>
      <c r="H32" s="181">
        <f>'2号(5)'!U27-'2号(5)'!U70</f>
        <v>0</v>
      </c>
      <c r="I32" s="139" t="s">
        <v>427</v>
      </c>
      <c r="J32" s="179">
        <v>41.86</v>
      </c>
      <c r="K32" s="145" t="s">
        <v>422</v>
      </c>
      <c r="L32" s="185">
        <f t="shared" si="2"/>
        <v>0</v>
      </c>
      <c r="M32" s="546"/>
      <c r="N32" s="210">
        <f t="shared" si="3"/>
        <v>0</v>
      </c>
      <c r="O32" s="150">
        <v>1.3599999999999999E-2</v>
      </c>
      <c r="P32" s="145" t="s">
        <v>417</v>
      </c>
      <c r="Q32" s="221">
        <f t="shared" si="0"/>
        <v>0</v>
      </c>
    </row>
    <row r="33" spans="1:17" ht="27.95" customHeight="1">
      <c r="A33" s="525"/>
      <c r="B33" s="527"/>
      <c r="C33" s="509"/>
      <c r="D33" s="507"/>
      <c r="E33" s="120" t="s">
        <v>107</v>
      </c>
      <c r="F33" s="441"/>
      <c r="G33" s="442"/>
      <c r="H33" s="181">
        <f>'2号(5)'!U32-'2号(5)'!U75</f>
        <v>0</v>
      </c>
      <c r="I33" s="139" t="s">
        <v>427</v>
      </c>
      <c r="J33" s="179">
        <v>29.3</v>
      </c>
      <c r="K33" s="145" t="s">
        <v>422</v>
      </c>
      <c r="L33" s="185">
        <f t="shared" si="2"/>
        <v>0</v>
      </c>
      <c r="M33" s="546"/>
      <c r="N33" s="210">
        <f t="shared" si="3"/>
        <v>0</v>
      </c>
      <c r="O33" s="150">
        <v>1.3599999999999999E-2</v>
      </c>
      <c r="P33" s="145" t="s">
        <v>417</v>
      </c>
      <c r="Q33" s="221">
        <f t="shared" si="0"/>
        <v>0</v>
      </c>
    </row>
    <row r="34" spans="1:17" ht="27.95" customHeight="1">
      <c r="A34" s="525"/>
      <c r="B34" s="527"/>
      <c r="C34" s="509"/>
      <c r="D34" s="507"/>
      <c r="E34" s="305">
        <f>'2号(1)'!A34</f>
        <v>0</v>
      </c>
      <c r="F34" s="441"/>
      <c r="G34" s="442"/>
      <c r="H34" s="181">
        <f>'2号(5)'!U38-'2号(5)'!U81</f>
        <v>0</v>
      </c>
      <c r="I34" s="139" t="s">
        <v>427</v>
      </c>
      <c r="J34" s="538"/>
      <c r="K34" s="442"/>
      <c r="L34" s="185">
        <f>'2号(5)'!U39-'2号(5)'!U82</f>
        <v>0</v>
      </c>
      <c r="M34" s="546"/>
      <c r="N34" s="210">
        <f>'2号(5)'!U40-'2号(5)'!U83</f>
        <v>0</v>
      </c>
      <c r="O34" s="444"/>
      <c r="P34" s="442"/>
      <c r="Q34" s="221">
        <f>'2号(5)'!U41-'2号(5)'!U84</f>
        <v>0</v>
      </c>
    </row>
    <row r="35" spans="1:17" ht="27.95" customHeight="1">
      <c r="A35" s="525"/>
      <c r="B35" s="527"/>
      <c r="C35" s="509"/>
      <c r="D35" s="508"/>
      <c r="E35" s="305">
        <f>'2号(1)'!A35</f>
        <v>0</v>
      </c>
      <c r="F35" s="441"/>
      <c r="G35" s="442"/>
      <c r="H35" s="181">
        <f>'2号(5)'!U47-'2号(5)'!U90</f>
        <v>0</v>
      </c>
      <c r="I35" s="139" t="s">
        <v>427</v>
      </c>
      <c r="J35" s="538"/>
      <c r="K35" s="442"/>
      <c r="L35" s="185">
        <f>'2号(5)'!U48-'2号(5)'!U91</f>
        <v>0</v>
      </c>
      <c r="M35" s="546"/>
      <c r="N35" s="210">
        <f>'2号(5)'!U49-'2号(5)'!U92</f>
        <v>0</v>
      </c>
      <c r="O35" s="444"/>
      <c r="P35" s="442"/>
      <c r="Q35" s="221">
        <f>'2号(5)'!U50-'2号(5)'!U93</f>
        <v>0</v>
      </c>
    </row>
    <row r="36" spans="1:17" ht="27.95" customHeight="1">
      <c r="A36" s="525"/>
      <c r="B36" s="527"/>
      <c r="C36" s="509"/>
      <c r="D36" s="510">
        <f>'2号(1)'!J39</f>
        <v>0</v>
      </c>
      <c r="E36" s="511"/>
      <c r="F36" s="129">
        <f>'2号(4)'!HC64</f>
        <v>0</v>
      </c>
      <c r="G36" s="140">
        <f>'2号(1)'!L39</f>
        <v>0</v>
      </c>
      <c r="H36" s="181">
        <f t="shared" si="1"/>
        <v>0</v>
      </c>
      <c r="I36" s="140">
        <f>G36</f>
        <v>0</v>
      </c>
      <c r="J36" s="179">
        <f>'2号(1)'!M39</f>
        <v>0</v>
      </c>
      <c r="K36" s="146" t="str">
        <f>'2号(1)'!N39</f>
        <v>GJ/</v>
      </c>
      <c r="L36" s="185">
        <f>IF(ISERROR(H36*J36),"",H36*J36)</f>
        <v>0</v>
      </c>
      <c r="M36" s="546"/>
      <c r="N36" s="210">
        <f>IF(ISERROR(H36*J36*M$7),"",H36*J36*M$7)</f>
        <v>0</v>
      </c>
      <c r="O36" s="151">
        <f>'2号(1)'!O39</f>
        <v>0</v>
      </c>
      <c r="P36" s="146" t="s">
        <v>47</v>
      </c>
      <c r="Q36" s="221">
        <f>H36*J36*O36*44/12</f>
        <v>0</v>
      </c>
    </row>
    <row r="37" spans="1:17" ht="27.95" customHeight="1" thickBot="1">
      <c r="A37" s="525"/>
      <c r="B37" s="527"/>
      <c r="C37" s="509"/>
      <c r="D37" s="510">
        <f>'2号(1)'!J40</f>
        <v>0</v>
      </c>
      <c r="E37" s="511"/>
      <c r="F37" s="129">
        <f>'2号(4)'!HF64</f>
        <v>0</v>
      </c>
      <c r="G37" s="140">
        <f>'2号(1)'!L40</f>
        <v>0</v>
      </c>
      <c r="H37" s="181">
        <f t="shared" si="1"/>
        <v>0</v>
      </c>
      <c r="I37" s="140">
        <f>G37</f>
        <v>0</v>
      </c>
      <c r="J37" s="179">
        <f>'2号(1)'!M40</f>
        <v>0</v>
      </c>
      <c r="K37" s="146" t="str">
        <f>'2号(1)'!N40</f>
        <v>GJ/</v>
      </c>
      <c r="L37" s="185">
        <f>IF(ISERROR(H37*J37),"",H37*J37)</f>
        <v>0</v>
      </c>
      <c r="M37" s="546"/>
      <c r="N37" s="210">
        <f>IF(ISERROR(H37*J37*M$7),"",H37*J37*M$7)</f>
        <v>0</v>
      </c>
      <c r="O37" s="151">
        <f>'2号(1)'!O40</f>
        <v>0</v>
      </c>
      <c r="P37" s="146" t="s">
        <v>47</v>
      </c>
      <c r="Q37" s="221">
        <f>H37*J37*O37*44/12</f>
        <v>0</v>
      </c>
    </row>
    <row r="38" spans="1:17" ht="20.100000000000001" customHeight="1">
      <c r="A38" s="525"/>
      <c r="B38" s="527"/>
      <c r="C38" s="308"/>
      <c r="D38" s="309"/>
      <c r="E38" s="310"/>
      <c r="F38" s="113"/>
      <c r="G38" s="31"/>
      <c r="H38" s="164" t="s">
        <v>109</v>
      </c>
      <c r="I38" s="165"/>
      <c r="J38" s="166" t="s">
        <v>92</v>
      </c>
      <c r="K38" s="165"/>
      <c r="L38" s="167" t="s">
        <v>93</v>
      </c>
      <c r="M38" s="168" t="s">
        <v>94</v>
      </c>
      <c r="N38" s="169" t="s">
        <v>95</v>
      </c>
      <c r="O38" s="170" t="s">
        <v>111</v>
      </c>
      <c r="P38" s="165"/>
      <c r="Q38" s="171" t="s">
        <v>112</v>
      </c>
    </row>
    <row r="39" spans="1:17" ht="27.95" customHeight="1">
      <c r="A39" s="525"/>
      <c r="B39" s="527"/>
      <c r="C39" s="497" t="s">
        <v>73</v>
      </c>
      <c r="D39" s="502"/>
      <c r="E39" s="498"/>
      <c r="F39" s="130">
        <f>'2号(4)'!FQ64</f>
        <v>0</v>
      </c>
      <c r="G39" s="138" t="s">
        <v>98</v>
      </c>
      <c r="H39" s="182">
        <f t="shared" si="1"/>
        <v>0</v>
      </c>
      <c r="I39" s="138" t="s">
        <v>98</v>
      </c>
      <c r="J39" s="179">
        <v>1.02</v>
      </c>
      <c r="K39" s="145" t="s">
        <v>423</v>
      </c>
      <c r="L39" s="185">
        <f t="shared" si="2"/>
        <v>0</v>
      </c>
      <c r="M39" s="434">
        <v>2.58E-2</v>
      </c>
      <c r="N39" s="211">
        <f>H39*J39*M$39</f>
        <v>0</v>
      </c>
      <c r="O39" s="152">
        <v>0.06</v>
      </c>
      <c r="P39" s="145" t="s">
        <v>418</v>
      </c>
      <c r="Q39" s="221">
        <f>H39*O39</f>
        <v>0</v>
      </c>
    </row>
    <row r="40" spans="1:17" ht="27.95" customHeight="1">
      <c r="A40" s="525"/>
      <c r="B40" s="527"/>
      <c r="C40" s="503" t="s">
        <v>74</v>
      </c>
      <c r="D40" s="504"/>
      <c r="E40" s="505"/>
      <c r="F40" s="129">
        <f>'2号(4)'!FV64</f>
        <v>0</v>
      </c>
      <c r="G40" s="138" t="s">
        <v>98</v>
      </c>
      <c r="H40" s="181">
        <f t="shared" si="1"/>
        <v>0</v>
      </c>
      <c r="I40" s="138" t="s">
        <v>98</v>
      </c>
      <c r="J40" s="179">
        <v>1.36</v>
      </c>
      <c r="K40" s="145" t="s">
        <v>423</v>
      </c>
      <c r="L40" s="185">
        <f t="shared" si="2"/>
        <v>0</v>
      </c>
      <c r="M40" s="546"/>
      <c r="N40" s="210">
        <f>H40*J40*M$39</f>
        <v>0</v>
      </c>
      <c r="O40" s="153">
        <v>5.7000000000000002E-2</v>
      </c>
      <c r="P40" s="145" t="s">
        <v>418</v>
      </c>
      <c r="Q40" s="221">
        <f>H40*O40</f>
        <v>0</v>
      </c>
    </row>
    <row r="41" spans="1:17" ht="27.95" customHeight="1">
      <c r="A41" s="525"/>
      <c r="B41" s="527"/>
      <c r="C41" s="497" t="s">
        <v>75</v>
      </c>
      <c r="D41" s="502"/>
      <c r="E41" s="498"/>
      <c r="F41" s="129">
        <f>'2号(4)'!GA64</f>
        <v>0</v>
      </c>
      <c r="G41" s="138" t="s">
        <v>98</v>
      </c>
      <c r="H41" s="181">
        <f t="shared" si="1"/>
        <v>0</v>
      </c>
      <c r="I41" s="138" t="s">
        <v>98</v>
      </c>
      <c r="J41" s="179">
        <v>1.36</v>
      </c>
      <c r="K41" s="145" t="s">
        <v>423</v>
      </c>
      <c r="L41" s="185">
        <f t="shared" si="2"/>
        <v>0</v>
      </c>
      <c r="M41" s="546"/>
      <c r="N41" s="210">
        <f>H41*J41*M$39</f>
        <v>0</v>
      </c>
      <c r="O41" s="153">
        <v>5.7000000000000002E-2</v>
      </c>
      <c r="P41" s="145" t="s">
        <v>418</v>
      </c>
      <c r="Q41" s="221">
        <f>H41*O41</f>
        <v>0</v>
      </c>
    </row>
    <row r="42" spans="1:17" ht="27.95" customHeight="1">
      <c r="A42" s="525"/>
      <c r="B42" s="527"/>
      <c r="C42" s="497" t="s">
        <v>76</v>
      </c>
      <c r="D42" s="502"/>
      <c r="E42" s="498"/>
      <c r="F42" s="129">
        <f>'2号(4)'!GF64</f>
        <v>0</v>
      </c>
      <c r="G42" s="138" t="s">
        <v>98</v>
      </c>
      <c r="H42" s="181">
        <f t="shared" si="1"/>
        <v>0</v>
      </c>
      <c r="I42" s="138" t="s">
        <v>98</v>
      </c>
      <c r="J42" s="180">
        <v>1.36</v>
      </c>
      <c r="K42" s="145" t="s">
        <v>423</v>
      </c>
      <c r="L42" s="185">
        <f t="shared" si="2"/>
        <v>0</v>
      </c>
      <c r="M42" s="546"/>
      <c r="N42" s="210">
        <f>H42*J42*M$39</f>
        <v>0</v>
      </c>
      <c r="O42" s="153">
        <v>5.7000000000000002E-2</v>
      </c>
      <c r="P42" s="145" t="s">
        <v>418</v>
      </c>
      <c r="Q42" s="221">
        <f>H42*O42</f>
        <v>0</v>
      </c>
    </row>
    <row r="43" spans="1:17" ht="27.95" customHeight="1" thickBot="1">
      <c r="A43" s="525"/>
      <c r="B43" s="307"/>
      <c r="C43" s="494" t="s">
        <v>392</v>
      </c>
      <c r="D43" s="495"/>
      <c r="E43" s="496"/>
      <c r="F43" s="131">
        <f>'2号(4)'!GU66</f>
        <v>0</v>
      </c>
      <c r="G43" s="141" t="s">
        <v>98</v>
      </c>
      <c r="H43" s="183">
        <f t="shared" si="1"/>
        <v>0</v>
      </c>
      <c r="I43" s="141" t="s">
        <v>98</v>
      </c>
      <c r="J43" s="539"/>
      <c r="K43" s="540"/>
      <c r="L43" s="205"/>
      <c r="M43" s="547"/>
      <c r="N43" s="212"/>
      <c r="O43" s="154">
        <v>5.7000000000000002E-2</v>
      </c>
      <c r="P43" s="147" t="s">
        <v>418</v>
      </c>
      <c r="Q43" s="222">
        <f>H43*O43</f>
        <v>0</v>
      </c>
    </row>
    <row r="44" spans="1:17" ht="35.1" customHeight="1" thickBot="1">
      <c r="A44" s="525"/>
      <c r="B44" s="32"/>
      <c r="C44" s="481" t="s">
        <v>108</v>
      </c>
      <c r="D44" s="482"/>
      <c r="E44" s="483"/>
      <c r="F44" s="484"/>
      <c r="G44" s="485"/>
      <c r="H44" s="484"/>
      <c r="I44" s="485"/>
      <c r="J44" s="486"/>
      <c r="K44" s="487"/>
      <c r="L44" s="186">
        <f>SUM(L7:L42)</f>
        <v>0</v>
      </c>
      <c r="M44" s="33"/>
      <c r="N44" s="213">
        <f>SUM(N6:N42)</f>
        <v>0</v>
      </c>
      <c r="O44" s="536"/>
      <c r="P44" s="537"/>
      <c r="Q44" s="223">
        <f>SUM(Q7:Q43)</f>
        <v>0</v>
      </c>
    </row>
    <row r="45" spans="1:17" ht="23.25" thickTop="1">
      <c r="A45" s="525"/>
      <c r="B45" s="475" t="s">
        <v>77</v>
      </c>
      <c r="C45" s="34"/>
      <c r="D45" s="35"/>
      <c r="E45" s="36"/>
      <c r="F45" s="37"/>
      <c r="G45" s="38"/>
      <c r="H45" s="157" t="s">
        <v>109</v>
      </c>
      <c r="I45" s="158"/>
      <c r="J45" s="159" t="s">
        <v>92</v>
      </c>
      <c r="K45" s="158"/>
      <c r="L45" s="160" t="s">
        <v>93</v>
      </c>
      <c r="M45" s="161" t="s">
        <v>110</v>
      </c>
      <c r="N45" s="162" t="s">
        <v>95</v>
      </c>
      <c r="O45" s="163" t="s">
        <v>111</v>
      </c>
      <c r="P45" s="158"/>
      <c r="Q45" s="324" t="s">
        <v>616</v>
      </c>
    </row>
    <row r="46" spans="1:17" ht="27.95" customHeight="1">
      <c r="A46" s="525"/>
      <c r="B46" s="476"/>
      <c r="C46" s="492" t="s">
        <v>78</v>
      </c>
      <c r="D46" s="39" t="s">
        <v>79</v>
      </c>
      <c r="E46" s="40"/>
      <c r="F46" s="129">
        <f>'2号(4)'!AB64</f>
        <v>0</v>
      </c>
      <c r="G46" s="142" t="s">
        <v>80</v>
      </c>
      <c r="H46" s="181">
        <f>ROUND(F46,0)</f>
        <v>0</v>
      </c>
      <c r="I46" s="142" t="s">
        <v>80</v>
      </c>
      <c r="J46" s="180">
        <v>9.9700000000000006</v>
      </c>
      <c r="K46" s="144" t="s">
        <v>113</v>
      </c>
      <c r="L46" s="187">
        <f>H46*J46</f>
        <v>0</v>
      </c>
      <c r="M46" s="434">
        <v>2.58E-2</v>
      </c>
      <c r="N46" s="210">
        <f>H46*J46*M$46</f>
        <v>0</v>
      </c>
      <c r="O46" s="312">
        <v>0.495</v>
      </c>
      <c r="P46" s="145" t="s">
        <v>419</v>
      </c>
      <c r="Q46" s="320">
        <f>H46*O46</f>
        <v>0</v>
      </c>
    </row>
    <row r="47" spans="1:17" ht="27.95" customHeight="1">
      <c r="A47" s="525"/>
      <c r="B47" s="476"/>
      <c r="C47" s="493"/>
      <c r="D47" s="41" t="s">
        <v>81</v>
      </c>
      <c r="E47" s="42"/>
      <c r="F47" s="129">
        <f>'2号(4)'!AG64</f>
        <v>0</v>
      </c>
      <c r="G47" s="139" t="s">
        <v>80</v>
      </c>
      <c r="H47" s="181">
        <f>ROUND(F47,0)</f>
        <v>0</v>
      </c>
      <c r="I47" s="139" t="s">
        <v>80</v>
      </c>
      <c r="J47" s="180">
        <v>9.2799999999999994</v>
      </c>
      <c r="K47" s="145" t="s">
        <v>113</v>
      </c>
      <c r="L47" s="187">
        <f>H47*J47</f>
        <v>0</v>
      </c>
      <c r="M47" s="435"/>
      <c r="N47" s="210">
        <f>H47*J47*M$46</f>
        <v>0</v>
      </c>
      <c r="O47" s="312">
        <v>0.495</v>
      </c>
      <c r="P47" s="144" t="s">
        <v>419</v>
      </c>
      <c r="Q47" s="320">
        <f>H47*O47</f>
        <v>0</v>
      </c>
    </row>
    <row r="48" spans="1:17" ht="27.95" customHeight="1">
      <c r="A48" s="525"/>
      <c r="B48" s="476"/>
      <c r="C48" s="448" t="s">
        <v>82</v>
      </c>
      <c r="D48" s="449"/>
      <c r="E48" s="450"/>
      <c r="F48" s="129">
        <f>'2号(4)'!AL64+'2号(4)'!AQ64</f>
        <v>0</v>
      </c>
      <c r="G48" s="138" t="s">
        <v>80</v>
      </c>
      <c r="H48" s="181">
        <f>ROUND(F48,0)</f>
        <v>0</v>
      </c>
      <c r="I48" s="138" t="s">
        <v>80</v>
      </c>
      <c r="J48" s="180">
        <v>9.76</v>
      </c>
      <c r="K48" s="145" t="s">
        <v>113</v>
      </c>
      <c r="L48" s="187">
        <f>H48*J48</f>
        <v>0</v>
      </c>
      <c r="M48" s="435"/>
      <c r="N48" s="210">
        <f>H48*J48*M$46</f>
        <v>0</v>
      </c>
      <c r="O48" s="312">
        <v>0.495</v>
      </c>
      <c r="P48" s="144" t="s">
        <v>419</v>
      </c>
      <c r="Q48" s="320">
        <f>H48*O48</f>
        <v>0</v>
      </c>
    </row>
    <row r="49" spans="1:17" ht="27.95" customHeight="1">
      <c r="A49" s="306"/>
      <c r="B49" s="476"/>
      <c r="C49" s="451" t="s">
        <v>390</v>
      </c>
      <c r="D49" s="452"/>
      <c r="E49" s="453"/>
      <c r="F49" s="129">
        <f>'2号(4)'!GZ67</f>
        <v>0</v>
      </c>
      <c r="G49" s="139" t="s">
        <v>80</v>
      </c>
      <c r="H49" s="181">
        <f>ROUND(F49,0)</f>
        <v>0</v>
      </c>
      <c r="I49" s="139" t="s">
        <v>80</v>
      </c>
      <c r="J49" s="454"/>
      <c r="K49" s="455"/>
      <c r="L49" s="188"/>
      <c r="M49" s="435"/>
      <c r="N49" s="214"/>
      <c r="O49" s="312">
        <v>0.495</v>
      </c>
      <c r="P49" s="144" t="s">
        <v>419</v>
      </c>
      <c r="Q49" s="320">
        <f>H49*O49</f>
        <v>0</v>
      </c>
    </row>
    <row r="50" spans="1:17" ht="27.95" customHeight="1">
      <c r="A50" s="306"/>
      <c r="B50" s="476"/>
      <c r="C50" s="451" t="s">
        <v>391</v>
      </c>
      <c r="D50" s="452"/>
      <c r="E50" s="453"/>
      <c r="F50" s="129">
        <f>'2号(4)'!GZ68</f>
        <v>0</v>
      </c>
      <c r="G50" s="138" t="s">
        <v>80</v>
      </c>
      <c r="H50" s="181">
        <f>ROUND(F50,0)</f>
        <v>0</v>
      </c>
      <c r="I50" s="138" t="s">
        <v>80</v>
      </c>
      <c r="J50" s="454"/>
      <c r="K50" s="455"/>
      <c r="L50" s="188"/>
      <c r="M50" s="436"/>
      <c r="N50" s="215"/>
      <c r="O50" s="312">
        <v>0.495</v>
      </c>
      <c r="P50" s="144" t="s">
        <v>419</v>
      </c>
      <c r="Q50" s="320">
        <f>-ABS(H50*O50*0.5)</f>
        <v>0</v>
      </c>
    </row>
    <row r="51" spans="1:17" ht="35.1" customHeight="1" thickBot="1">
      <c r="A51" s="306"/>
      <c r="B51" s="477"/>
      <c r="C51" s="488" t="s">
        <v>108</v>
      </c>
      <c r="D51" s="489"/>
      <c r="E51" s="490"/>
      <c r="F51" s="439"/>
      <c r="G51" s="456"/>
      <c r="H51" s="439"/>
      <c r="I51" s="456"/>
      <c r="J51" s="443"/>
      <c r="K51" s="440"/>
      <c r="L51" s="189">
        <f>SUM(L46:L48)</f>
        <v>0</v>
      </c>
      <c r="M51" s="43"/>
      <c r="N51" s="216">
        <f>SUM(N46:N48)</f>
        <v>0</v>
      </c>
      <c r="O51" s="443"/>
      <c r="P51" s="440"/>
      <c r="Q51" s="225">
        <f>SUM(Q46:Q50)</f>
        <v>0</v>
      </c>
    </row>
    <row r="52" spans="1:17" ht="27.95" customHeight="1" thickTop="1">
      <c r="A52" s="306"/>
      <c r="B52" s="478" t="s">
        <v>83</v>
      </c>
      <c r="C52" s="445" t="s">
        <v>84</v>
      </c>
      <c r="D52" s="446"/>
      <c r="E52" s="447"/>
      <c r="F52" s="129">
        <f>'2号(4)'!GK70</f>
        <v>0</v>
      </c>
      <c r="G52" s="142" t="s">
        <v>98</v>
      </c>
      <c r="H52" s="181">
        <f>ROUND(F52,0)</f>
        <v>0</v>
      </c>
      <c r="I52" s="142" t="s">
        <v>98</v>
      </c>
      <c r="J52" s="479"/>
      <c r="K52" s="480"/>
      <c r="L52" s="190"/>
      <c r="M52" s="44"/>
      <c r="N52" s="217"/>
      <c r="O52" s="155">
        <f>'2号(1)'!E46</f>
        <v>0</v>
      </c>
      <c r="P52" s="148" t="s">
        <v>177</v>
      </c>
      <c r="Q52" s="224">
        <f>IF(ISERROR(-ABS(H52*O52)),"",-ABS(H52*O52))</f>
        <v>0</v>
      </c>
    </row>
    <row r="53" spans="1:17" ht="27.95" customHeight="1">
      <c r="A53" s="306"/>
      <c r="B53" s="478"/>
      <c r="C53" s="448" t="s">
        <v>85</v>
      </c>
      <c r="D53" s="449"/>
      <c r="E53" s="450"/>
      <c r="F53" s="129">
        <f>'2号(4)'!GP71</f>
        <v>0</v>
      </c>
      <c r="G53" s="138" t="s">
        <v>80</v>
      </c>
      <c r="H53" s="181">
        <f>ROUND(F53,0)</f>
        <v>0</v>
      </c>
      <c r="I53" s="138" t="s">
        <v>80</v>
      </c>
      <c r="J53" s="454"/>
      <c r="K53" s="455"/>
      <c r="L53" s="188"/>
      <c r="M53" s="45"/>
      <c r="N53" s="218"/>
      <c r="O53" s="156">
        <f>'2号(1)'!M46</f>
        <v>0</v>
      </c>
      <c r="P53" s="146" t="s">
        <v>178</v>
      </c>
      <c r="Q53" s="224">
        <f>IF(ISERROR(-ABS(H53*O53)),"",-ABS(H53*O53))</f>
        <v>0</v>
      </c>
    </row>
    <row r="54" spans="1:17" ht="35.1" customHeight="1" thickBot="1">
      <c r="A54" s="306"/>
      <c r="B54" s="478"/>
      <c r="C54" s="488" t="s">
        <v>108</v>
      </c>
      <c r="D54" s="489"/>
      <c r="E54" s="490"/>
      <c r="F54" s="439"/>
      <c r="G54" s="440"/>
      <c r="H54" s="439"/>
      <c r="I54" s="440"/>
      <c r="J54" s="443"/>
      <c r="K54" s="440"/>
      <c r="L54" s="191"/>
      <c r="M54" s="121"/>
      <c r="N54" s="219"/>
      <c r="O54" s="437"/>
      <c r="P54" s="438"/>
      <c r="Q54" s="225">
        <f>SUM(Q52:Q53)</f>
        <v>0</v>
      </c>
    </row>
    <row r="55" spans="1:17" ht="27.95" customHeight="1" thickTop="1" thickBot="1">
      <c r="A55" s="196"/>
      <c r="B55" s="548" t="s">
        <v>86</v>
      </c>
      <c r="C55" s="549"/>
      <c r="D55" s="549"/>
      <c r="E55" s="550"/>
      <c r="F55" s="551"/>
      <c r="G55" s="552"/>
      <c r="H55" s="553"/>
      <c r="I55" s="554"/>
      <c r="J55" s="555"/>
      <c r="K55" s="556"/>
      <c r="L55" s="317"/>
      <c r="M55" s="318"/>
      <c r="N55" s="319"/>
      <c r="O55" s="555"/>
      <c r="P55" s="556"/>
      <c r="Q55" s="316"/>
    </row>
    <row r="56" spans="1:17" ht="39.950000000000003" customHeight="1" thickTop="1" thickBot="1">
      <c r="A56" s="47"/>
      <c r="B56" s="470" t="s">
        <v>114</v>
      </c>
      <c r="C56" s="471"/>
      <c r="D56" s="471"/>
      <c r="E56" s="472"/>
      <c r="F56" s="466"/>
      <c r="G56" s="467"/>
      <c r="H56" s="466"/>
      <c r="I56" s="467"/>
      <c r="J56" s="473"/>
      <c r="K56" s="474"/>
      <c r="L56" s="193">
        <f>SUM(L44,L51)</f>
        <v>0</v>
      </c>
      <c r="M56" s="199">
        <v>2.58E-2</v>
      </c>
      <c r="N56" s="194">
        <f>SUM(N44,N51)</f>
        <v>0</v>
      </c>
      <c r="O56" s="457"/>
      <c r="P56" s="458"/>
      <c r="Q56" s="313">
        <f>IF(Q44+Q51+Q54&lt;0,0,Q44+Q51+Q54)</f>
        <v>0</v>
      </c>
    </row>
    <row r="58" spans="1:17">
      <c r="N58" s="122"/>
    </row>
  </sheetData>
  <sheetProtection password="ABF0" sheet="1" objects="1" scenarios="1" autoFilter="0"/>
  <mergeCells count="96">
    <mergeCell ref="O1:P1"/>
    <mergeCell ref="J3:N3"/>
    <mergeCell ref="O3:P3"/>
    <mergeCell ref="B4:E6"/>
    <mergeCell ref="F4:G4"/>
    <mergeCell ref="H4:I4"/>
    <mergeCell ref="J4:K4"/>
    <mergeCell ref="O4:P4"/>
    <mergeCell ref="A7:A48"/>
    <mergeCell ref="B7:B42"/>
    <mergeCell ref="C7:E7"/>
    <mergeCell ref="M7:M37"/>
    <mergeCell ref="C8:E8"/>
    <mergeCell ref="C9:E9"/>
    <mergeCell ref="C10:E10"/>
    <mergeCell ref="C11:E11"/>
    <mergeCell ref="C12:E12"/>
    <mergeCell ref="C13:E13"/>
    <mergeCell ref="C14:E14"/>
    <mergeCell ref="C15:E15"/>
    <mergeCell ref="C16:E16"/>
    <mergeCell ref="C17:C18"/>
    <mergeCell ref="D17:E17"/>
    <mergeCell ref="D18:E18"/>
    <mergeCell ref="C29:C37"/>
    <mergeCell ref="D29:D35"/>
    <mergeCell ref="D37:E37"/>
    <mergeCell ref="C19:C20"/>
    <mergeCell ref="D19:E19"/>
    <mergeCell ref="D20:E20"/>
    <mergeCell ref="C21:C23"/>
    <mergeCell ref="D21:E21"/>
    <mergeCell ref="D22:E22"/>
    <mergeCell ref="D23:E23"/>
    <mergeCell ref="C24:E24"/>
    <mergeCell ref="C25:E25"/>
    <mergeCell ref="C26:E26"/>
    <mergeCell ref="C27:E27"/>
    <mergeCell ref="C28:E28"/>
    <mergeCell ref="D36:E36"/>
    <mergeCell ref="F29:G29"/>
    <mergeCell ref="F30:G30"/>
    <mergeCell ref="F31:G31"/>
    <mergeCell ref="F32:G32"/>
    <mergeCell ref="F33:G33"/>
    <mergeCell ref="F34:G34"/>
    <mergeCell ref="J34:K34"/>
    <mergeCell ref="O34:P34"/>
    <mergeCell ref="F35:G35"/>
    <mergeCell ref="J35:K35"/>
    <mergeCell ref="O35:P35"/>
    <mergeCell ref="O44:P44"/>
    <mergeCell ref="C39:E39"/>
    <mergeCell ref="M39:M43"/>
    <mergeCell ref="C40:E40"/>
    <mergeCell ref="C41:E41"/>
    <mergeCell ref="C42:E42"/>
    <mergeCell ref="C43:E43"/>
    <mergeCell ref="J43:K43"/>
    <mergeCell ref="C49:E49"/>
    <mergeCell ref="C44:E44"/>
    <mergeCell ref="F44:G44"/>
    <mergeCell ref="H44:I44"/>
    <mergeCell ref="J44:K44"/>
    <mergeCell ref="C50:E50"/>
    <mergeCell ref="J50:K50"/>
    <mergeCell ref="C51:E51"/>
    <mergeCell ref="F51:G51"/>
    <mergeCell ref="H51:I51"/>
    <mergeCell ref="J51:K51"/>
    <mergeCell ref="O51:P51"/>
    <mergeCell ref="B52:B54"/>
    <mergeCell ref="C52:E52"/>
    <mergeCell ref="J52:K52"/>
    <mergeCell ref="C53:E53"/>
    <mergeCell ref="J53:K53"/>
    <mergeCell ref="C54:E54"/>
    <mergeCell ref="F54:G54"/>
    <mergeCell ref="H54:I54"/>
    <mergeCell ref="J54:K54"/>
    <mergeCell ref="B45:B51"/>
    <mergeCell ref="C46:C47"/>
    <mergeCell ref="M46:M50"/>
    <mergeCell ref="C48:E48"/>
    <mergeCell ref="O54:P54"/>
    <mergeCell ref="J49:K49"/>
    <mergeCell ref="B55:E55"/>
    <mergeCell ref="F55:G55"/>
    <mergeCell ref="H55:I55"/>
    <mergeCell ref="J55:K55"/>
    <mergeCell ref="O55:P55"/>
    <mergeCell ref="B56:E56"/>
    <mergeCell ref="F56:G56"/>
    <mergeCell ref="H56:I56"/>
    <mergeCell ref="J56:K56"/>
    <mergeCell ref="O56:P56"/>
  </mergeCells>
  <phoneticPr fontId="39"/>
  <pageMargins left="0.39370078740157483" right="0.19685039370078741" top="0.59055118110236227" bottom="0.35433070866141736" header="0.35433070866141736" footer="0.19685039370078741"/>
  <pageSetup paperSize="9" scale="50" orientation="portrait" r:id="rId1"/>
  <legacyDrawing r:id="rId2"/>
</worksheet>
</file>

<file path=xl/worksheets/sheet8.xml><?xml version="1.0" encoding="utf-8"?>
<worksheet xmlns="http://schemas.openxmlformats.org/spreadsheetml/2006/main" xmlns:r="http://schemas.openxmlformats.org/officeDocument/2006/relationships">
  <dimension ref="A1:AL368"/>
  <sheetViews>
    <sheetView workbookViewId="0"/>
  </sheetViews>
  <sheetFormatPr defaultRowHeight="13.5"/>
  <cols>
    <col min="1" max="3" width="30.625" style="54" customWidth="1"/>
    <col min="4" max="4" width="20.625" style="54" customWidth="1"/>
    <col min="5" max="6" width="30.625" style="54" customWidth="1"/>
    <col min="7" max="8" width="4.625" style="54" customWidth="1"/>
    <col min="9" max="10" width="12.625" style="54" customWidth="1"/>
    <col min="11" max="22" width="8.625" style="54" customWidth="1"/>
    <col min="23" max="23" width="12.625" style="54" customWidth="1"/>
    <col min="24" max="24" width="4.625" style="54" customWidth="1"/>
    <col min="25" max="25" width="12.625" style="54" customWidth="1"/>
    <col min="26" max="38" width="8.625" style="54" customWidth="1"/>
    <col min="39" max="49" width="12.625" style="54" customWidth="1"/>
    <col min="50" max="16384" width="9" style="54"/>
  </cols>
  <sheetData>
    <row r="1" spans="1:38">
      <c r="A1" s="54" t="s">
        <v>386</v>
      </c>
    </row>
    <row r="2" spans="1:38">
      <c r="A2" s="54" t="s">
        <v>387</v>
      </c>
    </row>
    <row r="3" spans="1:38">
      <c r="K3" s="54" t="s">
        <v>429</v>
      </c>
      <c r="Y3" s="112" t="s">
        <v>367</v>
      </c>
      <c r="Z3" s="54">
        <f>'2号(1)'!C3</f>
        <v>0</v>
      </c>
    </row>
    <row r="4" spans="1:38">
      <c r="A4" s="54" t="s">
        <v>548</v>
      </c>
      <c r="B4" s="54" t="s">
        <v>124</v>
      </c>
      <c r="C4" s="54" t="s">
        <v>154</v>
      </c>
      <c r="D4" s="54" t="s">
        <v>156</v>
      </c>
      <c r="F4" s="54" t="s">
        <v>34</v>
      </c>
      <c r="H4" s="54" t="s">
        <v>358</v>
      </c>
      <c r="I4" s="54" t="s">
        <v>366</v>
      </c>
      <c r="J4" s="54" t="s">
        <v>357</v>
      </c>
      <c r="K4" s="54">
        <v>4</v>
      </c>
      <c r="L4" s="54">
        <v>5</v>
      </c>
      <c r="M4" s="54">
        <v>6</v>
      </c>
      <c r="N4" s="54">
        <v>7</v>
      </c>
      <c r="O4" s="54">
        <v>8</v>
      </c>
      <c r="P4" s="54">
        <v>9</v>
      </c>
      <c r="Q4" s="54">
        <v>10</v>
      </c>
      <c r="R4" s="54">
        <v>11</v>
      </c>
      <c r="S4" s="54">
        <v>12</v>
      </c>
      <c r="T4" s="54">
        <v>1</v>
      </c>
      <c r="U4" s="54">
        <v>2</v>
      </c>
      <c r="V4" s="54">
        <v>3</v>
      </c>
      <c r="X4" s="54" t="s">
        <v>358</v>
      </c>
      <c r="Y4" s="54" t="s">
        <v>366</v>
      </c>
      <c r="Z4" s="54" t="s">
        <v>357</v>
      </c>
      <c r="AA4" s="54">
        <v>4</v>
      </c>
      <c r="AB4" s="54">
        <v>5</v>
      </c>
      <c r="AC4" s="54">
        <v>6</v>
      </c>
      <c r="AD4" s="54">
        <v>7</v>
      </c>
      <c r="AE4" s="54">
        <v>8</v>
      </c>
      <c r="AF4" s="54">
        <v>9</v>
      </c>
      <c r="AG4" s="54">
        <v>10</v>
      </c>
      <c r="AH4" s="54">
        <v>11</v>
      </c>
      <c r="AI4" s="54">
        <v>12</v>
      </c>
      <c r="AJ4" s="54">
        <v>1</v>
      </c>
      <c r="AK4" s="54">
        <v>2</v>
      </c>
      <c r="AL4" s="54">
        <v>3</v>
      </c>
    </row>
    <row r="5" spans="1:38">
      <c r="A5" s="54" t="s">
        <v>549</v>
      </c>
      <c r="B5" s="54" t="s">
        <v>125</v>
      </c>
      <c r="C5" s="54" t="s">
        <v>157</v>
      </c>
      <c r="D5" s="54" t="s">
        <v>253</v>
      </c>
      <c r="F5" s="54" t="s">
        <v>281</v>
      </c>
      <c r="H5" s="54">
        <v>14</v>
      </c>
      <c r="I5" s="54" t="s">
        <v>216</v>
      </c>
      <c r="J5" s="54" t="str">
        <f>CONCATENATE(H5,I5)</f>
        <v>14東京ガス_13A</v>
      </c>
      <c r="K5" s="54">
        <v>46.04</v>
      </c>
      <c r="L5" s="54">
        <v>46.04</v>
      </c>
      <c r="M5" s="54">
        <v>46.04</v>
      </c>
      <c r="N5" s="54">
        <v>46.04</v>
      </c>
      <c r="O5" s="54">
        <v>46.04</v>
      </c>
      <c r="P5" s="54">
        <v>46.04</v>
      </c>
      <c r="Q5" s="54">
        <v>46.04</v>
      </c>
      <c r="R5" s="54">
        <v>46.04</v>
      </c>
      <c r="S5" s="54">
        <v>46.04</v>
      </c>
      <c r="T5" s="54">
        <v>46.04</v>
      </c>
      <c r="U5" s="54">
        <v>46.04</v>
      </c>
      <c r="V5" s="54">
        <v>46.04</v>
      </c>
      <c r="X5" s="54">
        <f>$Z$3</f>
        <v>0</v>
      </c>
      <c r="Y5" s="54" t="s">
        <v>216</v>
      </c>
      <c r="Z5" s="54" t="str">
        <f>CONCATENATE(X5,Y5)</f>
        <v>0東京ガス_13A</v>
      </c>
      <c r="AA5" s="54" t="e">
        <f t="shared" ref="AA5:AA32" si="0">VLOOKUP($Z5,$J:$V,2,FALSE)</f>
        <v>#N/A</v>
      </c>
      <c r="AB5" s="54" t="e">
        <f t="shared" ref="AB5:AB32" si="1">VLOOKUP($Z5,$J:$V,3,FALSE)</f>
        <v>#N/A</v>
      </c>
      <c r="AC5" s="54" t="e">
        <f t="shared" ref="AC5:AC32" si="2">VLOOKUP($Z5,$J:$V,4,FALSE)</f>
        <v>#N/A</v>
      </c>
      <c r="AD5" s="54" t="e">
        <f t="shared" ref="AD5:AD32" si="3">VLOOKUP($Z5,$J:$V,5,FALSE)</f>
        <v>#N/A</v>
      </c>
      <c r="AE5" s="54" t="e">
        <f t="shared" ref="AE5:AE32" si="4">VLOOKUP($Z5,$J:$V,6,FALSE)</f>
        <v>#N/A</v>
      </c>
      <c r="AF5" s="54" t="e">
        <f t="shared" ref="AF5:AF32" si="5">VLOOKUP($Z5,$J:$V,7,FALSE)</f>
        <v>#N/A</v>
      </c>
      <c r="AG5" s="54" t="e">
        <f t="shared" ref="AG5:AG32" si="6">VLOOKUP($Z5,$J:$V,8,FALSE)</f>
        <v>#N/A</v>
      </c>
      <c r="AH5" s="54" t="e">
        <f t="shared" ref="AH5:AH32" si="7">VLOOKUP($Z5,$J:$V,9,FALSE)</f>
        <v>#N/A</v>
      </c>
      <c r="AI5" s="54" t="e">
        <f t="shared" ref="AI5:AI32" si="8">VLOOKUP($Z5,$J:$V,10,FALSE)</f>
        <v>#N/A</v>
      </c>
      <c r="AJ5" s="54" t="e">
        <f t="shared" ref="AJ5:AJ32" si="9">VLOOKUP($Z5,$J:$V,11,FALSE)</f>
        <v>#N/A</v>
      </c>
      <c r="AK5" s="54" t="e">
        <f t="shared" ref="AK5:AK32" si="10">VLOOKUP($Z5,$J:$V,12,FALSE)</f>
        <v>#N/A</v>
      </c>
      <c r="AL5" s="54" t="e">
        <f t="shared" ref="AL5:AL32" si="11">VLOOKUP($Z5,$J:$V,13,FALSE)</f>
        <v>#N/A</v>
      </c>
    </row>
    <row r="6" spans="1:38">
      <c r="A6" s="54" t="s">
        <v>135</v>
      </c>
      <c r="B6" s="54" t="s">
        <v>270</v>
      </c>
      <c r="C6" s="54" t="s">
        <v>155</v>
      </c>
      <c r="D6" s="54" t="s">
        <v>216</v>
      </c>
      <c r="E6" s="54" t="s">
        <v>397</v>
      </c>
      <c r="F6" s="54" t="s">
        <v>279</v>
      </c>
      <c r="H6" s="54">
        <v>14</v>
      </c>
      <c r="I6" s="54" t="s">
        <v>217</v>
      </c>
      <c r="J6" s="54" t="str">
        <f t="shared" ref="J6:J74" si="12">CONCATENATE(H6,I6)</f>
        <v>14伊奈都市ガス_13A</v>
      </c>
      <c r="K6" s="54">
        <v>0</v>
      </c>
      <c r="L6" s="54">
        <v>0</v>
      </c>
      <c r="M6" s="54">
        <v>0</v>
      </c>
      <c r="N6" s="54">
        <v>0</v>
      </c>
      <c r="O6" s="54">
        <v>0</v>
      </c>
      <c r="P6" s="54">
        <v>0</v>
      </c>
      <c r="Q6" s="54">
        <v>0</v>
      </c>
      <c r="R6" s="54">
        <v>0</v>
      </c>
      <c r="S6" s="54">
        <v>0</v>
      </c>
      <c r="T6" s="54">
        <v>0</v>
      </c>
      <c r="U6" s="54">
        <v>0</v>
      </c>
      <c r="V6" s="54">
        <v>0</v>
      </c>
      <c r="X6" s="54">
        <f t="shared" ref="X6:X32" si="13">$Z$3</f>
        <v>0</v>
      </c>
      <c r="Y6" s="54" t="s">
        <v>217</v>
      </c>
      <c r="Z6" s="54" t="str">
        <f t="shared" ref="Z6:Z25" si="14">CONCATENATE(X6,Y6)</f>
        <v>0伊奈都市ガス_13A</v>
      </c>
      <c r="AA6" s="54" t="e">
        <f t="shared" si="0"/>
        <v>#N/A</v>
      </c>
      <c r="AB6" s="54" t="e">
        <f t="shared" si="1"/>
        <v>#N/A</v>
      </c>
      <c r="AC6" s="54" t="e">
        <f t="shared" si="2"/>
        <v>#N/A</v>
      </c>
      <c r="AD6" s="54" t="e">
        <f t="shared" si="3"/>
        <v>#N/A</v>
      </c>
      <c r="AE6" s="54" t="e">
        <f t="shared" si="4"/>
        <v>#N/A</v>
      </c>
      <c r="AF6" s="54" t="e">
        <f t="shared" si="5"/>
        <v>#N/A</v>
      </c>
      <c r="AG6" s="54" t="e">
        <f t="shared" si="6"/>
        <v>#N/A</v>
      </c>
      <c r="AH6" s="54" t="e">
        <f t="shared" si="7"/>
        <v>#N/A</v>
      </c>
      <c r="AI6" s="54" t="e">
        <f t="shared" si="8"/>
        <v>#N/A</v>
      </c>
      <c r="AJ6" s="54" t="e">
        <f t="shared" si="9"/>
        <v>#N/A</v>
      </c>
      <c r="AK6" s="54" t="e">
        <f t="shared" si="10"/>
        <v>#N/A</v>
      </c>
      <c r="AL6" s="54" t="e">
        <f t="shared" si="11"/>
        <v>#N/A</v>
      </c>
    </row>
    <row r="7" spans="1:38">
      <c r="A7" s="54" t="s">
        <v>136</v>
      </c>
      <c r="B7" s="54" t="s">
        <v>271</v>
      </c>
      <c r="C7" s="54" t="s">
        <v>404</v>
      </c>
      <c r="D7" s="54" t="s">
        <v>217</v>
      </c>
      <c r="E7" s="54" t="s">
        <v>397</v>
      </c>
      <c r="F7" s="54" t="s">
        <v>280</v>
      </c>
      <c r="H7" s="54">
        <v>14</v>
      </c>
      <c r="I7" s="54" t="s">
        <v>218</v>
      </c>
      <c r="J7" s="54" t="str">
        <f t="shared" si="12"/>
        <v>14入間ガス_13A</v>
      </c>
      <c r="K7" s="54">
        <v>46.04</v>
      </c>
      <c r="L7" s="54">
        <v>46.04</v>
      </c>
      <c r="M7" s="54">
        <v>46.04</v>
      </c>
      <c r="N7" s="54">
        <v>46.04</v>
      </c>
      <c r="O7" s="54">
        <v>46.04</v>
      </c>
      <c r="P7" s="54">
        <v>46.04</v>
      </c>
      <c r="Q7" s="54">
        <v>46.04</v>
      </c>
      <c r="R7" s="54">
        <v>46.04</v>
      </c>
      <c r="S7" s="54">
        <v>46.04</v>
      </c>
      <c r="T7" s="54">
        <v>46.04</v>
      </c>
      <c r="U7" s="54">
        <v>46.04</v>
      </c>
      <c r="V7" s="54">
        <v>46.04</v>
      </c>
      <c r="X7" s="54">
        <f t="shared" si="13"/>
        <v>0</v>
      </c>
      <c r="Y7" s="54" t="s">
        <v>218</v>
      </c>
      <c r="Z7" s="54" t="str">
        <f t="shared" si="14"/>
        <v>0入間ガス_13A</v>
      </c>
      <c r="AA7" s="54" t="e">
        <f t="shared" si="0"/>
        <v>#N/A</v>
      </c>
      <c r="AB7" s="54" t="e">
        <f t="shared" si="1"/>
        <v>#N/A</v>
      </c>
      <c r="AC7" s="54" t="e">
        <f t="shared" si="2"/>
        <v>#N/A</v>
      </c>
      <c r="AD7" s="54" t="e">
        <f t="shared" si="3"/>
        <v>#N/A</v>
      </c>
      <c r="AE7" s="54" t="e">
        <f t="shared" si="4"/>
        <v>#N/A</v>
      </c>
      <c r="AF7" s="54" t="e">
        <f t="shared" si="5"/>
        <v>#N/A</v>
      </c>
      <c r="AG7" s="54" t="e">
        <f t="shared" si="6"/>
        <v>#N/A</v>
      </c>
      <c r="AH7" s="54" t="e">
        <f t="shared" si="7"/>
        <v>#N/A</v>
      </c>
      <c r="AI7" s="54" t="e">
        <f t="shared" si="8"/>
        <v>#N/A</v>
      </c>
      <c r="AJ7" s="54" t="e">
        <f t="shared" si="9"/>
        <v>#N/A</v>
      </c>
      <c r="AK7" s="54" t="e">
        <f t="shared" si="10"/>
        <v>#N/A</v>
      </c>
      <c r="AL7" s="54" t="e">
        <f t="shared" si="11"/>
        <v>#N/A</v>
      </c>
    </row>
    <row r="8" spans="1:38">
      <c r="A8" s="54" t="s">
        <v>137</v>
      </c>
      <c r="B8" s="54" t="s">
        <v>272</v>
      </c>
      <c r="D8" s="54" t="s">
        <v>218</v>
      </c>
      <c r="E8" s="54" t="s">
        <v>397</v>
      </c>
      <c r="H8" s="54">
        <v>14</v>
      </c>
      <c r="I8" s="54" t="s">
        <v>571</v>
      </c>
      <c r="J8" s="54" t="str">
        <f>CONCATENATE(H8,I8)</f>
        <v>14太田都市ガス_13A</v>
      </c>
      <c r="K8" s="54">
        <v>46.04</v>
      </c>
      <c r="L8" s="54">
        <v>46.04</v>
      </c>
      <c r="M8" s="54">
        <v>46.04</v>
      </c>
      <c r="N8" s="54">
        <v>46.04</v>
      </c>
      <c r="O8" s="54">
        <v>46.04</v>
      </c>
      <c r="P8" s="54">
        <v>46.04</v>
      </c>
      <c r="Q8" s="54">
        <v>46.04</v>
      </c>
      <c r="R8" s="54">
        <v>46.04</v>
      </c>
      <c r="S8" s="54">
        <v>46.04</v>
      </c>
      <c r="T8" s="54">
        <v>46.04</v>
      </c>
      <c r="U8" s="54">
        <v>46.04</v>
      </c>
      <c r="V8" s="54">
        <v>46.04</v>
      </c>
      <c r="X8" s="54">
        <f>$Z$3</f>
        <v>0</v>
      </c>
      <c r="Y8" s="54" t="s">
        <v>571</v>
      </c>
      <c r="Z8" s="54" t="str">
        <f>CONCATENATE(X8,Y8)</f>
        <v>0太田都市ガス_13A</v>
      </c>
      <c r="AA8" s="54" t="e">
        <f t="shared" si="0"/>
        <v>#N/A</v>
      </c>
      <c r="AB8" s="54" t="e">
        <f t="shared" si="1"/>
        <v>#N/A</v>
      </c>
      <c r="AC8" s="54" t="e">
        <f t="shared" si="2"/>
        <v>#N/A</v>
      </c>
      <c r="AD8" s="54" t="e">
        <f t="shared" si="3"/>
        <v>#N/A</v>
      </c>
      <c r="AE8" s="54" t="e">
        <f t="shared" si="4"/>
        <v>#N/A</v>
      </c>
      <c r="AF8" s="54" t="e">
        <f t="shared" si="5"/>
        <v>#N/A</v>
      </c>
      <c r="AG8" s="54" t="e">
        <f t="shared" si="6"/>
        <v>#N/A</v>
      </c>
      <c r="AH8" s="54" t="e">
        <f t="shared" si="7"/>
        <v>#N/A</v>
      </c>
      <c r="AI8" s="54" t="e">
        <f t="shared" si="8"/>
        <v>#N/A</v>
      </c>
      <c r="AJ8" s="54" t="e">
        <f t="shared" si="9"/>
        <v>#N/A</v>
      </c>
      <c r="AK8" s="54" t="e">
        <f t="shared" si="10"/>
        <v>#N/A</v>
      </c>
      <c r="AL8" s="54" t="e">
        <f t="shared" si="11"/>
        <v>#N/A</v>
      </c>
    </row>
    <row r="9" spans="1:38">
      <c r="B9" s="54" t="s">
        <v>127</v>
      </c>
      <c r="D9" s="54" t="s">
        <v>571</v>
      </c>
      <c r="E9" s="54" t="s">
        <v>397</v>
      </c>
      <c r="F9" s="54" t="s">
        <v>282</v>
      </c>
      <c r="H9" s="54">
        <v>14</v>
      </c>
      <c r="I9" s="54" t="s">
        <v>359</v>
      </c>
      <c r="J9" s="54" t="str">
        <f t="shared" si="12"/>
        <v>14角栄ガス_13A</v>
      </c>
      <c r="K9" s="54">
        <v>46.04</v>
      </c>
      <c r="L9" s="54">
        <v>46.04</v>
      </c>
      <c r="M9" s="54">
        <v>46.04</v>
      </c>
      <c r="N9" s="54">
        <v>46.04</v>
      </c>
      <c r="O9" s="54">
        <v>46.04</v>
      </c>
      <c r="P9" s="54">
        <v>46.04</v>
      </c>
      <c r="Q9" s="54">
        <v>46.04</v>
      </c>
      <c r="R9" s="54">
        <v>46.04</v>
      </c>
      <c r="S9" s="54">
        <v>46.04</v>
      </c>
      <c r="T9" s="54">
        <v>46.04</v>
      </c>
      <c r="U9" s="54">
        <v>46.04</v>
      </c>
      <c r="V9" s="54">
        <v>46.04</v>
      </c>
      <c r="X9" s="54">
        <f t="shared" si="13"/>
        <v>0</v>
      </c>
      <c r="Y9" s="54" t="s">
        <v>359</v>
      </c>
      <c r="Z9" s="54" t="str">
        <f t="shared" si="14"/>
        <v>0角栄ガス_13A</v>
      </c>
      <c r="AA9" s="54" t="e">
        <f t="shared" si="0"/>
        <v>#N/A</v>
      </c>
      <c r="AB9" s="54" t="e">
        <f t="shared" si="1"/>
        <v>#N/A</v>
      </c>
      <c r="AC9" s="54" t="e">
        <f t="shared" si="2"/>
        <v>#N/A</v>
      </c>
      <c r="AD9" s="54" t="e">
        <f t="shared" si="3"/>
        <v>#N/A</v>
      </c>
      <c r="AE9" s="54" t="e">
        <f t="shared" si="4"/>
        <v>#N/A</v>
      </c>
      <c r="AF9" s="54" t="e">
        <f t="shared" si="5"/>
        <v>#N/A</v>
      </c>
      <c r="AG9" s="54" t="e">
        <f t="shared" si="6"/>
        <v>#N/A</v>
      </c>
      <c r="AH9" s="54" t="e">
        <f t="shared" si="7"/>
        <v>#N/A</v>
      </c>
      <c r="AI9" s="54" t="e">
        <f t="shared" si="8"/>
        <v>#N/A</v>
      </c>
      <c r="AJ9" s="54" t="e">
        <f t="shared" si="9"/>
        <v>#N/A</v>
      </c>
      <c r="AK9" s="54" t="e">
        <f t="shared" si="10"/>
        <v>#N/A</v>
      </c>
      <c r="AL9" s="54" t="e">
        <f t="shared" si="11"/>
        <v>#N/A</v>
      </c>
    </row>
    <row r="10" spans="1:38">
      <c r="A10" s="54" t="s">
        <v>550</v>
      </c>
      <c r="D10" s="54" t="s">
        <v>219</v>
      </c>
      <c r="E10" s="54" t="s">
        <v>397</v>
      </c>
      <c r="F10" s="54" t="s">
        <v>279</v>
      </c>
      <c r="H10" s="54">
        <v>14</v>
      </c>
      <c r="I10" s="54" t="s">
        <v>220</v>
      </c>
      <c r="J10" s="54" t="str">
        <f t="shared" si="12"/>
        <v>14埼玉ガス_13A</v>
      </c>
      <c r="K10" s="54">
        <v>43.12</v>
      </c>
      <c r="L10" s="54">
        <v>43.12</v>
      </c>
      <c r="M10" s="54">
        <v>43.12</v>
      </c>
      <c r="N10" s="54">
        <v>43.12</v>
      </c>
      <c r="O10" s="54">
        <v>43.12</v>
      </c>
      <c r="P10" s="54">
        <v>43.12</v>
      </c>
      <c r="Q10" s="54">
        <v>43.12</v>
      </c>
      <c r="R10" s="54">
        <v>43.12</v>
      </c>
      <c r="S10" s="54">
        <v>43.12</v>
      </c>
      <c r="T10" s="54">
        <v>43.12</v>
      </c>
      <c r="U10" s="54">
        <v>43.12</v>
      </c>
      <c r="V10" s="54">
        <v>43.12</v>
      </c>
      <c r="X10" s="54">
        <f t="shared" si="13"/>
        <v>0</v>
      </c>
      <c r="Y10" s="54" t="s">
        <v>220</v>
      </c>
      <c r="Z10" s="54" t="str">
        <f t="shared" si="14"/>
        <v>0埼玉ガス_13A</v>
      </c>
      <c r="AA10" s="54" t="e">
        <f t="shared" si="0"/>
        <v>#N/A</v>
      </c>
      <c r="AB10" s="54" t="e">
        <f t="shared" si="1"/>
        <v>#N/A</v>
      </c>
      <c r="AC10" s="54" t="e">
        <f t="shared" si="2"/>
        <v>#N/A</v>
      </c>
      <c r="AD10" s="54" t="e">
        <f t="shared" si="3"/>
        <v>#N/A</v>
      </c>
      <c r="AE10" s="54" t="e">
        <f t="shared" si="4"/>
        <v>#N/A</v>
      </c>
      <c r="AF10" s="54" t="e">
        <f t="shared" si="5"/>
        <v>#N/A</v>
      </c>
      <c r="AG10" s="54" t="e">
        <f t="shared" si="6"/>
        <v>#N/A</v>
      </c>
      <c r="AH10" s="54" t="e">
        <f t="shared" si="7"/>
        <v>#N/A</v>
      </c>
      <c r="AI10" s="54" t="e">
        <f t="shared" si="8"/>
        <v>#N/A</v>
      </c>
      <c r="AJ10" s="54" t="e">
        <f t="shared" si="9"/>
        <v>#N/A</v>
      </c>
      <c r="AK10" s="54" t="e">
        <f t="shared" si="10"/>
        <v>#N/A</v>
      </c>
      <c r="AL10" s="54" t="e">
        <f t="shared" si="11"/>
        <v>#N/A</v>
      </c>
    </row>
    <row r="11" spans="1:38">
      <c r="A11" s="54" t="s">
        <v>122</v>
      </c>
      <c r="B11" s="54" t="s">
        <v>128</v>
      </c>
      <c r="D11" s="54" t="s">
        <v>220</v>
      </c>
      <c r="E11" s="54" t="s">
        <v>397</v>
      </c>
      <c r="F11" s="54" t="s">
        <v>280</v>
      </c>
      <c r="H11" s="54">
        <v>14</v>
      </c>
      <c r="I11" s="54" t="s">
        <v>360</v>
      </c>
      <c r="J11" s="54" t="str">
        <f t="shared" si="12"/>
        <v>14坂戸ガス_13A</v>
      </c>
      <c r="K11" s="54">
        <v>46.04</v>
      </c>
      <c r="L11" s="54">
        <v>46.04</v>
      </c>
      <c r="M11" s="54">
        <v>46.04</v>
      </c>
      <c r="N11" s="54">
        <v>46.04</v>
      </c>
      <c r="O11" s="54">
        <v>46.04</v>
      </c>
      <c r="P11" s="54">
        <v>46.04</v>
      </c>
      <c r="Q11" s="54">
        <v>46.04</v>
      </c>
      <c r="R11" s="54">
        <v>46.04</v>
      </c>
      <c r="S11" s="54">
        <v>46.04</v>
      </c>
      <c r="T11" s="54">
        <v>46.04</v>
      </c>
      <c r="U11" s="54">
        <v>46.04</v>
      </c>
      <c r="V11" s="54">
        <v>46.04</v>
      </c>
      <c r="X11" s="54">
        <f t="shared" si="13"/>
        <v>0</v>
      </c>
      <c r="Y11" s="54" t="s">
        <v>360</v>
      </c>
      <c r="Z11" s="54" t="str">
        <f t="shared" si="14"/>
        <v>0坂戸ガス_13A</v>
      </c>
      <c r="AA11" s="54" t="e">
        <f t="shared" si="0"/>
        <v>#N/A</v>
      </c>
      <c r="AB11" s="54" t="e">
        <f t="shared" si="1"/>
        <v>#N/A</v>
      </c>
      <c r="AC11" s="54" t="e">
        <f t="shared" si="2"/>
        <v>#N/A</v>
      </c>
      <c r="AD11" s="54" t="e">
        <f t="shared" si="3"/>
        <v>#N/A</v>
      </c>
      <c r="AE11" s="54" t="e">
        <f t="shared" si="4"/>
        <v>#N/A</v>
      </c>
      <c r="AF11" s="54" t="e">
        <f t="shared" si="5"/>
        <v>#N/A</v>
      </c>
      <c r="AG11" s="54" t="e">
        <f t="shared" si="6"/>
        <v>#N/A</v>
      </c>
      <c r="AH11" s="54" t="e">
        <f t="shared" si="7"/>
        <v>#N/A</v>
      </c>
      <c r="AI11" s="54" t="e">
        <f t="shared" si="8"/>
        <v>#N/A</v>
      </c>
      <c r="AJ11" s="54" t="e">
        <f t="shared" si="9"/>
        <v>#N/A</v>
      </c>
      <c r="AK11" s="54" t="e">
        <f t="shared" si="10"/>
        <v>#N/A</v>
      </c>
      <c r="AL11" s="54" t="e">
        <f t="shared" si="11"/>
        <v>#N/A</v>
      </c>
    </row>
    <row r="12" spans="1:38">
      <c r="A12" s="54" t="s">
        <v>144</v>
      </c>
      <c r="B12" s="54" t="s">
        <v>269</v>
      </c>
      <c r="D12" s="54" t="s">
        <v>221</v>
      </c>
      <c r="E12" s="54" t="s">
        <v>397</v>
      </c>
      <c r="H12" s="54">
        <v>14</v>
      </c>
      <c r="I12" s="54" t="s">
        <v>361</v>
      </c>
      <c r="J12" s="54" t="str">
        <f t="shared" si="12"/>
        <v>14幸手都市ガス_13A</v>
      </c>
      <c r="K12" s="54">
        <v>46.04</v>
      </c>
      <c r="L12" s="54">
        <v>46.04</v>
      </c>
      <c r="M12" s="54">
        <v>46.04</v>
      </c>
      <c r="N12" s="54">
        <v>46.04</v>
      </c>
      <c r="O12" s="54">
        <v>46.04</v>
      </c>
      <c r="P12" s="54">
        <v>46.04</v>
      </c>
      <c r="Q12" s="54">
        <v>46.04</v>
      </c>
      <c r="R12" s="54">
        <v>46.04</v>
      </c>
      <c r="S12" s="54">
        <v>46.04</v>
      </c>
      <c r="T12" s="54">
        <v>46.04</v>
      </c>
      <c r="U12" s="54">
        <v>46.04</v>
      </c>
      <c r="V12" s="54">
        <v>46.04</v>
      </c>
      <c r="X12" s="54">
        <f t="shared" si="13"/>
        <v>0</v>
      </c>
      <c r="Y12" s="54" t="s">
        <v>361</v>
      </c>
      <c r="Z12" s="54" t="str">
        <f t="shared" si="14"/>
        <v>0幸手都市ガス_13A</v>
      </c>
      <c r="AA12" s="54" t="e">
        <f t="shared" si="0"/>
        <v>#N/A</v>
      </c>
      <c r="AB12" s="54" t="e">
        <f t="shared" si="1"/>
        <v>#N/A</v>
      </c>
      <c r="AC12" s="54" t="e">
        <f t="shared" si="2"/>
        <v>#N/A</v>
      </c>
      <c r="AD12" s="54" t="e">
        <f t="shared" si="3"/>
        <v>#N/A</v>
      </c>
      <c r="AE12" s="54" t="e">
        <f t="shared" si="4"/>
        <v>#N/A</v>
      </c>
      <c r="AF12" s="54" t="e">
        <f t="shared" si="5"/>
        <v>#N/A</v>
      </c>
      <c r="AG12" s="54" t="e">
        <f t="shared" si="6"/>
        <v>#N/A</v>
      </c>
      <c r="AH12" s="54" t="e">
        <f t="shared" si="7"/>
        <v>#N/A</v>
      </c>
      <c r="AI12" s="54" t="e">
        <f t="shared" si="8"/>
        <v>#N/A</v>
      </c>
      <c r="AJ12" s="54" t="e">
        <f t="shared" si="9"/>
        <v>#N/A</v>
      </c>
      <c r="AK12" s="54" t="e">
        <f t="shared" si="10"/>
        <v>#N/A</v>
      </c>
      <c r="AL12" s="54" t="e">
        <f t="shared" si="11"/>
        <v>#N/A</v>
      </c>
    </row>
    <row r="13" spans="1:38">
      <c r="A13" s="54" t="s">
        <v>123</v>
      </c>
      <c r="B13" s="54" t="s">
        <v>274</v>
      </c>
      <c r="D13" s="54" t="s">
        <v>222</v>
      </c>
      <c r="E13" s="54" t="s">
        <v>397</v>
      </c>
      <c r="F13" s="54" t="s">
        <v>283</v>
      </c>
      <c r="H13" s="54">
        <v>14</v>
      </c>
      <c r="I13" s="54" t="s">
        <v>362</v>
      </c>
      <c r="J13" s="54" t="str">
        <f t="shared" si="12"/>
        <v>14松栄ガス_13A</v>
      </c>
      <c r="K13" s="54">
        <v>46.04</v>
      </c>
      <c r="L13" s="54">
        <v>46.04</v>
      </c>
      <c r="M13" s="54">
        <v>46.04</v>
      </c>
      <c r="N13" s="54">
        <v>46.04</v>
      </c>
      <c r="O13" s="54">
        <v>46.04</v>
      </c>
      <c r="P13" s="54">
        <v>46.04</v>
      </c>
      <c r="Q13" s="54">
        <v>46.04</v>
      </c>
      <c r="R13" s="54">
        <v>46.04</v>
      </c>
      <c r="S13" s="54">
        <v>46.04</v>
      </c>
      <c r="T13" s="54">
        <v>46.04</v>
      </c>
      <c r="U13" s="54">
        <v>46.04</v>
      </c>
      <c r="V13" s="54">
        <v>46.04</v>
      </c>
      <c r="X13" s="54">
        <f t="shared" si="13"/>
        <v>0</v>
      </c>
      <c r="Y13" s="54" t="s">
        <v>362</v>
      </c>
      <c r="Z13" s="54" t="str">
        <f t="shared" si="14"/>
        <v>0松栄ガス_13A</v>
      </c>
      <c r="AA13" s="54" t="e">
        <f t="shared" si="0"/>
        <v>#N/A</v>
      </c>
      <c r="AB13" s="54" t="e">
        <f t="shared" si="1"/>
        <v>#N/A</v>
      </c>
      <c r="AC13" s="54" t="e">
        <f t="shared" si="2"/>
        <v>#N/A</v>
      </c>
      <c r="AD13" s="54" t="e">
        <f t="shared" si="3"/>
        <v>#N/A</v>
      </c>
      <c r="AE13" s="54" t="e">
        <f t="shared" si="4"/>
        <v>#N/A</v>
      </c>
      <c r="AF13" s="54" t="e">
        <f t="shared" si="5"/>
        <v>#N/A</v>
      </c>
      <c r="AG13" s="54" t="e">
        <f t="shared" si="6"/>
        <v>#N/A</v>
      </c>
      <c r="AH13" s="54" t="e">
        <f t="shared" si="7"/>
        <v>#N/A</v>
      </c>
      <c r="AI13" s="54" t="e">
        <f t="shared" si="8"/>
        <v>#N/A</v>
      </c>
      <c r="AJ13" s="54" t="e">
        <f t="shared" si="9"/>
        <v>#N/A</v>
      </c>
      <c r="AK13" s="54" t="e">
        <f t="shared" si="10"/>
        <v>#N/A</v>
      </c>
      <c r="AL13" s="54" t="e">
        <f t="shared" si="11"/>
        <v>#N/A</v>
      </c>
    </row>
    <row r="14" spans="1:38">
      <c r="A14" s="54" t="s">
        <v>145</v>
      </c>
      <c r="B14" s="54" t="s">
        <v>273</v>
      </c>
      <c r="D14" s="54" t="s">
        <v>223</v>
      </c>
      <c r="E14" s="54" t="s">
        <v>397</v>
      </c>
      <c r="F14" s="54" t="s">
        <v>279</v>
      </c>
      <c r="H14" s="54">
        <v>14</v>
      </c>
      <c r="I14" s="54" t="s">
        <v>224</v>
      </c>
      <c r="J14" s="54" t="str">
        <f t="shared" si="12"/>
        <v>14新日本瓦斯_13A</v>
      </c>
      <c r="K14" s="54">
        <v>43.12</v>
      </c>
      <c r="L14" s="54">
        <v>43.12</v>
      </c>
      <c r="M14" s="54">
        <v>43.12</v>
      </c>
      <c r="N14" s="54">
        <v>43.12</v>
      </c>
      <c r="O14" s="54">
        <v>43.12</v>
      </c>
      <c r="P14" s="54">
        <v>43.12</v>
      </c>
      <c r="Q14" s="54">
        <v>43.12</v>
      </c>
      <c r="R14" s="54">
        <v>43.12</v>
      </c>
      <c r="S14" s="54">
        <v>43.12</v>
      </c>
      <c r="T14" s="54">
        <v>43.12</v>
      </c>
      <c r="U14" s="54">
        <v>43.12</v>
      </c>
      <c r="V14" s="54">
        <v>43.12</v>
      </c>
      <c r="X14" s="54">
        <f t="shared" si="13"/>
        <v>0</v>
      </c>
      <c r="Y14" s="54" t="s">
        <v>224</v>
      </c>
      <c r="Z14" s="54" t="str">
        <f t="shared" si="14"/>
        <v>0新日本瓦斯_13A</v>
      </c>
      <c r="AA14" s="54" t="e">
        <f t="shared" si="0"/>
        <v>#N/A</v>
      </c>
      <c r="AB14" s="54" t="e">
        <f t="shared" si="1"/>
        <v>#N/A</v>
      </c>
      <c r="AC14" s="54" t="e">
        <f t="shared" si="2"/>
        <v>#N/A</v>
      </c>
      <c r="AD14" s="54" t="e">
        <f t="shared" si="3"/>
        <v>#N/A</v>
      </c>
      <c r="AE14" s="54" t="e">
        <f t="shared" si="4"/>
        <v>#N/A</v>
      </c>
      <c r="AF14" s="54" t="e">
        <f t="shared" si="5"/>
        <v>#N/A</v>
      </c>
      <c r="AG14" s="54" t="e">
        <f t="shared" si="6"/>
        <v>#N/A</v>
      </c>
      <c r="AH14" s="54" t="e">
        <f t="shared" si="7"/>
        <v>#N/A</v>
      </c>
      <c r="AI14" s="54" t="e">
        <f t="shared" si="8"/>
        <v>#N/A</v>
      </c>
      <c r="AJ14" s="54" t="e">
        <f t="shared" si="9"/>
        <v>#N/A</v>
      </c>
      <c r="AK14" s="54" t="e">
        <f t="shared" si="10"/>
        <v>#N/A</v>
      </c>
      <c r="AL14" s="54" t="e">
        <f t="shared" si="11"/>
        <v>#N/A</v>
      </c>
    </row>
    <row r="15" spans="1:38">
      <c r="A15" s="54" t="s">
        <v>146</v>
      </c>
      <c r="B15" s="54" t="s">
        <v>129</v>
      </c>
      <c r="D15" s="54" t="s">
        <v>224</v>
      </c>
      <c r="E15" s="54" t="s">
        <v>397</v>
      </c>
      <c r="F15" s="54" t="s">
        <v>280</v>
      </c>
      <c r="H15" s="54">
        <v>14</v>
      </c>
      <c r="I15" s="54" t="s">
        <v>363</v>
      </c>
      <c r="J15" s="54" t="str">
        <f t="shared" si="12"/>
        <v>14西武ガス_13A</v>
      </c>
      <c r="K15" s="54">
        <v>46.04</v>
      </c>
      <c r="L15" s="54">
        <v>46.04</v>
      </c>
      <c r="M15" s="54">
        <v>46.04</v>
      </c>
      <c r="N15" s="54">
        <v>46.04</v>
      </c>
      <c r="O15" s="54">
        <v>46.04</v>
      </c>
      <c r="P15" s="54">
        <v>46.04</v>
      </c>
      <c r="Q15" s="54">
        <v>46.04</v>
      </c>
      <c r="R15" s="54">
        <v>46.04</v>
      </c>
      <c r="S15" s="54">
        <v>46.04</v>
      </c>
      <c r="T15" s="54">
        <v>46.04</v>
      </c>
      <c r="U15" s="54">
        <v>46.04</v>
      </c>
      <c r="V15" s="54">
        <v>46.04</v>
      </c>
      <c r="X15" s="54">
        <f t="shared" si="13"/>
        <v>0</v>
      </c>
      <c r="Y15" s="54" t="s">
        <v>363</v>
      </c>
      <c r="Z15" s="54" t="str">
        <f t="shared" si="14"/>
        <v>0西武ガス_13A</v>
      </c>
      <c r="AA15" s="54" t="e">
        <f t="shared" si="0"/>
        <v>#N/A</v>
      </c>
      <c r="AB15" s="54" t="e">
        <f t="shared" si="1"/>
        <v>#N/A</v>
      </c>
      <c r="AC15" s="54" t="e">
        <f t="shared" si="2"/>
        <v>#N/A</v>
      </c>
      <c r="AD15" s="54" t="e">
        <f t="shared" si="3"/>
        <v>#N/A</v>
      </c>
      <c r="AE15" s="54" t="e">
        <f t="shared" si="4"/>
        <v>#N/A</v>
      </c>
      <c r="AF15" s="54" t="e">
        <f t="shared" si="5"/>
        <v>#N/A</v>
      </c>
      <c r="AG15" s="54" t="e">
        <f t="shared" si="6"/>
        <v>#N/A</v>
      </c>
      <c r="AH15" s="54" t="e">
        <f t="shared" si="7"/>
        <v>#N/A</v>
      </c>
      <c r="AI15" s="54" t="e">
        <f t="shared" si="8"/>
        <v>#N/A</v>
      </c>
      <c r="AJ15" s="54" t="e">
        <f t="shared" si="9"/>
        <v>#N/A</v>
      </c>
      <c r="AK15" s="54" t="e">
        <f t="shared" si="10"/>
        <v>#N/A</v>
      </c>
      <c r="AL15" s="54" t="e">
        <f t="shared" si="11"/>
        <v>#N/A</v>
      </c>
    </row>
    <row r="16" spans="1:38">
      <c r="B16" s="54" t="s">
        <v>53</v>
      </c>
      <c r="D16" s="54" t="s">
        <v>225</v>
      </c>
      <c r="E16" s="54" t="s">
        <v>397</v>
      </c>
      <c r="H16" s="54">
        <v>14</v>
      </c>
      <c r="I16" s="54" t="s">
        <v>226</v>
      </c>
      <c r="J16" s="54" t="str">
        <f t="shared" si="12"/>
        <v>14大東ガス_13A</v>
      </c>
      <c r="K16" s="54">
        <v>46.04</v>
      </c>
      <c r="L16" s="54">
        <v>46.04</v>
      </c>
      <c r="M16" s="54">
        <v>46.04</v>
      </c>
      <c r="N16" s="54">
        <v>46.04</v>
      </c>
      <c r="O16" s="54">
        <v>46.04</v>
      </c>
      <c r="P16" s="54">
        <v>46.04</v>
      </c>
      <c r="Q16" s="54">
        <v>46.04</v>
      </c>
      <c r="R16" s="54">
        <v>46.04</v>
      </c>
      <c r="S16" s="54">
        <v>46.04</v>
      </c>
      <c r="T16" s="54">
        <v>46.04</v>
      </c>
      <c r="U16" s="54">
        <v>46.04</v>
      </c>
      <c r="V16" s="54">
        <v>46.04</v>
      </c>
      <c r="X16" s="54">
        <f t="shared" si="13"/>
        <v>0</v>
      </c>
      <c r="Y16" s="54" t="s">
        <v>226</v>
      </c>
      <c r="Z16" s="54" t="str">
        <f t="shared" si="14"/>
        <v>0大東ガス_13A</v>
      </c>
      <c r="AA16" s="54" t="e">
        <f t="shared" si="0"/>
        <v>#N/A</v>
      </c>
      <c r="AB16" s="54" t="e">
        <f t="shared" si="1"/>
        <v>#N/A</v>
      </c>
      <c r="AC16" s="54" t="e">
        <f t="shared" si="2"/>
        <v>#N/A</v>
      </c>
      <c r="AD16" s="54" t="e">
        <f t="shared" si="3"/>
        <v>#N/A</v>
      </c>
      <c r="AE16" s="54" t="e">
        <f t="shared" si="4"/>
        <v>#N/A</v>
      </c>
      <c r="AF16" s="54" t="e">
        <f t="shared" si="5"/>
        <v>#N/A</v>
      </c>
      <c r="AG16" s="54" t="e">
        <f t="shared" si="6"/>
        <v>#N/A</v>
      </c>
      <c r="AH16" s="54" t="e">
        <f t="shared" si="7"/>
        <v>#N/A</v>
      </c>
      <c r="AI16" s="54" t="e">
        <f t="shared" si="8"/>
        <v>#N/A</v>
      </c>
      <c r="AJ16" s="54" t="e">
        <f t="shared" si="9"/>
        <v>#N/A</v>
      </c>
      <c r="AK16" s="54" t="e">
        <f t="shared" si="10"/>
        <v>#N/A</v>
      </c>
      <c r="AL16" s="54" t="e">
        <f t="shared" si="11"/>
        <v>#N/A</v>
      </c>
    </row>
    <row r="17" spans="1:38">
      <c r="A17" s="54" t="s">
        <v>551</v>
      </c>
      <c r="B17" s="54" t="s">
        <v>54</v>
      </c>
      <c r="D17" s="54" t="s">
        <v>226</v>
      </c>
      <c r="E17" s="54" t="s">
        <v>397</v>
      </c>
      <c r="F17" s="54" t="s">
        <v>284</v>
      </c>
      <c r="H17" s="54">
        <v>14</v>
      </c>
      <c r="I17" s="54" t="s">
        <v>227</v>
      </c>
      <c r="J17" s="54" t="str">
        <f t="shared" si="12"/>
        <v>14秩父ガス_13A</v>
      </c>
      <c r="K17" s="54">
        <v>0</v>
      </c>
      <c r="L17" s="54">
        <v>0</v>
      </c>
      <c r="M17" s="54">
        <v>0</v>
      </c>
      <c r="N17" s="54">
        <v>0</v>
      </c>
      <c r="O17" s="54">
        <v>0</v>
      </c>
      <c r="P17" s="54">
        <v>0</v>
      </c>
      <c r="Q17" s="54">
        <v>0</v>
      </c>
      <c r="R17" s="54">
        <v>0</v>
      </c>
      <c r="S17" s="54">
        <v>0</v>
      </c>
      <c r="T17" s="54">
        <v>0</v>
      </c>
      <c r="U17" s="54">
        <v>0</v>
      </c>
      <c r="V17" s="54">
        <v>0</v>
      </c>
      <c r="X17" s="54">
        <f t="shared" si="13"/>
        <v>0</v>
      </c>
      <c r="Y17" s="54" t="s">
        <v>227</v>
      </c>
      <c r="Z17" s="54" t="str">
        <f t="shared" si="14"/>
        <v>0秩父ガス_13A</v>
      </c>
      <c r="AA17" s="54" t="e">
        <f t="shared" si="0"/>
        <v>#N/A</v>
      </c>
      <c r="AB17" s="54" t="e">
        <f t="shared" si="1"/>
        <v>#N/A</v>
      </c>
      <c r="AC17" s="54" t="e">
        <f t="shared" si="2"/>
        <v>#N/A</v>
      </c>
      <c r="AD17" s="54" t="e">
        <f t="shared" si="3"/>
        <v>#N/A</v>
      </c>
      <c r="AE17" s="54" t="e">
        <f t="shared" si="4"/>
        <v>#N/A</v>
      </c>
      <c r="AF17" s="54" t="e">
        <f t="shared" si="5"/>
        <v>#N/A</v>
      </c>
      <c r="AG17" s="54" t="e">
        <f t="shared" si="6"/>
        <v>#N/A</v>
      </c>
      <c r="AH17" s="54" t="e">
        <f t="shared" si="7"/>
        <v>#N/A</v>
      </c>
      <c r="AI17" s="54" t="e">
        <f t="shared" si="8"/>
        <v>#N/A</v>
      </c>
      <c r="AJ17" s="54" t="e">
        <f t="shared" si="9"/>
        <v>#N/A</v>
      </c>
      <c r="AK17" s="54" t="e">
        <f t="shared" si="10"/>
        <v>#N/A</v>
      </c>
      <c r="AL17" s="54" t="e">
        <f t="shared" si="11"/>
        <v>#N/A</v>
      </c>
    </row>
    <row r="18" spans="1:38">
      <c r="A18" s="54" t="s">
        <v>198</v>
      </c>
      <c r="B18" s="54" t="s">
        <v>55</v>
      </c>
      <c r="D18" s="54" t="s">
        <v>227</v>
      </c>
      <c r="E18" s="54" t="s">
        <v>397</v>
      </c>
      <c r="F18" s="54" t="s">
        <v>279</v>
      </c>
      <c r="H18" s="54">
        <v>14</v>
      </c>
      <c r="I18" s="54" t="s">
        <v>364</v>
      </c>
      <c r="J18" s="54" t="str">
        <f t="shared" si="12"/>
        <v>14東彩ガス_13A</v>
      </c>
      <c r="K18" s="54">
        <v>46.04</v>
      </c>
      <c r="L18" s="54">
        <v>46.04</v>
      </c>
      <c r="M18" s="54">
        <v>46.04</v>
      </c>
      <c r="N18" s="54">
        <v>46.04</v>
      </c>
      <c r="O18" s="54">
        <v>46.04</v>
      </c>
      <c r="P18" s="54">
        <v>46.04</v>
      </c>
      <c r="Q18" s="54">
        <v>46.04</v>
      </c>
      <c r="R18" s="54">
        <v>46.04</v>
      </c>
      <c r="S18" s="54">
        <v>46.04</v>
      </c>
      <c r="T18" s="54">
        <v>46.04</v>
      </c>
      <c r="U18" s="54">
        <v>46.04</v>
      </c>
      <c r="V18" s="54">
        <v>46.04</v>
      </c>
      <c r="X18" s="54">
        <f t="shared" si="13"/>
        <v>0</v>
      </c>
      <c r="Y18" s="54" t="s">
        <v>364</v>
      </c>
      <c r="Z18" s="54" t="str">
        <f t="shared" si="14"/>
        <v>0東彩ガス_13A</v>
      </c>
      <c r="AA18" s="54" t="e">
        <f t="shared" si="0"/>
        <v>#N/A</v>
      </c>
      <c r="AB18" s="54" t="e">
        <f t="shared" si="1"/>
        <v>#N/A</v>
      </c>
      <c r="AC18" s="54" t="e">
        <f t="shared" si="2"/>
        <v>#N/A</v>
      </c>
      <c r="AD18" s="54" t="e">
        <f t="shared" si="3"/>
        <v>#N/A</v>
      </c>
      <c r="AE18" s="54" t="e">
        <f t="shared" si="4"/>
        <v>#N/A</v>
      </c>
      <c r="AF18" s="54" t="e">
        <f t="shared" si="5"/>
        <v>#N/A</v>
      </c>
      <c r="AG18" s="54" t="e">
        <f t="shared" si="6"/>
        <v>#N/A</v>
      </c>
      <c r="AH18" s="54" t="e">
        <f t="shared" si="7"/>
        <v>#N/A</v>
      </c>
      <c r="AI18" s="54" t="e">
        <f t="shared" si="8"/>
        <v>#N/A</v>
      </c>
      <c r="AJ18" s="54" t="e">
        <f t="shared" si="9"/>
        <v>#N/A</v>
      </c>
      <c r="AK18" s="54" t="e">
        <f t="shared" si="10"/>
        <v>#N/A</v>
      </c>
      <c r="AL18" s="54" t="e">
        <f t="shared" si="11"/>
        <v>#N/A</v>
      </c>
    </row>
    <row r="19" spans="1:38">
      <c r="A19" s="54" t="s">
        <v>197</v>
      </c>
      <c r="B19" s="54" t="s">
        <v>56</v>
      </c>
      <c r="D19" s="54" t="s">
        <v>228</v>
      </c>
      <c r="E19" s="54" t="s">
        <v>397</v>
      </c>
      <c r="F19" s="54" t="s">
        <v>280</v>
      </c>
      <c r="H19" s="54">
        <v>14</v>
      </c>
      <c r="I19" s="54" t="s">
        <v>229</v>
      </c>
      <c r="J19" s="54" t="str">
        <f t="shared" si="12"/>
        <v>14日高都市ガス_13A</v>
      </c>
      <c r="K19" s="54">
        <v>46.04</v>
      </c>
      <c r="L19" s="54">
        <v>46.04</v>
      </c>
      <c r="M19" s="54">
        <v>46.04</v>
      </c>
      <c r="N19" s="54">
        <v>46.04</v>
      </c>
      <c r="O19" s="54">
        <v>46.04</v>
      </c>
      <c r="P19" s="54">
        <v>46.04</v>
      </c>
      <c r="Q19" s="54">
        <v>46.04</v>
      </c>
      <c r="R19" s="54">
        <v>46.04</v>
      </c>
      <c r="S19" s="54">
        <v>46.04</v>
      </c>
      <c r="T19" s="54">
        <v>46.04</v>
      </c>
      <c r="U19" s="54">
        <v>46.04</v>
      </c>
      <c r="V19" s="54">
        <v>46.04</v>
      </c>
      <c r="X19" s="54">
        <f t="shared" si="13"/>
        <v>0</v>
      </c>
      <c r="Y19" s="54" t="s">
        <v>229</v>
      </c>
      <c r="Z19" s="54" t="str">
        <f t="shared" si="14"/>
        <v>0日高都市ガス_13A</v>
      </c>
      <c r="AA19" s="54" t="e">
        <f t="shared" si="0"/>
        <v>#N/A</v>
      </c>
      <c r="AB19" s="54" t="e">
        <f t="shared" si="1"/>
        <v>#N/A</v>
      </c>
      <c r="AC19" s="54" t="e">
        <f t="shared" si="2"/>
        <v>#N/A</v>
      </c>
      <c r="AD19" s="54" t="e">
        <f t="shared" si="3"/>
        <v>#N/A</v>
      </c>
      <c r="AE19" s="54" t="e">
        <f t="shared" si="4"/>
        <v>#N/A</v>
      </c>
      <c r="AF19" s="54" t="e">
        <f t="shared" si="5"/>
        <v>#N/A</v>
      </c>
      <c r="AG19" s="54" t="e">
        <f t="shared" si="6"/>
        <v>#N/A</v>
      </c>
      <c r="AH19" s="54" t="e">
        <f t="shared" si="7"/>
        <v>#N/A</v>
      </c>
      <c r="AI19" s="54" t="e">
        <f t="shared" si="8"/>
        <v>#N/A</v>
      </c>
      <c r="AJ19" s="54" t="e">
        <f t="shared" si="9"/>
        <v>#N/A</v>
      </c>
      <c r="AK19" s="54" t="e">
        <f t="shared" si="10"/>
        <v>#N/A</v>
      </c>
      <c r="AL19" s="54" t="e">
        <f t="shared" si="11"/>
        <v>#N/A</v>
      </c>
    </row>
    <row r="20" spans="1:38">
      <c r="A20" s="54" t="s">
        <v>199</v>
      </c>
      <c r="B20" s="54" t="s">
        <v>57</v>
      </c>
      <c r="D20" s="54" t="s">
        <v>229</v>
      </c>
      <c r="E20" s="54" t="s">
        <v>397</v>
      </c>
      <c r="H20" s="54">
        <v>14</v>
      </c>
      <c r="I20" s="54" t="s">
        <v>230</v>
      </c>
      <c r="J20" s="54" t="str">
        <f t="shared" si="12"/>
        <v>14武州ガス_13A</v>
      </c>
      <c r="K20" s="54">
        <v>46.04</v>
      </c>
      <c r="L20" s="54">
        <v>46.04</v>
      </c>
      <c r="M20" s="54">
        <v>46.04</v>
      </c>
      <c r="N20" s="54">
        <v>46.04</v>
      </c>
      <c r="O20" s="54">
        <v>46.04</v>
      </c>
      <c r="P20" s="54">
        <v>46.04</v>
      </c>
      <c r="Q20" s="54">
        <v>46.04</v>
      </c>
      <c r="R20" s="54">
        <v>46.04</v>
      </c>
      <c r="S20" s="54">
        <v>46.04</v>
      </c>
      <c r="T20" s="54">
        <v>46.04</v>
      </c>
      <c r="U20" s="54">
        <v>46.04</v>
      </c>
      <c r="V20" s="54">
        <v>46.04</v>
      </c>
      <c r="X20" s="54">
        <f t="shared" si="13"/>
        <v>0</v>
      </c>
      <c r="Y20" s="54" t="s">
        <v>230</v>
      </c>
      <c r="Z20" s="54" t="str">
        <f t="shared" si="14"/>
        <v>0武州ガス_13A</v>
      </c>
      <c r="AA20" s="54" t="e">
        <f t="shared" si="0"/>
        <v>#N/A</v>
      </c>
      <c r="AB20" s="54" t="e">
        <f t="shared" si="1"/>
        <v>#N/A</v>
      </c>
      <c r="AC20" s="54" t="e">
        <f t="shared" si="2"/>
        <v>#N/A</v>
      </c>
      <c r="AD20" s="54" t="e">
        <f t="shared" si="3"/>
        <v>#N/A</v>
      </c>
      <c r="AE20" s="54" t="e">
        <f t="shared" si="4"/>
        <v>#N/A</v>
      </c>
      <c r="AF20" s="54" t="e">
        <f t="shared" si="5"/>
        <v>#N/A</v>
      </c>
      <c r="AG20" s="54" t="e">
        <f t="shared" si="6"/>
        <v>#N/A</v>
      </c>
      <c r="AH20" s="54" t="e">
        <f t="shared" si="7"/>
        <v>#N/A</v>
      </c>
      <c r="AI20" s="54" t="e">
        <f t="shared" si="8"/>
        <v>#N/A</v>
      </c>
      <c r="AJ20" s="54" t="e">
        <f t="shared" si="9"/>
        <v>#N/A</v>
      </c>
      <c r="AK20" s="54" t="e">
        <f t="shared" si="10"/>
        <v>#N/A</v>
      </c>
      <c r="AL20" s="54" t="e">
        <f t="shared" si="11"/>
        <v>#N/A</v>
      </c>
    </row>
    <row r="21" spans="1:38">
      <c r="B21" s="54" t="s">
        <v>58</v>
      </c>
      <c r="D21" s="54" t="s">
        <v>230</v>
      </c>
      <c r="E21" s="54" t="s">
        <v>397</v>
      </c>
      <c r="F21" s="54" t="s">
        <v>276</v>
      </c>
      <c r="H21" s="54">
        <v>14</v>
      </c>
      <c r="I21" s="54" t="s">
        <v>231</v>
      </c>
      <c r="J21" s="54" t="str">
        <f t="shared" si="12"/>
        <v>14本庄ガス_13A</v>
      </c>
      <c r="K21" s="54">
        <v>0</v>
      </c>
      <c r="L21" s="54">
        <v>0</v>
      </c>
      <c r="M21" s="54">
        <v>0</v>
      </c>
      <c r="N21" s="54">
        <v>0</v>
      </c>
      <c r="O21" s="54">
        <v>0</v>
      </c>
      <c r="P21" s="54">
        <v>0</v>
      </c>
      <c r="Q21" s="54">
        <v>0</v>
      </c>
      <c r="R21" s="54">
        <v>0</v>
      </c>
      <c r="S21" s="54">
        <v>0</v>
      </c>
      <c r="T21" s="54">
        <v>0</v>
      </c>
      <c r="U21" s="54">
        <v>0</v>
      </c>
      <c r="V21" s="54">
        <v>0</v>
      </c>
      <c r="X21" s="54">
        <f t="shared" si="13"/>
        <v>0</v>
      </c>
      <c r="Y21" s="54" t="s">
        <v>231</v>
      </c>
      <c r="Z21" s="54" t="str">
        <f t="shared" si="14"/>
        <v>0本庄ガス_13A</v>
      </c>
      <c r="AA21" s="54" t="e">
        <f t="shared" si="0"/>
        <v>#N/A</v>
      </c>
      <c r="AB21" s="54" t="e">
        <f t="shared" si="1"/>
        <v>#N/A</v>
      </c>
      <c r="AC21" s="54" t="e">
        <f t="shared" si="2"/>
        <v>#N/A</v>
      </c>
      <c r="AD21" s="54" t="e">
        <f t="shared" si="3"/>
        <v>#N/A</v>
      </c>
      <c r="AE21" s="54" t="e">
        <f t="shared" si="4"/>
        <v>#N/A</v>
      </c>
      <c r="AF21" s="54" t="e">
        <f t="shared" si="5"/>
        <v>#N/A</v>
      </c>
      <c r="AG21" s="54" t="e">
        <f t="shared" si="6"/>
        <v>#N/A</v>
      </c>
      <c r="AH21" s="54" t="e">
        <f t="shared" si="7"/>
        <v>#N/A</v>
      </c>
      <c r="AI21" s="54" t="e">
        <f t="shared" si="8"/>
        <v>#N/A</v>
      </c>
      <c r="AJ21" s="54" t="e">
        <f t="shared" si="9"/>
        <v>#N/A</v>
      </c>
      <c r="AK21" s="54" t="e">
        <f t="shared" si="10"/>
        <v>#N/A</v>
      </c>
      <c r="AL21" s="54" t="e">
        <f t="shared" si="11"/>
        <v>#N/A</v>
      </c>
    </row>
    <row r="22" spans="1:38">
      <c r="B22" s="54" t="s">
        <v>447</v>
      </c>
      <c r="D22" s="54" t="s">
        <v>231</v>
      </c>
      <c r="E22" s="54" t="s">
        <v>397</v>
      </c>
      <c r="F22" s="54" t="s">
        <v>255</v>
      </c>
      <c r="H22" s="54">
        <v>14</v>
      </c>
      <c r="I22" s="54" t="s">
        <v>232</v>
      </c>
      <c r="J22" s="54" t="str">
        <f t="shared" si="12"/>
        <v>14武蔵野ガス_13A</v>
      </c>
      <c r="K22" s="54">
        <v>0</v>
      </c>
      <c r="L22" s="54">
        <v>0</v>
      </c>
      <c r="M22" s="54">
        <v>0</v>
      </c>
      <c r="N22" s="54">
        <v>0</v>
      </c>
      <c r="O22" s="54">
        <v>0</v>
      </c>
      <c r="P22" s="54">
        <v>0</v>
      </c>
      <c r="Q22" s="54">
        <v>0</v>
      </c>
      <c r="R22" s="54">
        <v>0</v>
      </c>
      <c r="S22" s="54">
        <v>0</v>
      </c>
      <c r="T22" s="54">
        <v>0</v>
      </c>
      <c r="U22" s="54">
        <v>0</v>
      </c>
      <c r="V22" s="54">
        <v>0</v>
      </c>
      <c r="X22" s="54">
        <f t="shared" si="13"/>
        <v>0</v>
      </c>
      <c r="Y22" s="54" t="s">
        <v>232</v>
      </c>
      <c r="Z22" s="54" t="str">
        <f t="shared" si="14"/>
        <v>0武蔵野ガス_13A</v>
      </c>
      <c r="AA22" s="54" t="e">
        <f t="shared" si="0"/>
        <v>#N/A</v>
      </c>
      <c r="AB22" s="54" t="e">
        <f t="shared" si="1"/>
        <v>#N/A</v>
      </c>
      <c r="AC22" s="54" t="e">
        <f t="shared" si="2"/>
        <v>#N/A</v>
      </c>
      <c r="AD22" s="54" t="e">
        <f t="shared" si="3"/>
        <v>#N/A</v>
      </c>
      <c r="AE22" s="54" t="e">
        <f t="shared" si="4"/>
        <v>#N/A</v>
      </c>
      <c r="AF22" s="54" t="e">
        <f t="shared" si="5"/>
        <v>#N/A</v>
      </c>
      <c r="AG22" s="54" t="e">
        <f t="shared" si="6"/>
        <v>#N/A</v>
      </c>
      <c r="AH22" s="54" t="e">
        <f t="shared" si="7"/>
        <v>#N/A</v>
      </c>
      <c r="AI22" s="54" t="e">
        <f t="shared" si="8"/>
        <v>#N/A</v>
      </c>
      <c r="AJ22" s="54" t="e">
        <f t="shared" si="9"/>
        <v>#N/A</v>
      </c>
      <c r="AK22" s="54" t="e">
        <f t="shared" si="10"/>
        <v>#N/A</v>
      </c>
      <c r="AL22" s="54" t="e">
        <f t="shared" si="11"/>
        <v>#N/A</v>
      </c>
    </row>
    <row r="23" spans="1:38">
      <c r="B23" s="54" t="s">
        <v>448</v>
      </c>
      <c r="D23" s="54" t="s">
        <v>232</v>
      </c>
      <c r="E23" s="54" t="s">
        <v>397</v>
      </c>
      <c r="F23" s="54" t="s">
        <v>254</v>
      </c>
      <c r="H23" s="54">
        <v>14</v>
      </c>
      <c r="I23" s="54" t="s">
        <v>233</v>
      </c>
      <c r="J23" s="54" t="str">
        <f t="shared" si="12"/>
        <v>14鷲宮ガス_13A</v>
      </c>
      <c r="K23" s="54">
        <v>46.04</v>
      </c>
      <c r="L23" s="54">
        <v>46.04</v>
      </c>
      <c r="M23" s="54">
        <v>46.04</v>
      </c>
      <c r="N23" s="54">
        <v>46.04</v>
      </c>
      <c r="O23" s="54">
        <v>46.04</v>
      </c>
      <c r="P23" s="54">
        <v>46.04</v>
      </c>
      <c r="Q23" s="54">
        <v>46.04</v>
      </c>
      <c r="R23" s="54">
        <v>46.04</v>
      </c>
      <c r="S23" s="54">
        <v>46.04</v>
      </c>
      <c r="T23" s="54">
        <v>46.04</v>
      </c>
      <c r="U23" s="54">
        <v>46.04</v>
      </c>
      <c r="V23" s="54">
        <v>46.04</v>
      </c>
      <c r="X23" s="54">
        <f t="shared" si="13"/>
        <v>0</v>
      </c>
      <c r="Y23" s="54" t="s">
        <v>233</v>
      </c>
      <c r="Z23" s="54" t="str">
        <f t="shared" si="14"/>
        <v>0鷲宮ガス_13A</v>
      </c>
      <c r="AA23" s="54" t="e">
        <f t="shared" si="0"/>
        <v>#N/A</v>
      </c>
      <c r="AB23" s="54" t="e">
        <f t="shared" si="1"/>
        <v>#N/A</v>
      </c>
      <c r="AC23" s="54" t="e">
        <f t="shared" si="2"/>
        <v>#N/A</v>
      </c>
      <c r="AD23" s="54" t="e">
        <f t="shared" si="3"/>
        <v>#N/A</v>
      </c>
      <c r="AE23" s="54" t="e">
        <f t="shared" si="4"/>
        <v>#N/A</v>
      </c>
      <c r="AF23" s="54" t="e">
        <f t="shared" si="5"/>
        <v>#N/A</v>
      </c>
      <c r="AG23" s="54" t="e">
        <f t="shared" si="6"/>
        <v>#N/A</v>
      </c>
      <c r="AH23" s="54" t="e">
        <f t="shared" si="7"/>
        <v>#N/A</v>
      </c>
      <c r="AI23" s="54" t="e">
        <f t="shared" si="8"/>
        <v>#N/A</v>
      </c>
      <c r="AJ23" s="54" t="e">
        <f t="shared" si="9"/>
        <v>#N/A</v>
      </c>
      <c r="AK23" s="54" t="e">
        <f t="shared" si="10"/>
        <v>#N/A</v>
      </c>
      <c r="AL23" s="54" t="e">
        <f t="shared" si="11"/>
        <v>#N/A</v>
      </c>
    </row>
    <row r="24" spans="1:38">
      <c r="B24" s="54" t="s">
        <v>449</v>
      </c>
      <c r="D24" s="54" t="s">
        <v>233</v>
      </c>
      <c r="E24" s="54" t="s">
        <v>397</v>
      </c>
      <c r="H24" s="54">
        <v>14</v>
      </c>
      <c r="I24" s="54" t="s">
        <v>234</v>
      </c>
      <c r="J24" s="54" t="str">
        <f t="shared" si="12"/>
        <v>14入間ガス_6A</v>
      </c>
      <c r="K24" s="54">
        <v>29.3</v>
      </c>
      <c r="L24" s="54">
        <v>29.3</v>
      </c>
      <c r="M24" s="54">
        <v>29.3</v>
      </c>
      <c r="N24" s="54">
        <v>29.3</v>
      </c>
      <c r="O24" s="54">
        <v>29.3</v>
      </c>
      <c r="P24" s="54">
        <v>29.3</v>
      </c>
      <c r="Q24" s="54">
        <v>29.3</v>
      </c>
      <c r="R24" s="54">
        <v>29.3</v>
      </c>
      <c r="S24" s="54">
        <v>29.3</v>
      </c>
      <c r="T24" s="54">
        <v>29.3</v>
      </c>
      <c r="U24" s="54">
        <v>29.3</v>
      </c>
      <c r="V24" s="54">
        <v>29.3</v>
      </c>
      <c r="X24" s="54">
        <f t="shared" si="13"/>
        <v>0</v>
      </c>
      <c r="Y24" s="54" t="s">
        <v>234</v>
      </c>
      <c r="Z24" s="54" t="str">
        <f t="shared" si="14"/>
        <v>0入間ガス_6A</v>
      </c>
      <c r="AA24" s="54" t="e">
        <f t="shared" si="0"/>
        <v>#N/A</v>
      </c>
      <c r="AB24" s="54" t="e">
        <f t="shared" si="1"/>
        <v>#N/A</v>
      </c>
      <c r="AC24" s="54" t="e">
        <f t="shared" si="2"/>
        <v>#N/A</v>
      </c>
      <c r="AD24" s="54" t="e">
        <f t="shared" si="3"/>
        <v>#N/A</v>
      </c>
      <c r="AE24" s="54" t="e">
        <f t="shared" si="4"/>
        <v>#N/A</v>
      </c>
      <c r="AF24" s="54" t="e">
        <f t="shared" si="5"/>
        <v>#N/A</v>
      </c>
      <c r="AG24" s="54" t="e">
        <f t="shared" si="6"/>
        <v>#N/A</v>
      </c>
      <c r="AH24" s="54" t="e">
        <f t="shared" si="7"/>
        <v>#N/A</v>
      </c>
      <c r="AI24" s="54" t="e">
        <f t="shared" si="8"/>
        <v>#N/A</v>
      </c>
      <c r="AJ24" s="54" t="e">
        <f t="shared" si="9"/>
        <v>#N/A</v>
      </c>
      <c r="AK24" s="54" t="e">
        <f t="shared" si="10"/>
        <v>#N/A</v>
      </c>
      <c r="AL24" s="54" t="e">
        <f t="shared" si="11"/>
        <v>#N/A</v>
      </c>
    </row>
    <row r="25" spans="1:38">
      <c r="B25" s="54" t="s">
        <v>450</v>
      </c>
      <c r="D25" s="54" t="s">
        <v>234</v>
      </c>
      <c r="E25" s="54" t="s">
        <v>398</v>
      </c>
      <c r="F25" s="54" t="s">
        <v>277</v>
      </c>
      <c r="H25" s="54">
        <v>14</v>
      </c>
      <c r="I25" s="54" t="s">
        <v>365</v>
      </c>
      <c r="J25" s="54" t="str">
        <f t="shared" si="12"/>
        <v>14角栄ガス_6A</v>
      </c>
      <c r="K25" s="54">
        <v>29.3</v>
      </c>
      <c r="L25" s="54">
        <v>29.3</v>
      </c>
      <c r="M25" s="54">
        <v>29.3</v>
      </c>
      <c r="N25" s="54">
        <v>29.3</v>
      </c>
      <c r="O25" s="54">
        <v>29.3</v>
      </c>
      <c r="P25" s="54">
        <v>29.3</v>
      </c>
      <c r="Q25" s="54">
        <v>29.3</v>
      </c>
      <c r="R25" s="54">
        <v>29.3</v>
      </c>
      <c r="S25" s="54">
        <v>29.3</v>
      </c>
      <c r="T25" s="54">
        <v>29.3</v>
      </c>
      <c r="U25" s="54">
        <v>29.3</v>
      </c>
      <c r="V25" s="54">
        <v>29.3</v>
      </c>
      <c r="X25" s="54">
        <f t="shared" si="13"/>
        <v>0</v>
      </c>
      <c r="Y25" s="54" t="s">
        <v>365</v>
      </c>
      <c r="Z25" s="54" t="str">
        <f t="shared" si="14"/>
        <v>0角栄ガス_6A</v>
      </c>
      <c r="AA25" s="54" t="e">
        <f t="shared" si="0"/>
        <v>#N/A</v>
      </c>
      <c r="AB25" s="54" t="e">
        <f t="shared" si="1"/>
        <v>#N/A</v>
      </c>
      <c r="AC25" s="54" t="e">
        <f t="shared" si="2"/>
        <v>#N/A</v>
      </c>
      <c r="AD25" s="54" t="e">
        <f t="shared" si="3"/>
        <v>#N/A</v>
      </c>
      <c r="AE25" s="54" t="e">
        <f t="shared" si="4"/>
        <v>#N/A</v>
      </c>
      <c r="AF25" s="54" t="e">
        <f t="shared" si="5"/>
        <v>#N/A</v>
      </c>
      <c r="AG25" s="54" t="e">
        <f t="shared" si="6"/>
        <v>#N/A</v>
      </c>
      <c r="AH25" s="54" t="e">
        <f t="shared" si="7"/>
        <v>#N/A</v>
      </c>
      <c r="AI25" s="54" t="e">
        <f t="shared" si="8"/>
        <v>#N/A</v>
      </c>
      <c r="AJ25" s="54" t="e">
        <f t="shared" si="9"/>
        <v>#N/A</v>
      </c>
      <c r="AK25" s="54" t="e">
        <f t="shared" si="10"/>
        <v>#N/A</v>
      </c>
      <c r="AL25" s="54" t="e">
        <f t="shared" si="11"/>
        <v>#N/A</v>
      </c>
    </row>
    <row r="26" spans="1:38">
      <c r="B26" s="54" t="s">
        <v>62</v>
      </c>
      <c r="D26" s="54" t="s">
        <v>235</v>
      </c>
      <c r="E26" s="54" t="s">
        <v>398</v>
      </c>
      <c r="F26" s="54" t="s">
        <v>255</v>
      </c>
      <c r="H26" s="54">
        <v>14</v>
      </c>
      <c r="I26" s="54" t="s">
        <v>475</v>
      </c>
      <c r="J26" s="54" t="str">
        <f>CONCATENATE(H26,I26)</f>
        <v>14新日本瓦斯_6A</v>
      </c>
      <c r="K26" s="54">
        <v>29.3</v>
      </c>
      <c r="L26" s="54">
        <v>29.3</v>
      </c>
      <c r="M26" s="54">
        <v>29.3</v>
      </c>
      <c r="N26" s="54">
        <v>29.3</v>
      </c>
      <c r="O26" s="54">
        <v>29.3</v>
      </c>
      <c r="P26" s="54">
        <v>29.3</v>
      </c>
      <c r="Q26" s="54">
        <v>29.3</v>
      </c>
      <c r="R26" s="54">
        <v>29.3</v>
      </c>
      <c r="S26" s="54">
        <v>29.3</v>
      </c>
      <c r="T26" s="54">
        <v>29.3</v>
      </c>
      <c r="U26" s="54">
        <v>29.3</v>
      </c>
      <c r="V26" s="54">
        <v>29.3</v>
      </c>
      <c r="X26" s="54">
        <f t="shared" si="13"/>
        <v>0</v>
      </c>
      <c r="Y26" s="54" t="s">
        <v>475</v>
      </c>
      <c r="Z26" s="54" t="str">
        <f t="shared" ref="Z26:Z32" si="15">CONCATENATE(X26,Y26)</f>
        <v>0新日本瓦斯_6A</v>
      </c>
      <c r="AA26" s="54" t="e">
        <f t="shared" si="0"/>
        <v>#N/A</v>
      </c>
      <c r="AB26" s="54" t="e">
        <f t="shared" si="1"/>
        <v>#N/A</v>
      </c>
      <c r="AC26" s="54" t="e">
        <f t="shared" si="2"/>
        <v>#N/A</v>
      </c>
      <c r="AD26" s="54" t="e">
        <f t="shared" si="3"/>
        <v>#N/A</v>
      </c>
      <c r="AE26" s="54" t="e">
        <f t="shared" si="4"/>
        <v>#N/A</v>
      </c>
      <c r="AF26" s="54" t="e">
        <f t="shared" si="5"/>
        <v>#N/A</v>
      </c>
      <c r="AG26" s="54" t="e">
        <f t="shared" si="6"/>
        <v>#N/A</v>
      </c>
      <c r="AH26" s="54" t="e">
        <f t="shared" si="7"/>
        <v>#N/A</v>
      </c>
      <c r="AI26" s="54" t="e">
        <f t="shared" si="8"/>
        <v>#N/A</v>
      </c>
      <c r="AJ26" s="54" t="e">
        <f t="shared" si="9"/>
        <v>#N/A</v>
      </c>
      <c r="AK26" s="54" t="e">
        <f t="shared" si="10"/>
        <v>#N/A</v>
      </c>
      <c r="AL26" s="54" t="e">
        <f t="shared" si="11"/>
        <v>#N/A</v>
      </c>
    </row>
    <row r="27" spans="1:38">
      <c r="B27" s="54" t="s">
        <v>275</v>
      </c>
      <c r="D27" s="54" t="s">
        <v>475</v>
      </c>
      <c r="E27" s="54" t="s">
        <v>398</v>
      </c>
      <c r="F27" s="54" t="s">
        <v>254</v>
      </c>
      <c r="H27" s="54">
        <v>14</v>
      </c>
      <c r="I27" s="54" t="s">
        <v>236</v>
      </c>
      <c r="J27" s="54" t="str">
        <f t="shared" si="12"/>
        <v>14秩父ガス_6A</v>
      </c>
      <c r="K27" s="54">
        <v>29.3</v>
      </c>
      <c r="L27" s="54">
        <v>29.3</v>
      </c>
      <c r="M27" s="54">
        <v>29.3</v>
      </c>
      <c r="N27" s="54">
        <v>29.3</v>
      </c>
      <c r="O27" s="54">
        <v>29.3</v>
      </c>
      <c r="P27" s="54">
        <v>29.3</v>
      </c>
      <c r="Q27" s="54">
        <v>29.3</v>
      </c>
      <c r="R27" s="54">
        <v>29.3</v>
      </c>
      <c r="S27" s="54">
        <v>29.3</v>
      </c>
      <c r="T27" s="54">
        <v>29.3</v>
      </c>
      <c r="U27" s="54">
        <v>29.3</v>
      </c>
      <c r="V27" s="54">
        <v>29.3</v>
      </c>
      <c r="X27" s="54">
        <f t="shared" si="13"/>
        <v>0</v>
      </c>
      <c r="Y27" s="54" t="s">
        <v>236</v>
      </c>
      <c r="Z27" s="54" t="str">
        <f t="shared" si="15"/>
        <v>0秩父ガス_6A</v>
      </c>
      <c r="AA27" s="54" t="e">
        <f t="shared" si="0"/>
        <v>#N/A</v>
      </c>
      <c r="AB27" s="54" t="e">
        <f t="shared" si="1"/>
        <v>#N/A</v>
      </c>
      <c r="AC27" s="54" t="e">
        <f t="shared" si="2"/>
        <v>#N/A</v>
      </c>
      <c r="AD27" s="54" t="e">
        <f t="shared" si="3"/>
        <v>#N/A</v>
      </c>
      <c r="AE27" s="54" t="e">
        <f t="shared" si="4"/>
        <v>#N/A</v>
      </c>
      <c r="AF27" s="54" t="e">
        <f t="shared" si="5"/>
        <v>#N/A</v>
      </c>
      <c r="AG27" s="54" t="e">
        <f t="shared" si="6"/>
        <v>#N/A</v>
      </c>
      <c r="AH27" s="54" t="e">
        <f t="shared" si="7"/>
        <v>#N/A</v>
      </c>
      <c r="AI27" s="54" t="e">
        <f t="shared" si="8"/>
        <v>#N/A</v>
      </c>
      <c r="AJ27" s="54" t="e">
        <f t="shared" si="9"/>
        <v>#N/A</v>
      </c>
      <c r="AK27" s="54" t="e">
        <f t="shared" si="10"/>
        <v>#N/A</v>
      </c>
      <c r="AL27" s="54" t="e">
        <f t="shared" si="11"/>
        <v>#N/A</v>
      </c>
    </row>
    <row r="28" spans="1:38">
      <c r="B28" s="54" t="s">
        <v>65</v>
      </c>
      <c r="D28" s="54" t="s">
        <v>236</v>
      </c>
      <c r="E28" s="54" t="s">
        <v>398</v>
      </c>
      <c r="H28" s="54">
        <v>14</v>
      </c>
      <c r="I28" s="54" t="s">
        <v>237</v>
      </c>
      <c r="J28" s="54" t="str">
        <f t="shared" si="12"/>
        <v>14日高都市ガス_6A</v>
      </c>
      <c r="K28" s="54">
        <v>29.3</v>
      </c>
      <c r="L28" s="54">
        <v>29.3</v>
      </c>
      <c r="M28" s="54">
        <v>29.3</v>
      </c>
      <c r="N28" s="54">
        <v>29.3</v>
      </c>
      <c r="O28" s="54">
        <v>29.3</v>
      </c>
      <c r="P28" s="54">
        <v>29.3</v>
      </c>
      <c r="Q28" s="54">
        <v>29.3</v>
      </c>
      <c r="R28" s="54">
        <v>29.3</v>
      </c>
      <c r="S28" s="54">
        <v>29.3</v>
      </c>
      <c r="T28" s="54">
        <v>29.3</v>
      </c>
      <c r="U28" s="54">
        <v>29.3</v>
      </c>
      <c r="V28" s="54">
        <v>29.3</v>
      </c>
      <c r="X28" s="54">
        <f t="shared" si="13"/>
        <v>0</v>
      </c>
      <c r="Y28" s="54" t="s">
        <v>237</v>
      </c>
      <c r="Z28" s="54" t="str">
        <f t="shared" si="15"/>
        <v>0日高都市ガス_6A</v>
      </c>
      <c r="AA28" s="54" t="e">
        <f t="shared" si="0"/>
        <v>#N/A</v>
      </c>
      <c r="AB28" s="54" t="e">
        <f t="shared" si="1"/>
        <v>#N/A</v>
      </c>
      <c r="AC28" s="54" t="e">
        <f t="shared" si="2"/>
        <v>#N/A</v>
      </c>
      <c r="AD28" s="54" t="e">
        <f t="shared" si="3"/>
        <v>#N/A</v>
      </c>
      <c r="AE28" s="54" t="e">
        <f t="shared" si="4"/>
        <v>#N/A</v>
      </c>
      <c r="AF28" s="54" t="e">
        <f t="shared" si="5"/>
        <v>#N/A</v>
      </c>
      <c r="AG28" s="54" t="e">
        <f t="shared" si="6"/>
        <v>#N/A</v>
      </c>
      <c r="AH28" s="54" t="e">
        <f t="shared" si="7"/>
        <v>#N/A</v>
      </c>
      <c r="AI28" s="54" t="e">
        <f t="shared" si="8"/>
        <v>#N/A</v>
      </c>
      <c r="AJ28" s="54" t="e">
        <f t="shared" si="9"/>
        <v>#N/A</v>
      </c>
      <c r="AK28" s="54" t="e">
        <f t="shared" si="10"/>
        <v>#N/A</v>
      </c>
      <c r="AL28" s="54" t="e">
        <f t="shared" si="11"/>
        <v>#N/A</v>
      </c>
    </row>
    <row r="29" spans="1:38">
      <c r="B29" s="54" t="s">
        <v>67</v>
      </c>
      <c r="D29" s="54" t="s">
        <v>237</v>
      </c>
      <c r="E29" s="54" t="s">
        <v>398</v>
      </c>
      <c r="F29" s="54" t="s">
        <v>278</v>
      </c>
      <c r="H29" s="54">
        <v>14</v>
      </c>
      <c r="I29" s="54" t="s">
        <v>238</v>
      </c>
      <c r="J29" s="54" t="str">
        <f t="shared" si="12"/>
        <v>14武蔵野ガス_6A</v>
      </c>
      <c r="K29" s="54">
        <v>29.3</v>
      </c>
      <c r="L29" s="54">
        <v>29.3</v>
      </c>
      <c r="M29" s="54">
        <v>29.3</v>
      </c>
      <c r="N29" s="54">
        <v>29.3</v>
      </c>
      <c r="O29" s="54">
        <v>29.3</v>
      </c>
      <c r="P29" s="54">
        <v>29.3</v>
      </c>
      <c r="Q29" s="54">
        <v>29.3</v>
      </c>
      <c r="R29" s="54">
        <v>29.3</v>
      </c>
      <c r="S29" s="54">
        <v>29.3</v>
      </c>
      <c r="T29" s="54">
        <v>29.3</v>
      </c>
      <c r="U29" s="54">
        <v>29.3</v>
      </c>
      <c r="V29" s="54">
        <v>29.3</v>
      </c>
      <c r="X29" s="54">
        <f t="shared" si="13"/>
        <v>0</v>
      </c>
      <c r="Y29" s="54" t="s">
        <v>238</v>
      </c>
      <c r="Z29" s="54" t="str">
        <f t="shared" si="15"/>
        <v>0武蔵野ガス_6A</v>
      </c>
      <c r="AA29" s="54" t="e">
        <f t="shared" si="0"/>
        <v>#N/A</v>
      </c>
      <c r="AB29" s="54" t="e">
        <f t="shared" si="1"/>
        <v>#N/A</v>
      </c>
      <c r="AC29" s="54" t="e">
        <f t="shared" si="2"/>
        <v>#N/A</v>
      </c>
      <c r="AD29" s="54" t="e">
        <f t="shared" si="3"/>
        <v>#N/A</v>
      </c>
      <c r="AE29" s="54" t="e">
        <f t="shared" si="4"/>
        <v>#N/A</v>
      </c>
      <c r="AF29" s="54" t="e">
        <f t="shared" si="5"/>
        <v>#N/A</v>
      </c>
      <c r="AG29" s="54" t="e">
        <f t="shared" si="6"/>
        <v>#N/A</v>
      </c>
      <c r="AH29" s="54" t="e">
        <f t="shared" si="7"/>
        <v>#N/A</v>
      </c>
      <c r="AI29" s="54" t="e">
        <f t="shared" si="8"/>
        <v>#N/A</v>
      </c>
      <c r="AJ29" s="54" t="e">
        <f t="shared" si="9"/>
        <v>#N/A</v>
      </c>
      <c r="AK29" s="54" t="e">
        <f t="shared" si="10"/>
        <v>#N/A</v>
      </c>
      <c r="AL29" s="54" t="e">
        <f t="shared" si="11"/>
        <v>#N/A</v>
      </c>
    </row>
    <row r="30" spans="1:38">
      <c r="B30" s="54" t="s">
        <v>68</v>
      </c>
      <c r="D30" s="54" t="s">
        <v>238</v>
      </c>
      <c r="E30" s="54" t="s">
        <v>398</v>
      </c>
      <c r="F30" s="54" t="s">
        <v>255</v>
      </c>
      <c r="H30" s="54">
        <v>14</v>
      </c>
      <c r="I30" s="54" t="s">
        <v>239</v>
      </c>
      <c r="J30" s="54" t="str">
        <f t="shared" si="12"/>
        <v>14本庄ガス_12A</v>
      </c>
      <c r="K30" s="54">
        <v>41.86</v>
      </c>
      <c r="L30" s="54">
        <v>41.86</v>
      </c>
      <c r="M30" s="54">
        <v>41.86</v>
      </c>
      <c r="N30" s="54">
        <v>41.86</v>
      </c>
      <c r="O30" s="54">
        <v>41.86</v>
      </c>
      <c r="P30" s="54">
        <v>41.86</v>
      </c>
      <c r="Q30" s="54">
        <v>41.86</v>
      </c>
      <c r="R30" s="54">
        <v>41.86</v>
      </c>
      <c r="S30" s="54">
        <v>41.86</v>
      </c>
      <c r="T30" s="54">
        <v>41.86</v>
      </c>
      <c r="U30" s="54">
        <v>41.86</v>
      </c>
      <c r="V30" s="54">
        <v>41.86</v>
      </c>
      <c r="X30" s="54">
        <f t="shared" si="13"/>
        <v>0</v>
      </c>
      <c r="Y30" s="54" t="s">
        <v>239</v>
      </c>
      <c r="Z30" s="54" t="str">
        <f t="shared" si="15"/>
        <v>0本庄ガス_12A</v>
      </c>
      <c r="AA30" s="54" t="e">
        <f t="shared" si="0"/>
        <v>#N/A</v>
      </c>
      <c r="AB30" s="54" t="e">
        <f t="shared" si="1"/>
        <v>#N/A</v>
      </c>
      <c r="AC30" s="54" t="e">
        <f t="shared" si="2"/>
        <v>#N/A</v>
      </c>
      <c r="AD30" s="54" t="e">
        <f t="shared" si="3"/>
        <v>#N/A</v>
      </c>
      <c r="AE30" s="54" t="e">
        <f t="shared" si="4"/>
        <v>#N/A</v>
      </c>
      <c r="AF30" s="54" t="e">
        <f t="shared" si="5"/>
        <v>#N/A</v>
      </c>
      <c r="AG30" s="54" t="e">
        <f t="shared" si="6"/>
        <v>#N/A</v>
      </c>
      <c r="AH30" s="54" t="e">
        <f t="shared" si="7"/>
        <v>#N/A</v>
      </c>
      <c r="AI30" s="54" t="e">
        <f t="shared" si="8"/>
        <v>#N/A</v>
      </c>
      <c r="AJ30" s="54" t="e">
        <f t="shared" si="9"/>
        <v>#N/A</v>
      </c>
      <c r="AK30" s="54" t="e">
        <f t="shared" si="10"/>
        <v>#N/A</v>
      </c>
      <c r="AL30" s="54" t="e">
        <f t="shared" si="11"/>
        <v>#N/A</v>
      </c>
    </row>
    <row r="31" spans="1:38">
      <c r="B31" s="54" t="s">
        <v>69</v>
      </c>
      <c r="D31" s="54" t="s">
        <v>239</v>
      </c>
      <c r="E31" s="54" t="s">
        <v>399</v>
      </c>
      <c r="F31" s="54" t="s">
        <v>254</v>
      </c>
      <c r="H31" s="54">
        <v>14</v>
      </c>
      <c r="I31" s="54">
        <f>D32</f>
        <v>0</v>
      </c>
      <c r="J31" s="54" t="str">
        <f t="shared" si="12"/>
        <v>140</v>
      </c>
      <c r="K31" s="54">
        <v>9999</v>
      </c>
      <c r="L31" s="54">
        <v>9999</v>
      </c>
      <c r="M31" s="54">
        <v>9999</v>
      </c>
      <c r="N31" s="54">
        <v>9999</v>
      </c>
      <c r="O31" s="54">
        <v>9999</v>
      </c>
      <c r="P31" s="54">
        <v>9999</v>
      </c>
      <c r="Q31" s="54">
        <v>9999</v>
      </c>
      <c r="R31" s="54">
        <v>9999</v>
      </c>
      <c r="S31" s="54">
        <v>9999</v>
      </c>
      <c r="T31" s="54">
        <v>9999</v>
      </c>
      <c r="U31" s="54">
        <v>9999</v>
      </c>
      <c r="V31" s="54">
        <v>9999</v>
      </c>
      <c r="X31" s="54">
        <f t="shared" si="13"/>
        <v>0</v>
      </c>
      <c r="Y31" s="54">
        <f>I31</f>
        <v>0</v>
      </c>
      <c r="Z31" s="54" t="str">
        <f t="shared" si="15"/>
        <v>00</v>
      </c>
      <c r="AA31" s="54" t="e">
        <f t="shared" si="0"/>
        <v>#N/A</v>
      </c>
      <c r="AB31" s="54" t="e">
        <f t="shared" si="1"/>
        <v>#N/A</v>
      </c>
      <c r="AC31" s="54" t="e">
        <f t="shared" si="2"/>
        <v>#N/A</v>
      </c>
      <c r="AD31" s="54" t="e">
        <f t="shared" si="3"/>
        <v>#N/A</v>
      </c>
      <c r="AE31" s="54" t="e">
        <f t="shared" si="4"/>
        <v>#N/A</v>
      </c>
      <c r="AF31" s="54" t="e">
        <f t="shared" si="5"/>
        <v>#N/A</v>
      </c>
      <c r="AG31" s="54" t="e">
        <f t="shared" si="6"/>
        <v>#N/A</v>
      </c>
      <c r="AH31" s="54" t="e">
        <f t="shared" si="7"/>
        <v>#N/A</v>
      </c>
      <c r="AI31" s="54" t="e">
        <f t="shared" si="8"/>
        <v>#N/A</v>
      </c>
      <c r="AJ31" s="54" t="e">
        <f t="shared" si="9"/>
        <v>#N/A</v>
      </c>
      <c r="AK31" s="54" t="e">
        <f t="shared" si="10"/>
        <v>#N/A</v>
      </c>
      <c r="AL31" s="54" t="e">
        <f t="shared" si="11"/>
        <v>#N/A</v>
      </c>
    </row>
    <row r="32" spans="1:38">
      <c r="B32" s="54" t="s">
        <v>130</v>
      </c>
      <c r="D32" s="54">
        <f>'2号(1)'!A34</f>
        <v>0</v>
      </c>
      <c r="E32" s="54">
        <f>D32</f>
        <v>0</v>
      </c>
      <c r="H32" s="54">
        <v>14</v>
      </c>
      <c r="I32" s="54">
        <f>D33</f>
        <v>0</v>
      </c>
      <c r="J32" s="54" t="str">
        <f t="shared" si="12"/>
        <v>140</v>
      </c>
      <c r="K32" s="54">
        <v>9999</v>
      </c>
      <c r="L32" s="54">
        <v>9999</v>
      </c>
      <c r="M32" s="54">
        <v>9999</v>
      </c>
      <c r="N32" s="54">
        <v>9999</v>
      </c>
      <c r="O32" s="54">
        <v>9999</v>
      </c>
      <c r="P32" s="54">
        <v>9999</v>
      </c>
      <c r="Q32" s="54">
        <v>9999</v>
      </c>
      <c r="R32" s="54">
        <v>9999</v>
      </c>
      <c r="S32" s="54">
        <v>9999</v>
      </c>
      <c r="T32" s="54">
        <v>9999</v>
      </c>
      <c r="U32" s="54">
        <v>9999</v>
      </c>
      <c r="V32" s="54">
        <v>9999</v>
      </c>
      <c r="X32" s="54">
        <f t="shared" si="13"/>
        <v>0</v>
      </c>
      <c r="Y32" s="54">
        <f>I32</f>
        <v>0</v>
      </c>
      <c r="Z32" s="54" t="str">
        <f t="shared" si="15"/>
        <v>00</v>
      </c>
      <c r="AA32" s="54" t="e">
        <f t="shared" si="0"/>
        <v>#N/A</v>
      </c>
      <c r="AB32" s="54" t="e">
        <f t="shared" si="1"/>
        <v>#N/A</v>
      </c>
      <c r="AC32" s="54" t="e">
        <f t="shared" si="2"/>
        <v>#N/A</v>
      </c>
      <c r="AD32" s="54" t="e">
        <f t="shared" si="3"/>
        <v>#N/A</v>
      </c>
      <c r="AE32" s="54" t="e">
        <f t="shared" si="4"/>
        <v>#N/A</v>
      </c>
      <c r="AF32" s="54" t="e">
        <f t="shared" si="5"/>
        <v>#N/A</v>
      </c>
      <c r="AG32" s="54" t="e">
        <f t="shared" si="6"/>
        <v>#N/A</v>
      </c>
      <c r="AH32" s="54" t="e">
        <f t="shared" si="7"/>
        <v>#N/A</v>
      </c>
      <c r="AI32" s="54" t="e">
        <f t="shared" si="8"/>
        <v>#N/A</v>
      </c>
      <c r="AJ32" s="54" t="e">
        <f t="shared" si="9"/>
        <v>#N/A</v>
      </c>
      <c r="AK32" s="54" t="e">
        <f t="shared" si="10"/>
        <v>#N/A</v>
      </c>
      <c r="AL32" s="54" t="e">
        <f t="shared" si="11"/>
        <v>#N/A</v>
      </c>
    </row>
    <row r="33" spans="2:22">
      <c r="B33" s="54" t="s">
        <v>131</v>
      </c>
      <c r="D33" s="54">
        <f>'2号(1)'!A35</f>
        <v>0</v>
      </c>
      <c r="E33" s="54">
        <f>D33</f>
        <v>0</v>
      </c>
      <c r="F33" s="54" t="s">
        <v>256</v>
      </c>
      <c r="H33" s="54">
        <v>15</v>
      </c>
      <c r="I33" s="54" t="str">
        <f>I5</f>
        <v>東京ガス_13A</v>
      </c>
      <c r="J33" s="54" t="str">
        <f t="shared" si="12"/>
        <v>15東京ガス_13A</v>
      </c>
      <c r="K33" s="54">
        <v>46.04</v>
      </c>
      <c r="L33" s="54">
        <v>46.04</v>
      </c>
      <c r="M33" s="54">
        <v>46.04</v>
      </c>
      <c r="N33" s="54">
        <v>46.04</v>
      </c>
      <c r="O33" s="54">
        <v>46.04</v>
      </c>
      <c r="P33" s="54">
        <v>46.04</v>
      </c>
      <c r="Q33" s="54">
        <v>46.04</v>
      </c>
      <c r="R33" s="54">
        <v>46.04</v>
      </c>
      <c r="S33" s="54">
        <v>46.04</v>
      </c>
      <c r="T33" s="54">
        <v>46.04</v>
      </c>
      <c r="U33" s="54">
        <v>46.04</v>
      </c>
      <c r="V33" s="54">
        <v>46.04</v>
      </c>
    </row>
    <row r="34" spans="2:22">
      <c r="B34" s="54" t="s">
        <v>132</v>
      </c>
      <c r="F34" s="54" t="s">
        <v>255</v>
      </c>
      <c r="H34" s="54">
        <v>15</v>
      </c>
      <c r="I34" s="54" t="str">
        <f>I6</f>
        <v>伊奈都市ガス_13A</v>
      </c>
      <c r="J34" s="54" t="str">
        <f t="shared" si="12"/>
        <v>15伊奈都市ガス_13A</v>
      </c>
      <c r="K34" s="54">
        <v>0</v>
      </c>
      <c r="L34" s="54">
        <v>0</v>
      </c>
      <c r="M34" s="54">
        <v>0</v>
      </c>
      <c r="N34" s="54">
        <v>0</v>
      </c>
      <c r="O34" s="54">
        <v>0</v>
      </c>
      <c r="P34" s="54">
        <v>0</v>
      </c>
      <c r="Q34" s="54">
        <v>0</v>
      </c>
      <c r="R34" s="54">
        <v>0</v>
      </c>
      <c r="S34" s="54">
        <v>0</v>
      </c>
      <c r="T34" s="54">
        <v>0</v>
      </c>
      <c r="U34" s="54">
        <v>0</v>
      </c>
      <c r="V34" s="54">
        <v>0</v>
      </c>
    </row>
    <row r="35" spans="2:22">
      <c r="B35" s="54" t="s">
        <v>133</v>
      </c>
      <c r="F35" s="54" t="s">
        <v>254</v>
      </c>
      <c r="H35" s="54">
        <v>15</v>
      </c>
      <c r="I35" s="54" t="str">
        <f>I7</f>
        <v>入間ガス_13A</v>
      </c>
      <c r="J35" s="54" t="str">
        <f t="shared" si="12"/>
        <v>15入間ガス_13A</v>
      </c>
      <c r="K35" s="54">
        <v>46.04</v>
      </c>
      <c r="L35" s="54">
        <v>46.04</v>
      </c>
      <c r="M35" s="54">
        <v>46.04</v>
      </c>
      <c r="N35" s="54">
        <v>46.04</v>
      </c>
      <c r="O35" s="54">
        <v>46.04</v>
      </c>
      <c r="P35" s="54">
        <v>46.04</v>
      </c>
      <c r="Q35" s="54">
        <v>46.04</v>
      </c>
      <c r="R35" s="54">
        <v>46.04</v>
      </c>
      <c r="S35" s="54">
        <v>46.04</v>
      </c>
      <c r="T35" s="54">
        <v>46.04</v>
      </c>
      <c r="U35" s="54">
        <v>46.04</v>
      </c>
      <c r="V35" s="54">
        <v>46.04</v>
      </c>
    </row>
    <row r="36" spans="2:22">
      <c r="B36" s="54" t="s">
        <v>134</v>
      </c>
      <c r="H36" s="54">
        <v>15</v>
      </c>
      <c r="I36" s="54" t="str">
        <f>I8</f>
        <v>太田都市ガス_13A</v>
      </c>
      <c r="J36" s="54" t="str">
        <f t="shared" ref="J36" si="16">CONCATENATE(H36,I36)</f>
        <v>15太田都市ガス_13A</v>
      </c>
      <c r="K36" s="54">
        <v>46.04</v>
      </c>
      <c r="L36" s="54">
        <v>46.04</v>
      </c>
      <c r="M36" s="54">
        <v>46.04</v>
      </c>
      <c r="N36" s="54">
        <v>46.04</v>
      </c>
      <c r="O36" s="54">
        <v>46.04</v>
      </c>
      <c r="P36" s="54">
        <v>46.04</v>
      </c>
      <c r="Q36" s="54">
        <v>46.04</v>
      </c>
      <c r="R36" s="54">
        <v>46.04</v>
      </c>
      <c r="S36" s="54">
        <v>46.04</v>
      </c>
      <c r="T36" s="54">
        <v>46.04</v>
      </c>
      <c r="U36" s="54">
        <v>46.04</v>
      </c>
      <c r="V36" s="54">
        <v>46.04</v>
      </c>
    </row>
    <row r="37" spans="2:22">
      <c r="B37" s="54" t="s">
        <v>215</v>
      </c>
      <c r="F37" s="54" t="s">
        <v>257</v>
      </c>
      <c r="H37" s="54">
        <v>15</v>
      </c>
      <c r="I37" s="54" t="str">
        <f t="shared" ref="I37:I53" si="17">I9</f>
        <v>角栄ガス_13A</v>
      </c>
      <c r="J37" s="54" t="str">
        <f t="shared" si="12"/>
        <v>15角栄ガス_13A</v>
      </c>
      <c r="K37" s="54">
        <v>46.04</v>
      </c>
      <c r="L37" s="54">
        <v>46.04</v>
      </c>
      <c r="M37" s="54">
        <v>46.04</v>
      </c>
      <c r="N37" s="54">
        <v>46.04</v>
      </c>
      <c r="O37" s="54">
        <v>46.04</v>
      </c>
      <c r="P37" s="54">
        <v>46.04</v>
      </c>
      <c r="Q37" s="54">
        <v>46.04</v>
      </c>
      <c r="R37" s="54">
        <v>46.04</v>
      </c>
      <c r="S37" s="54">
        <v>46.04</v>
      </c>
      <c r="T37" s="54">
        <v>46.04</v>
      </c>
      <c r="U37" s="54">
        <v>46.04</v>
      </c>
      <c r="V37" s="54">
        <v>46.04</v>
      </c>
    </row>
    <row r="38" spans="2:22">
      <c r="B38" s="54" t="s">
        <v>310</v>
      </c>
      <c r="F38" s="54" t="s">
        <v>255</v>
      </c>
      <c r="H38" s="54">
        <v>15</v>
      </c>
      <c r="I38" s="54" t="str">
        <f t="shared" si="17"/>
        <v>埼玉ガス_13A</v>
      </c>
      <c r="J38" s="54" t="str">
        <f t="shared" si="12"/>
        <v>15埼玉ガス_13A</v>
      </c>
      <c r="K38" s="54">
        <v>43.12</v>
      </c>
      <c r="L38" s="54">
        <v>43.12</v>
      </c>
      <c r="M38" s="54">
        <v>43.12</v>
      </c>
      <c r="N38" s="54">
        <v>43.12</v>
      </c>
      <c r="O38" s="54">
        <v>43.12</v>
      </c>
      <c r="P38" s="54">
        <v>43.12</v>
      </c>
      <c r="Q38" s="54">
        <v>43.12</v>
      </c>
      <c r="R38" s="54">
        <v>43.12</v>
      </c>
      <c r="S38" s="54">
        <v>43.12</v>
      </c>
      <c r="T38" s="54">
        <v>43.12</v>
      </c>
      <c r="U38" s="54">
        <v>43.12</v>
      </c>
      <c r="V38" s="54">
        <v>43.12</v>
      </c>
    </row>
    <row r="39" spans="2:22">
      <c r="B39" s="54" t="s">
        <v>311</v>
      </c>
      <c r="F39" s="54" t="s">
        <v>254</v>
      </c>
      <c r="H39" s="54">
        <v>15</v>
      </c>
      <c r="I39" s="54" t="str">
        <f t="shared" si="17"/>
        <v>坂戸ガス_13A</v>
      </c>
      <c r="J39" s="54" t="str">
        <f t="shared" si="12"/>
        <v>15坂戸ガス_13A</v>
      </c>
      <c r="K39" s="54">
        <v>46.04</v>
      </c>
      <c r="L39" s="54">
        <v>46.04</v>
      </c>
      <c r="M39" s="54">
        <v>46.04</v>
      </c>
      <c r="N39" s="54">
        <v>46.04</v>
      </c>
      <c r="O39" s="54">
        <v>46.04</v>
      </c>
      <c r="P39" s="54">
        <v>46.04</v>
      </c>
      <c r="Q39" s="54">
        <v>46.04</v>
      </c>
      <c r="R39" s="54">
        <v>46.04</v>
      </c>
      <c r="S39" s="54">
        <v>46.04</v>
      </c>
      <c r="T39" s="54">
        <v>46.04</v>
      </c>
      <c r="U39" s="54">
        <v>46.04</v>
      </c>
      <c r="V39" s="54">
        <v>46.04</v>
      </c>
    </row>
    <row r="40" spans="2:22">
      <c r="H40" s="54">
        <v>15</v>
      </c>
      <c r="I40" s="54" t="str">
        <f t="shared" si="17"/>
        <v>幸手都市ガス_13A</v>
      </c>
      <c r="J40" s="54" t="str">
        <f t="shared" si="12"/>
        <v>15幸手都市ガス_13A</v>
      </c>
      <c r="K40" s="54">
        <v>46.04</v>
      </c>
      <c r="L40" s="54">
        <v>46.04</v>
      </c>
      <c r="M40" s="54">
        <v>46.04</v>
      </c>
      <c r="N40" s="54">
        <v>46.04</v>
      </c>
      <c r="O40" s="54">
        <v>46.04</v>
      </c>
      <c r="P40" s="54">
        <v>46.04</v>
      </c>
      <c r="Q40" s="54">
        <v>46.04</v>
      </c>
      <c r="R40" s="54">
        <v>46.04</v>
      </c>
      <c r="S40" s="54">
        <v>46.04</v>
      </c>
      <c r="T40" s="54">
        <v>46.04</v>
      </c>
      <c r="U40" s="54">
        <v>46.04</v>
      </c>
      <c r="V40" s="54">
        <v>46.04</v>
      </c>
    </row>
    <row r="41" spans="2:22">
      <c r="B41" s="54" t="s">
        <v>138</v>
      </c>
      <c r="F41" s="54" t="s">
        <v>258</v>
      </c>
      <c r="H41" s="54">
        <v>15</v>
      </c>
      <c r="I41" s="54" t="str">
        <f t="shared" si="17"/>
        <v>松栄ガス_13A</v>
      </c>
      <c r="J41" s="54" t="str">
        <f t="shared" si="12"/>
        <v>15松栄ガス_13A</v>
      </c>
      <c r="K41" s="54">
        <v>46.04</v>
      </c>
      <c r="L41" s="54">
        <v>46.04</v>
      </c>
      <c r="M41" s="54">
        <v>46.04</v>
      </c>
      <c r="N41" s="54">
        <v>46.04</v>
      </c>
      <c r="O41" s="54">
        <v>46.04</v>
      </c>
      <c r="P41" s="54">
        <v>46.04</v>
      </c>
      <c r="Q41" s="54">
        <v>46.04</v>
      </c>
      <c r="R41" s="54">
        <v>46.04</v>
      </c>
      <c r="S41" s="54">
        <v>46.04</v>
      </c>
      <c r="T41" s="54">
        <v>46.04</v>
      </c>
      <c r="U41" s="54">
        <v>46.04</v>
      </c>
      <c r="V41" s="54">
        <v>46.04</v>
      </c>
    </row>
    <row r="42" spans="2:22">
      <c r="B42" s="54" t="s">
        <v>139</v>
      </c>
      <c r="F42" s="54" t="s">
        <v>255</v>
      </c>
      <c r="H42" s="54">
        <v>15</v>
      </c>
      <c r="I42" s="54" t="str">
        <f t="shared" si="17"/>
        <v>新日本瓦斯_13A</v>
      </c>
      <c r="J42" s="54" t="str">
        <f t="shared" si="12"/>
        <v>15新日本瓦斯_13A</v>
      </c>
      <c r="K42" s="54">
        <v>43.12</v>
      </c>
      <c r="L42" s="54">
        <v>43.12</v>
      </c>
      <c r="M42" s="54">
        <v>43.12</v>
      </c>
      <c r="N42" s="54">
        <v>43.12</v>
      </c>
      <c r="O42" s="54">
        <v>43.12</v>
      </c>
      <c r="P42" s="54">
        <v>43.12</v>
      </c>
      <c r="Q42" s="54">
        <v>43.12</v>
      </c>
      <c r="R42" s="54">
        <v>43.12</v>
      </c>
      <c r="S42" s="54">
        <v>43.12</v>
      </c>
      <c r="T42" s="54">
        <v>43.12</v>
      </c>
      <c r="U42" s="54">
        <v>43.12</v>
      </c>
      <c r="V42" s="54">
        <v>43.12</v>
      </c>
    </row>
    <row r="43" spans="2:22">
      <c r="B43" s="54" t="s">
        <v>140</v>
      </c>
      <c r="F43" s="54" t="s">
        <v>254</v>
      </c>
      <c r="H43" s="54">
        <v>15</v>
      </c>
      <c r="I43" s="54" t="str">
        <f t="shared" si="17"/>
        <v>西武ガス_13A</v>
      </c>
      <c r="J43" s="54" t="str">
        <f t="shared" si="12"/>
        <v>15西武ガス_13A</v>
      </c>
      <c r="K43" s="54">
        <v>46.04</v>
      </c>
      <c r="L43" s="54">
        <v>46.04</v>
      </c>
      <c r="M43" s="54">
        <v>46.04</v>
      </c>
      <c r="N43" s="54">
        <v>46.04</v>
      </c>
      <c r="O43" s="54">
        <v>46.04</v>
      </c>
      <c r="P43" s="54">
        <v>46.04</v>
      </c>
      <c r="Q43" s="54">
        <v>46.04</v>
      </c>
      <c r="R43" s="54">
        <v>46.04</v>
      </c>
      <c r="S43" s="54">
        <v>46.04</v>
      </c>
      <c r="T43" s="54">
        <v>46.04</v>
      </c>
      <c r="U43" s="54">
        <v>46.04</v>
      </c>
      <c r="V43" s="54">
        <v>46.04</v>
      </c>
    </row>
    <row r="44" spans="2:22">
      <c r="B44" s="54" t="s">
        <v>141</v>
      </c>
      <c r="H44" s="54">
        <v>15</v>
      </c>
      <c r="I44" s="54" t="str">
        <f t="shared" si="17"/>
        <v>大東ガス_13A</v>
      </c>
      <c r="J44" s="54" t="str">
        <f t="shared" si="12"/>
        <v>15大東ガス_13A</v>
      </c>
      <c r="K44" s="54">
        <v>46.04</v>
      </c>
      <c r="L44" s="54">
        <v>46.04</v>
      </c>
      <c r="M44" s="54">
        <v>46.04</v>
      </c>
      <c r="N44" s="54">
        <v>46.04</v>
      </c>
      <c r="O44" s="54">
        <v>46.04</v>
      </c>
      <c r="P44" s="54">
        <v>46.04</v>
      </c>
      <c r="Q44" s="54">
        <v>46.04</v>
      </c>
      <c r="R44" s="54">
        <v>46.04</v>
      </c>
      <c r="S44" s="54">
        <v>46.04</v>
      </c>
      <c r="T44" s="54">
        <v>46.04</v>
      </c>
      <c r="U44" s="54">
        <v>46.04</v>
      </c>
      <c r="V44" s="54">
        <v>46.04</v>
      </c>
    </row>
    <row r="45" spans="2:22">
      <c r="B45" s="54" t="s">
        <v>142</v>
      </c>
      <c r="F45" s="54" t="s">
        <v>259</v>
      </c>
      <c r="H45" s="54">
        <v>15</v>
      </c>
      <c r="I45" s="54" t="str">
        <f t="shared" si="17"/>
        <v>秩父ガス_13A</v>
      </c>
      <c r="J45" s="54" t="str">
        <f t="shared" si="12"/>
        <v>15秩父ガス_13A</v>
      </c>
      <c r="K45" s="54">
        <v>46.04</v>
      </c>
      <c r="L45" s="54">
        <v>46.04</v>
      </c>
      <c r="M45" s="54">
        <v>46.04</v>
      </c>
      <c r="N45" s="54">
        <v>46.04</v>
      </c>
      <c r="O45" s="54">
        <v>46.04</v>
      </c>
      <c r="P45" s="54">
        <v>46.04</v>
      </c>
      <c r="Q45" s="54">
        <v>46.04</v>
      </c>
      <c r="R45" s="54">
        <v>46.04</v>
      </c>
      <c r="S45" s="54">
        <v>46.04</v>
      </c>
      <c r="T45" s="54">
        <v>46.04</v>
      </c>
      <c r="U45" s="54">
        <v>46.04</v>
      </c>
      <c r="V45" s="54">
        <v>46.04</v>
      </c>
    </row>
    <row r="46" spans="2:22">
      <c r="F46" s="54" t="s">
        <v>255</v>
      </c>
      <c r="H46" s="54">
        <v>15</v>
      </c>
      <c r="I46" s="54" t="str">
        <f t="shared" si="17"/>
        <v>東彩ガス_13A</v>
      </c>
      <c r="J46" s="54" t="str">
        <f t="shared" si="12"/>
        <v>15東彩ガス_13A</v>
      </c>
      <c r="K46" s="54">
        <v>46.04</v>
      </c>
      <c r="L46" s="54">
        <v>46.04</v>
      </c>
      <c r="M46" s="54">
        <v>46.04</v>
      </c>
      <c r="N46" s="54">
        <v>46.04</v>
      </c>
      <c r="O46" s="54">
        <v>46.04</v>
      </c>
      <c r="P46" s="54">
        <v>46.04</v>
      </c>
      <c r="Q46" s="54">
        <v>46.04</v>
      </c>
      <c r="R46" s="54">
        <v>46.04</v>
      </c>
      <c r="S46" s="54">
        <v>46.04</v>
      </c>
      <c r="T46" s="54">
        <v>46.04</v>
      </c>
      <c r="U46" s="54">
        <v>46.04</v>
      </c>
      <c r="V46" s="54">
        <v>46.04</v>
      </c>
    </row>
    <row r="47" spans="2:22">
      <c r="B47" s="54" t="s">
        <v>143</v>
      </c>
      <c r="F47" s="54" t="s">
        <v>254</v>
      </c>
      <c r="H47" s="54">
        <v>15</v>
      </c>
      <c r="I47" s="54" t="str">
        <f t="shared" si="17"/>
        <v>日高都市ガス_13A</v>
      </c>
      <c r="J47" s="54" t="str">
        <f t="shared" si="12"/>
        <v>15日高都市ガス_13A</v>
      </c>
      <c r="K47" s="54">
        <v>46.04</v>
      </c>
      <c r="L47" s="54">
        <v>46.04</v>
      </c>
      <c r="M47" s="54">
        <v>46.04</v>
      </c>
      <c r="N47" s="54">
        <v>46.04</v>
      </c>
      <c r="O47" s="54">
        <v>46.04</v>
      </c>
      <c r="P47" s="54">
        <v>46.04</v>
      </c>
      <c r="Q47" s="54">
        <v>46.04</v>
      </c>
      <c r="R47" s="54">
        <v>46.04</v>
      </c>
      <c r="S47" s="54">
        <v>46.04</v>
      </c>
      <c r="T47" s="54">
        <v>46.04</v>
      </c>
      <c r="U47" s="54">
        <v>46.04</v>
      </c>
      <c r="V47" s="54">
        <v>46.04</v>
      </c>
    </row>
    <row r="48" spans="2:22">
      <c r="B48" s="54" t="s">
        <v>270</v>
      </c>
      <c r="H48" s="54">
        <v>15</v>
      </c>
      <c r="I48" s="54" t="str">
        <f t="shared" si="17"/>
        <v>武州ガス_13A</v>
      </c>
      <c r="J48" s="54" t="str">
        <f t="shared" si="12"/>
        <v>15武州ガス_13A</v>
      </c>
      <c r="K48" s="54">
        <v>46.04</v>
      </c>
      <c r="L48" s="54">
        <v>46.04</v>
      </c>
      <c r="M48" s="54">
        <v>46.04</v>
      </c>
      <c r="N48" s="54">
        <v>46.04</v>
      </c>
      <c r="O48" s="54">
        <v>46.04</v>
      </c>
      <c r="P48" s="54">
        <v>46.04</v>
      </c>
      <c r="Q48" s="54">
        <v>46.04</v>
      </c>
      <c r="R48" s="54">
        <v>46.04</v>
      </c>
      <c r="S48" s="54">
        <v>46.04</v>
      </c>
      <c r="T48" s="54">
        <v>46.04</v>
      </c>
      <c r="U48" s="54">
        <v>46.04</v>
      </c>
      <c r="V48" s="54">
        <v>46.04</v>
      </c>
    </row>
    <row r="49" spans="2:22">
      <c r="B49" s="54" t="s">
        <v>271</v>
      </c>
      <c r="F49" s="54" t="s">
        <v>260</v>
      </c>
      <c r="H49" s="54">
        <v>15</v>
      </c>
      <c r="I49" s="54" t="str">
        <f t="shared" si="17"/>
        <v>本庄ガス_13A</v>
      </c>
      <c r="J49" s="54" t="str">
        <f t="shared" si="12"/>
        <v>15本庄ガス_13A</v>
      </c>
      <c r="K49" s="54">
        <v>0</v>
      </c>
      <c r="L49" s="54">
        <v>0</v>
      </c>
      <c r="M49" s="54">
        <v>0</v>
      </c>
      <c r="N49" s="54">
        <v>0</v>
      </c>
      <c r="O49" s="54">
        <v>0</v>
      </c>
      <c r="P49" s="54">
        <v>0</v>
      </c>
      <c r="Q49" s="54">
        <v>0</v>
      </c>
      <c r="R49" s="54">
        <v>0</v>
      </c>
      <c r="S49" s="54">
        <v>0</v>
      </c>
      <c r="T49" s="54">
        <v>0</v>
      </c>
      <c r="U49" s="54">
        <v>0</v>
      </c>
      <c r="V49" s="54">
        <v>0</v>
      </c>
    </row>
    <row r="50" spans="2:22">
      <c r="B50" s="54" t="s">
        <v>272</v>
      </c>
      <c r="F50" s="54" t="s">
        <v>255</v>
      </c>
      <c r="H50" s="54">
        <v>15</v>
      </c>
      <c r="I50" s="54" t="str">
        <f t="shared" si="17"/>
        <v>武蔵野ガス_13A</v>
      </c>
      <c r="J50" s="54" t="str">
        <f t="shared" si="12"/>
        <v>15武蔵野ガス_13A</v>
      </c>
      <c r="K50" s="54">
        <v>46.04</v>
      </c>
      <c r="L50" s="54">
        <v>46.04</v>
      </c>
      <c r="M50" s="54">
        <v>46.04</v>
      </c>
      <c r="N50" s="54">
        <v>46.04</v>
      </c>
      <c r="O50" s="54">
        <v>46.04</v>
      </c>
      <c r="P50" s="54">
        <v>46.04</v>
      </c>
      <c r="Q50" s="54">
        <v>46.04</v>
      </c>
      <c r="R50" s="54">
        <v>46.04</v>
      </c>
      <c r="S50" s="54">
        <v>46.04</v>
      </c>
      <c r="T50" s="54">
        <v>46.04</v>
      </c>
      <c r="U50" s="54">
        <v>46.04</v>
      </c>
      <c r="V50" s="54">
        <v>46.04</v>
      </c>
    </row>
    <row r="51" spans="2:22">
      <c r="B51" s="54" t="s">
        <v>127</v>
      </c>
      <c r="F51" s="54" t="s">
        <v>254</v>
      </c>
      <c r="H51" s="54">
        <v>15</v>
      </c>
      <c r="I51" s="54" t="str">
        <f t="shared" si="17"/>
        <v>鷲宮ガス_13A</v>
      </c>
      <c r="J51" s="54" t="str">
        <f t="shared" si="12"/>
        <v>15鷲宮ガス_13A</v>
      </c>
      <c r="K51" s="54">
        <v>46.04</v>
      </c>
      <c r="L51" s="54">
        <v>46.04</v>
      </c>
      <c r="M51" s="54">
        <v>46.04</v>
      </c>
      <c r="N51" s="54">
        <v>46.04</v>
      </c>
      <c r="O51" s="54">
        <v>46.04</v>
      </c>
      <c r="P51" s="54">
        <v>46.04</v>
      </c>
      <c r="Q51" s="54">
        <v>46.04</v>
      </c>
      <c r="R51" s="54">
        <v>46.04</v>
      </c>
      <c r="S51" s="54">
        <v>46.04</v>
      </c>
      <c r="T51" s="54">
        <v>46.04</v>
      </c>
      <c r="U51" s="54">
        <v>46.04</v>
      </c>
      <c r="V51" s="54">
        <v>46.04</v>
      </c>
    </row>
    <row r="52" spans="2:22">
      <c r="B52" s="54" t="s">
        <v>269</v>
      </c>
      <c r="H52" s="54">
        <v>15</v>
      </c>
      <c r="I52" s="54" t="str">
        <f t="shared" si="17"/>
        <v>入間ガス_6A</v>
      </c>
      <c r="J52" s="54" t="str">
        <f t="shared" si="12"/>
        <v>15入間ガス_6A</v>
      </c>
      <c r="K52" s="54">
        <v>29.3</v>
      </c>
      <c r="L52" s="54">
        <v>29.3</v>
      </c>
      <c r="M52" s="54">
        <v>29.3</v>
      </c>
      <c r="N52" s="54">
        <v>29.3</v>
      </c>
      <c r="O52" s="54">
        <v>29.3</v>
      </c>
      <c r="P52" s="54">
        <v>29.3</v>
      </c>
      <c r="Q52" s="54">
        <v>29.3</v>
      </c>
      <c r="R52" s="54">
        <v>29.3</v>
      </c>
      <c r="S52" s="54">
        <v>29.3</v>
      </c>
      <c r="T52" s="54">
        <v>29.3</v>
      </c>
      <c r="U52" s="54">
        <v>29.3</v>
      </c>
      <c r="V52" s="54">
        <v>29.3</v>
      </c>
    </row>
    <row r="53" spans="2:22">
      <c r="B53" s="54" t="s">
        <v>274</v>
      </c>
      <c r="F53" s="54" t="s">
        <v>261</v>
      </c>
      <c r="H53" s="54">
        <v>15</v>
      </c>
      <c r="I53" s="54" t="str">
        <f t="shared" si="17"/>
        <v>角栄ガス_6A</v>
      </c>
      <c r="J53" s="54" t="str">
        <f t="shared" si="12"/>
        <v>15角栄ガス_6A</v>
      </c>
      <c r="K53" s="54">
        <v>29.3</v>
      </c>
      <c r="L53" s="54">
        <v>29.3</v>
      </c>
      <c r="M53" s="54">
        <v>29.3</v>
      </c>
      <c r="N53" s="54">
        <v>29.3</v>
      </c>
      <c r="O53" s="54">
        <v>29.3</v>
      </c>
      <c r="P53" s="54">
        <v>29.3</v>
      </c>
      <c r="Q53" s="54">
        <v>29.3</v>
      </c>
      <c r="R53" s="54">
        <v>29.3</v>
      </c>
      <c r="S53" s="54">
        <v>29.3</v>
      </c>
      <c r="T53" s="54">
        <v>29.3</v>
      </c>
      <c r="U53" s="54">
        <v>29.3</v>
      </c>
      <c r="V53" s="54">
        <v>29.3</v>
      </c>
    </row>
    <row r="54" spans="2:22">
      <c r="B54" s="54" t="s">
        <v>273</v>
      </c>
      <c r="F54" s="54" t="s">
        <v>264</v>
      </c>
      <c r="H54" s="54">
        <v>15</v>
      </c>
      <c r="I54" s="54" t="s">
        <v>475</v>
      </c>
      <c r="J54" s="54" t="str">
        <f t="shared" si="12"/>
        <v>15新日本瓦斯_6A</v>
      </c>
      <c r="K54" s="54">
        <v>29.3</v>
      </c>
      <c r="L54" s="54">
        <v>29.3</v>
      </c>
      <c r="M54" s="54">
        <v>29.3</v>
      </c>
      <c r="N54" s="54">
        <v>29.3</v>
      </c>
      <c r="O54" s="54">
        <v>29.3</v>
      </c>
      <c r="P54" s="54">
        <v>29.3</v>
      </c>
      <c r="Q54" s="54">
        <v>29.3</v>
      </c>
      <c r="R54" s="54">
        <v>29.3</v>
      </c>
      <c r="S54" s="54">
        <v>29.3</v>
      </c>
      <c r="T54" s="54">
        <v>29.3</v>
      </c>
      <c r="U54" s="54">
        <v>29.3</v>
      </c>
      <c r="V54" s="54">
        <v>29.3</v>
      </c>
    </row>
    <row r="55" spans="2:22">
      <c r="B55" s="54" t="s">
        <v>129</v>
      </c>
      <c r="F55" s="54" t="s">
        <v>263</v>
      </c>
      <c r="H55" s="54">
        <v>15</v>
      </c>
      <c r="I55" s="54" t="str">
        <f t="shared" ref="I55:I64" si="18">I27</f>
        <v>秩父ガス_6A</v>
      </c>
      <c r="J55" s="54" t="str">
        <f t="shared" si="12"/>
        <v>15秩父ガス_6A</v>
      </c>
      <c r="K55" s="54">
        <v>29.3</v>
      </c>
      <c r="L55" s="54">
        <v>29.3</v>
      </c>
      <c r="M55" s="54">
        <v>29.3</v>
      </c>
      <c r="N55" s="54">
        <v>29.3</v>
      </c>
      <c r="O55" s="54">
        <v>29.3</v>
      </c>
      <c r="P55" s="54">
        <v>29.3</v>
      </c>
      <c r="Q55" s="54">
        <v>29.3</v>
      </c>
      <c r="R55" s="54">
        <v>29.3</v>
      </c>
      <c r="S55" s="54">
        <v>29.3</v>
      </c>
      <c r="T55" s="54">
        <v>29.3</v>
      </c>
      <c r="U55" s="54">
        <v>29.3</v>
      </c>
      <c r="V55" s="54">
        <v>29.3</v>
      </c>
    </row>
    <row r="56" spans="2:22">
      <c r="B56" s="54" t="s">
        <v>53</v>
      </c>
      <c r="H56" s="54">
        <v>15</v>
      </c>
      <c r="I56" s="54" t="str">
        <f t="shared" si="18"/>
        <v>日高都市ガス_6A</v>
      </c>
      <c r="J56" s="54" t="str">
        <f t="shared" si="12"/>
        <v>15日高都市ガス_6A</v>
      </c>
      <c r="K56" s="54">
        <v>29.3</v>
      </c>
      <c r="L56" s="54">
        <v>29.3</v>
      </c>
      <c r="M56" s="54">
        <v>29.3</v>
      </c>
      <c r="N56" s="54">
        <v>29.3</v>
      </c>
      <c r="O56" s="54">
        <v>29.3</v>
      </c>
      <c r="P56" s="54">
        <v>29.3</v>
      </c>
      <c r="Q56" s="54">
        <v>29.3</v>
      </c>
      <c r="R56" s="54">
        <v>29.3</v>
      </c>
      <c r="S56" s="54">
        <v>29.3</v>
      </c>
      <c r="T56" s="54">
        <v>29.3</v>
      </c>
      <c r="U56" s="54">
        <v>29.3</v>
      </c>
      <c r="V56" s="54">
        <v>29.3</v>
      </c>
    </row>
    <row r="57" spans="2:22">
      <c r="B57" s="54" t="s">
        <v>54</v>
      </c>
      <c r="F57" s="54" t="s">
        <v>262</v>
      </c>
      <c r="H57" s="54">
        <v>15</v>
      </c>
      <c r="I57" s="54" t="str">
        <f t="shared" si="18"/>
        <v>武蔵野ガス_6A</v>
      </c>
      <c r="J57" s="54" t="str">
        <f t="shared" si="12"/>
        <v>15武蔵野ガス_6A</v>
      </c>
      <c r="K57" s="54">
        <v>29.3</v>
      </c>
      <c r="L57" s="54">
        <v>29.3</v>
      </c>
      <c r="M57" s="54">
        <v>29.3</v>
      </c>
      <c r="N57" s="54">
        <v>29.3</v>
      </c>
      <c r="O57" s="54">
        <v>29.3</v>
      </c>
      <c r="P57" s="54">
        <v>29.3</v>
      </c>
      <c r="Q57" s="54">
        <v>29.3</v>
      </c>
      <c r="R57" s="54">
        <v>29.3</v>
      </c>
      <c r="S57" s="54">
        <v>29.3</v>
      </c>
      <c r="T57" s="54">
        <v>29.3</v>
      </c>
      <c r="U57" s="54">
        <v>29.3</v>
      </c>
      <c r="V57" s="54">
        <v>29.3</v>
      </c>
    </row>
    <row r="58" spans="2:22">
      <c r="B58" s="54" t="s">
        <v>55</v>
      </c>
      <c r="F58" s="54" t="s">
        <v>264</v>
      </c>
      <c r="H58" s="54">
        <v>15</v>
      </c>
      <c r="I58" s="54" t="str">
        <f t="shared" si="18"/>
        <v>本庄ガス_12A</v>
      </c>
      <c r="J58" s="54" t="str">
        <f t="shared" si="12"/>
        <v>15本庄ガス_12A</v>
      </c>
      <c r="K58" s="54">
        <v>41.86</v>
      </c>
      <c r="L58" s="54">
        <v>41.86</v>
      </c>
      <c r="M58" s="54">
        <v>41.86</v>
      </c>
      <c r="N58" s="54">
        <v>41.86</v>
      </c>
      <c r="O58" s="54">
        <v>41.86</v>
      </c>
      <c r="P58" s="54">
        <v>41.86</v>
      </c>
      <c r="Q58" s="54">
        <v>41.86</v>
      </c>
      <c r="R58" s="54">
        <v>41.86</v>
      </c>
      <c r="S58" s="54">
        <v>41.86</v>
      </c>
      <c r="T58" s="54">
        <v>41.86</v>
      </c>
      <c r="U58" s="54">
        <v>41.86</v>
      </c>
      <c r="V58" s="54">
        <v>41.86</v>
      </c>
    </row>
    <row r="59" spans="2:22">
      <c r="B59" s="54" t="s">
        <v>56</v>
      </c>
      <c r="F59" s="54" t="s">
        <v>263</v>
      </c>
      <c r="H59" s="54">
        <v>15</v>
      </c>
      <c r="I59" s="54">
        <f t="shared" si="18"/>
        <v>0</v>
      </c>
      <c r="J59" s="54" t="str">
        <f t="shared" si="12"/>
        <v>150</v>
      </c>
      <c r="K59" s="54">
        <v>9999</v>
      </c>
      <c r="L59" s="54">
        <v>9999</v>
      </c>
      <c r="M59" s="54">
        <v>9999</v>
      </c>
      <c r="N59" s="54">
        <v>9999</v>
      </c>
      <c r="O59" s="54">
        <v>9999</v>
      </c>
      <c r="P59" s="54">
        <v>9999</v>
      </c>
      <c r="Q59" s="54">
        <v>9999</v>
      </c>
      <c r="R59" s="54">
        <v>9999</v>
      </c>
      <c r="S59" s="54">
        <v>9999</v>
      </c>
      <c r="T59" s="54">
        <v>9999</v>
      </c>
      <c r="U59" s="54">
        <v>9999</v>
      </c>
      <c r="V59" s="54">
        <v>9999</v>
      </c>
    </row>
    <row r="60" spans="2:22">
      <c r="B60" s="54" t="s">
        <v>57</v>
      </c>
      <c r="H60" s="54">
        <v>15</v>
      </c>
      <c r="I60" s="54">
        <f t="shared" si="18"/>
        <v>0</v>
      </c>
      <c r="J60" s="54" t="str">
        <f t="shared" si="12"/>
        <v>150</v>
      </c>
      <c r="K60" s="54">
        <v>9999</v>
      </c>
      <c r="L60" s="54">
        <v>9999</v>
      </c>
      <c r="M60" s="54">
        <v>9999</v>
      </c>
      <c r="N60" s="54">
        <v>9999</v>
      </c>
      <c r="O60" s="54">
        <v>9999</v>
      </c>
      <c r="P60" s="54">
        <v>9999</v>
      </c>
      <c r="Q60" s="54">
        <v>9999</v>
      </c>
      <c r="R60" s="54">
        <v>9999</v>
      </c>
      <c r="S60" s="54">
        <v>9999</v>
      </c>
      <c r="T60" s="54">
        <v>9999</v>
      </c>
      <c r="U60" s="54">
        <v>9999</v>
      </c>
      <c r="V60" s="54">
        <v>9999</v>
      </c>
    </row>
    <row r="61" spans="2:22">
      <c r="B61" s="54" t="s">
        <v>58</v>
      </c>
      <c r="F61" s="54" t="s">
        <v>452</v>
      </c>
      <c r="H61" s="54">
        <v>16</v>
      </c>
      <c r="I61" s="54" t="str">
        <f t="shared" si="18"/>
        <v>東京ガス_13A</v>
      </c>
      <c r="J61" s="54" t="str">
        <f t="shared" si="12"/>
        <v>16東京ガス_13A</v>
      </c>
      <c r="K61" s="54">
        <v>46.04</v>
      </c>
      <c r="L61" s="54">
        <v>46.04</v>
      </c>
      <c r="M61" s="54">
        <v>46.04</v>
      </c>
      <c r="N61" s="54">
        <v>46.04</v>
      </c>
      <c r="O61" s="54">
        <v>46.04</v>
      </c>
      <c r="P61" s="54">
        <v>46.04</v>
      </c>
      <c r="Q61" s="54">
        <v>46.04</v>
      </c>
      <c r="R61" s="54">
        <v>46.04</v>
      </c>
      <c r="S61" s="54">
        <v>46.04</v>
      </c>
      <c r="T61" s="54">
        <v>46.04</v>
      </c>
      <c r="U61" s="54">
        <v>46.04</v>
      </c>
      <c r="V61" s="54">
        <v>46.04</v>
      </c>
    </row>
    <row r="62" spans="2:22">
      <c r="B62" s="54" t="s">
        <v>447</v>
      </c>
      <c r="F62" s="54" t="s">
        <v>264</v>
      </c>
      <c r="H62" s="54">
        <v>16</v>
      </c>
      <c r="I62" s="54" t="str">
        <f t="shared" si="18"/>
        <v>伊奈都市ガス_13A</v>
      </c>
      <c r="J62" s="54" t="str">
        <f t="shared" si="12"/>
        <v>16伊奈都市ガス_13A</v>
      </c>
      <c r="K62" s="54">
        <v>0</v>
      </c>
      <c r="L62" s="54">
        <v>0</v>
      </c>
      <c r="M62" s="54">
        <v>0</v>
      </c>
      <c r="N62" s="54">
        <v>0</v>
      </c>
      <c r="O62" s="54">
        <v>0</v>
      </c>
      <c r="P62" s="54">
        <v>0</v>
      </c>
      <c r="Q62" s="54">
        <v>0</v>
      </c>
      <c r="R62" s="54">
        <v>0</v>
      </c>
      <c r="S62" s="54">
        <v>0</v>
      </c>
      <c r="T62" s="54">
        <v>0</v>
      </c>
      <c r="U62" s="54">
        <v>0</v>
      </c>
      <c r="V62" s="54">
        <v>0</v>
      </c>
    </row>
    <row r="63" spans="2:22">
      <c r="B63" s="54" t="s">
        <v>451</v>
      </c>
      <c r="F63" s="54" t="s">
        <v>265</v>
      </c>
      <c r="H63" s="54">
        <v>16</v>
      </c>
      <c r="I63" s="54" t="str">
        <f t="shared" si="18"/>
        <v>入間ガス_13A</v>
      </c>
      <c r="J63" s="54" t="str">
        <f t="shared" si="12"/>
        <v>16入間ガス_13A</v>
      </c>
      <c r="K63" s="54">
        <v>46.04</v>
      </c>
      <c r="L63" s="54">
        <v>46.04</v>
      </c>
      <c r="M63" s="54">
        <v>46.04</v>
      </c>
      <c r="N63" s="54">
        <v>46.04</v>
      </c>
      <c r="O63" s="54">
        <v>46.04</v>
      </c>
      <c r="P63" s="54">
        <v>46.04</v>
      </c>
      <c r="Q63" s="54">
        <v>46.04</v>
      </c>
      <c r="R63" s="54">
        <v>46.04</v>
      </c>
      <c r="S63" s="54">
        <v>46.04</v>
      </c>
      <c r="T63" s="54">
        <v>46.04</v>
      </c>
      <c r="U63" s="54">
        <v>46.04</v>
      </c>
      <c r="V63" s="54">
        <v>46.04</v>
      </c>
    </row>
    <row r="64" spans="2:22">
      <c r="B64" s="54" t="s">
        <v>449</v>
      </c>
      <c r="F64" s="54" t="s">
        <v>266</v>
      </c>
      <c r="H64" s="54">
        <v>16</v>
      </c>
      <c r="I64" s="54" t="str">
        <f t="shared" si="18"/>
        <v>太田都市ガス_13A</v>
      </c>
      <c r="J64" s="54" t="str">
        <f t="shared" ref="J64" si="19">CONCATENATE(H64,I64)</f>
        <v>16太田都市ガス_13A</v>
      </c>
      <c r="K64" s="54">
        <v>46.04</v>
      </c>
      <c r="L64" s="54">
        <v>46.04</v>
      </c>
      <c r="M64" s="54">
        <v>46.04</v>
      </c>
      <c r="N64" s="54">
        <v>46.04</v>
      </c>
      <c r="O64" s="54">
        <v>46.04</v>
      </c>
      <c r="P64" s="54">
        <v>46.04</v>
      </c>
      <c r="Q64" s="54">
        <v>46.04</v>
      </c>
      <c r="R64" s="54">
        <v>46.04</v>
      </c>
      <c r="S64" s="54">
        <v>46.04</v>
      </c>
      <c r="T64" s="54">
        <v>46.04</v>
      </c>
      <c r="U64" s="54">
        <v>46.04</v>
      </c>
      <c r="V64" s="54">
        <v>46.04</v>
      </c>
    </row>
    <row r="65" spans="2:22">
      <c r="B65" s="54" t="s">
        <v>450</v>
      </c>
      <c r="F65" s="54" t="s">
        <v>285</v>
      </c>
      <c r="H65" s="54">
        <v>16</v>
      </c>
      <c r="I65" s="54" t="str">
        <f t="shared" ref="I65:I81" si="20">I37</f>
        <v>角栄ガス_13A</v>
      </c>
      <c r="J65" s="54" t="str">
        <f t="shared" si="12"/>
        <v>16角栄ガス_13A</v>
      </c>
      <c r="K65" s="54">
        <v>46.04</v>
      </c>
      <c r="L65" s="54">
        <v>46.04</v>
      </c>
      <c r="M65" s="54">
        <v>46.04</v>
      </c>
      <c r="N65" s="54">
        <v>46.04</v>
      </c>
      <c r="O65" s="54">
        <v>46.04</v>
      </c>
      <c r="P65" s="54">
        <v>46.04</v>
      </c>
      <c r="Q65" s="54">
        <v>46.04</v>
      </c>
      <c r="R65" s="54">
        <v>46.04</v>
      </c>
      <c r="S65" s="54">
        <v>46.04</v>
      </c>
      <c r="T65" s="54">
        <v>46.04</v>
      </c>
      <c r="U65" s="54">
        <v>46.04</v>
      </c>
      <c r="V65" s="54">
        <v>46.04</v>
      </c>
    </row>
    <row r="66" spans="2:22">
      <c r="B66" s="54" t="s">
        <v>62</v>
      </c>
      <c r="H66" s="54">
        <v>16</v>
      </c>
      <c r="I66" s="54" t="str">
        <f t="shared" si="20"/>
        <v>埼玉ガス_13A</v>
      </c>
      <c r="J66" s="54" t="str">
        <f t="shared" si="12"/>
        <v>16埼玉ガス_13A</v>
      </c>
      <c r="K66" s="54">
        <v>43.12</v>
      </c>
      <c r="L66" s="54">
        <v>43.12</v>
      </c>
      <c r="M66" s="54">
        <v>43.12</v>
      </c>
      <c r="N66" s="54">
        <v>43.12</v>
      </c>
      <c r="O66" s="54">
        <v>43.12</v>
      </c>
      <c r="P66" s="54">
        <v>43.12</v>
      </c>
      <c r="Q66" s="54">
        <v>43.12</v>
      </c>
      <c r="R66" s="54">
        <v>43.12</v>
      </c>
      <c r="S66" s="54">
        <v>43.12</v>
      </c>
      <c r="T66" s="54">
        <v>43.12</v>
      </c>
      <c r="U66" s="54">
        <v>43.12</v>
      </c>
      <c r="V66" s="54">
        <v>43.12</v>
      </c>
    </row>
    <row r="67" spans="2:22">
      <c r="B67" s="54" t="s">
        <v>275</v>
      </c>
      <c r="F67" s="54" t="s">
        <v>453</v>
      </c>
      <c r="H67" s="54">
        <v>16</v>
      </c>
      <c r="I67" s="54" t="str">
        <f t="shared" si="20"/>
        <v>坂戸ガス_13A</v>
      </c>
      <c r="J67" s="54" t="str">
        <f t="shared" si="12"/>
        <v>16坂戸ガス_13A</v>
      </c>
      <c r="K67" s="54">
        <v>46.04</v>
      </c>
      <c r="L67" s="54">
        <v>46.04</v>
      </c>
      <c r="M67" s="54">
        <v>46.04</v>
      </c>
      <c r="N67" s="54">
        <v>46.04</v>
      </c>
      <c r="O67" s="54">
        <v>46.04</v>
      </c>
      <c r="P67" s="54">
        <v>46.04</v>
      </c>
      <c r="Q67" s="54">
        <v>46.04</v>
      </c>
      <c r="R67" s="54">
        <v>46.04</v>
      </c>
      <c r="S67" s="54">
        <v>46.04</v>
      </c>
      <c r="T67" s="54">
        <v>46.04</v>
      </c>
      <c r="U67" s="54">
        <v>46.04</v>
      </c>
      <c r="V67" s="54">
        <v>46.04</v>
      </c>
    </row>
    <row r="68" spans="2:22">
      <c r="B68" s="54" t="s">
        <v>65</v>
      </c>
      <c r="F68" s="54" t="s">
        <v>264</v>
      </c>
      <c r="H68" s="54">
        <v>16</v>
      </c>
      <c r="I68" s="54" t="str">
        <f t="shared" si="20"/>
        <v>幸手都市ガス_13A</v>
      </c>
      <c r="J68" s="54" t="str">
        <f t="shared" si="12"/>
        <v>16幸手都市ガス_13A</v>
      </c>
      <c r="K68" s="54">
        <v>46.04</v>
      </c>
      <c r="L68" s="54">
        <v>46.04</v>
      </c>
      <c r="M68" s="54">
        <v>46.04</v>
      </c>
      <c r="N68" s="54">
        <v>46.04</v>
      </c>
      <c r="O68" s="54">
        <v>46.04</v>
      </c>
      <c r="P68" s="54">
        <v>46.04</v>
      </c>
      <c r="Q68" s="54">
        <v>46.04</v>
      </c>
      <c r="R68" s="54">
        <v>46.04</v>
      </c>
      <c r="S68" s="54">
        <v>46.04</v>
      </c>
      <c r="T68" s="54">
        <v>46.04</v>
      </c>
      <c r="U68" s="54">
        <v>46.04</v>
      </c>
      <c r="V68" s="54">
        <v>46.04</v>
      </c>
    </row>
    <row r="69" spans="2:22">
      <c r="B69" s="54" t="s">
        <v>67</v>
      </c>
      <c r="F69" s="54" t="s">
        <v>265</v>
      </c>
      <c r="H69" s="54">
        <v>16</v>
      </c>
      <c r="I69" s="54" t="str">
        <f t="shared" si="20"/>
        <v>松栄ガス_13A</v>
      </c>
      <c r="J69" s="54" t="str">
        <f t="shared" si="12"/>
        <v>16松栄ガス_13A</v>
      </c>
      <c r="K69" s="54">
        <v>46.04</v>
      </c>
      <c r="L69" s="54">
        <v>46.04</v>
      </c>
      <c r="M69" s="54">
        <v>46.04</v>
      </c>
      <c r="N69" s="54">
        <v>46.04</v>
      </c>
      <c r="O69" s="54">
        <v>46.04</v>
      </c>
      <c r="P69" s="54">
        <v>46.04</v>
      </c>
      <c r="Q69" s="54">
        <v>46.04</v>
      </c>
      <c r="R69" s="54">
        <v>46.04</v>
      </c>
      <c r="S69" s="54">
        <v>46.04</v>
      </c>
      <c r="T69" s="54">
        <v>46.04</v>
      </c>
      <c r="U69" s="54">
        <v>46.04</v>
      </c>
      <c r="V69" s="54">
        <v>46.04</v>
      </c>
    </row>
    <row r="70" spans="2:22">
      <c r="B70" s="54" t="s">
        <v>68</v>
      </c>
      <c r="F70" s="54" t="s">
        <v>266</v>
      </c>
      <c r="H70" s="54">
        <v>16</v>
      </c>
      <c r="I70" s="54" t="str">
        <f t="shared" si="20"/>
        <v>新日本瓦斯_13A</v>
      </c>
      <c r="J70" s="54" t="str">
        <f t="shared" si="12"/>
        <v>16新日本瓦斯_13A</v>
      </c>
      <c r="K70" s="54">
        <v>43.12</v>
      </c>
      <c r="L70" s="54">
        <v>43.12</v>
      </c>
      <c r="M70" s="54">
        <v>43.12</v>
      </c>
      <c r="N70" s="54">
        <v>43.12</v>
      </c>
      <c r="O70" s="54">
        <v>43.12</v>
      </c>
      <c r="P70" s="54">
        <v>43.12</v>
      </c>
      <c r="Q70" s="54">
        <v>43.12</v>
      </c>
      <c r="R70" s="54">
        <v>43.12</v>
      </c>
      <c r="S70" s="54">
        <v>43.12</v>
      </c>
      <c r="T70" s="54">
        <v>43.12</v>
      </c>
      <c r="U70" s="54">
        <v>43.12</v>
      </c>
      <c r="V70" s="54">
        <v>43.12</v>
      </c>
    </row>
    <row r="71" spans="2:22">
      <c r="B71" s="54" t="s">
        <v>69</v>
      </c>
      <c r="F71" s="54" t="s">
        <v>285</v>
      </c>
      <c r="H71" s="54">
        <v>16</v>
      </c>
      <c r="I71" s="54" t="str">
        <f t="shared" si="20"/>
        <v>西武ガス_13A</v>
      </c>
      <c r="J71" s="54" t="str">
        <f t="shared" si="12"/>
        <v>16西武ガス_13A</v>
      </c>
      <c r="K71" s="54">
        <v>46.04</v>
      </c>
      <c r="L71" s="54">
        <v>46.04</v>
      </c>
      <c r="M71" s="54">
        <v>46.04</v>
      </c>
      <c r="N71" s="54">
        <v>46.04</v>
      </c>
      <c r="O71" s="54">
        <v>46.04</v>
      </c>
      <c r="P71" s="54">
        <v>46.04</v>
      </c>
      <c r="Q71" s="54">
        <v>46.04</v>
      </c>
      <c r="R71" s="54">
        <v>46.04</v>
      </c>
      <c r="S71" s="54">
        <v>46.04</v>
      </c>
      <c r="T71" s="54">
        <v>46.04</v>
      </c>
      <c r="U71" s="54">
        <v>46.04</v>
      </c>
      <c r="V71" s="54">
        <v>46.04</v>
      </c>
    </row>
    <row r="72" spans="2:22">
      <c r="B72" s="54" t="s">
        <v>130</v>
      </c>
      <c r="H72" s="54">
        <v>16</v>
      </c>
      <c r="I72" s="54" t="str">
        <f t="shared" si="20"/>
        <v>大東ガス_13A</v>
      </c>
      <c r="J72" s="54" t="str">
        <f t="shared" si="12"/>
        <v>16大東ガス_13A</v>
      </c>
      <c r="K72" s="54">
        <v>46.04</v>
      </c>
      <c r="L72" s="54">
        <v>46.04</v>
      </c>
      <c r="M72" s="54">
        <v>46.04</v>
      </c>
      <c r="N72" s="54">
        <v>46.04</v>
      </c>
      <c r="O72" s="54">
        <v>46.04</v>
      </c>
      <c r="P72" s="54">
        <v>46.04</v>
      </c>
      <c r="Q72" s="54">
        <v>46.04</v>
      </c>
      <c r="R72" s="54">
        <v>46.04</v>
      </c>
      <c r="S72" s="54">
        <v>46.04</v>
      </c>
      <c r="T72" s="54">
        <v>46.04</v>
      </c>
      <c r="U72" s="54">
        <v>46.04</v>
      </c>
      <c r="V72" s="54">
        <v>46.04</v>
      </c>
    </row>
    <row r="73" spans="2:22">
      <c r="B73" s="54" t="s">
        <v>131</v>
      </c>
      <c r="F73" s="54" t="s">
        <v>454</v>
      </c>
      <c r="H73" s="54">
        <v>16</v>
      </c>
      <c r="I73" s="54" t="str">
        <f t="shared" si="20"/>
        <v>秩父ガス_13A</v>
      </c>
      <c r="J73" s="54" t="str">
        <f t="shared" si="12"/>
        <v>16秩父ガス_13A</v>
      </c>
      <c r="K73" s="54">
        <v>46.04</v>
      </c>
      <c r="L73" s="54">
        <v>46.04</v>
      </c>
      <c r="M73" s="54">
        <v>46.04</v>
      </c>
      <c r="N73" s="54">
        <v>46.04</v>
      </c>
      <c r="O73" s="54">
        <v>46.04</v>
      </c>
      <c r="P73" s="54">
        <v>46.04</v>
      </c>
      <c r="Q73" s="54">
        <v>46.04</v>
      </c>
      <c r="R73" s="54">
        <v>46.04</v>
      </c>
      <c r="S73" s="54">
        <v>46.04</v>
      </c>
      <c r="T73" s="54">
        <v>46.04</v>
      </c>
      <c r="U73" s="54">
        <v>46.04</v>
      </c>
      <c r="V73" s="54">
        <v>46.04</v>
      </c>
    </row>
    <row r="74" spans="2:22">
      <c r="B74" s="54" t="s">
        <v>132</v>
      </c>
      <c r="F74" s="54" t="s">
        <v>264</v>
      </c>
      <c r="H74" s="54">
        <v>16</v>
      </c>
      <c r="I74" s="54" t="str">
        <f t="shared" si="20"/>
        <v>東彩ガス_13A</v>
      </c>
      <c r="J74" s="54" t="str">
        <f t="shared" si="12"/>
        <v>16東彩ガス_13A</v>
      </c>
      <c r="K74" s="54">
        <v>46.04</v>
      </c>
      <c r="L74" s="54">
        <v>46.04</v>
      </c>
      <c r="M74" s="54">
        <v>46.04</v>
      </c>
      <c r="N74" s="54">
        <v>46.04</v>
      </c>
      <c r="O74" s="54">
        <v>46.04</v>
      </c>
      <c r="P74" s="54">
        <v>46.04</v>
      </c>
      <c r="Q74" s="54">
        <v>46.04</v>
      </c>
      <c r="R74" s="54">
        <v>46.04</v>
      </c>
      <c r="S74" s="54">
        <v>46.04</v>
      </c>
      <c r="T74" s="54">
        <v>46.04</v>
      </c>
      <c r="U74" s="54">
        <v>46.04</v>
      </c>
      <c r="V74" s="54">
        <v>46.04</v>
      </c>
    </row>
    <row r="75" spans="2:22">
      <c r="B75" s="54" t="s">
        <v>133</v>
      </c>
      <c r="F75" s="54" t="s">
        <v>265</v>
      </c>
      <c r="H75" s="54">
        <v>16</v>
      </c>
      <c r="I75" s="54" t="str">
        <f t="shared" si="20"/>
        <v>日高都市ガス_13A</v>
      </c>
      <c r="J75" s="54" t="str">
        <f t="shared" ref="J75:J143" si="21">CONCATENATE(H75,I75)</f>
        <v>16日高都市ガス_13A</v>
      </c>
      <c r="K75" s="54">
        <v>46.04</v>
      </c>
      <c r="L75" s="54">
        <v>46.04</v>
      </c>
      <c r="M75" s="54">
        <v>46.04</v>
      </c>
      <c r="N75" s="54">
        <v>46.04</v>
      </c>
      <c r="O75" s="54">
        <v>46.04</v>
      </c>
      <c r="P75" s="54">
        <v>46.04</v>
      </c>
      <c r="Q75" s="54">
        <v>46.04</v>
      </c>
      <c r="R75" s="54">
        <v>46.04</v>
      </c>
      <c r="S75" s="54">
        <v>46.04</v>
      </c>
      <c r="T75" s="54">
        <v>46.04</v>
      </c>
      <c r="U75" s="54">
        <v>46.04</v>
      </c>
      <c r="V75" s="54">
        <v>46.04</v>
      </c>
    </row>
    <row r="76" spans="2:22">
      <c r="B76" s="54" t="s">
        <v>134</v>
      </c>
      <c r="F76" s="54" t="s">
        <v>266</v>
      </c>
      <c r="H76" s="54">
        <v>16</v>
      </c>
      <c r="I76" s="54" t="str">
        <f t="shared" si="20"/>
        <v>武州ガス_13A</v>
      </c>
      <c r="J76" s="54" t="str">
        <f t="shared" si="21"/>
        <v>16武州ガス_13A</v>
      </c>
      <c r="K76" s="54">
        <v>46.04</v>
      </c>
      <c r="L76" s="54">
        <v>46.04</v>
      </c>
      <c r="M76" s="54">
        <v>46.04</v>
      </c>
      <c r="N76" s="54">
        <v>46.04</v>
      </c>
      <c r="O76" s="54">
        <v>46.04</v>
      </c>
      <c r="P76" s="54">
        <v>46.04</v>
      </c>
      <c r="Q76" s="54">
        <v>46.04</v>
      </c>
      <c r="R76" s="54">
        <v>46.04</v>
      </c>
      <c r="S76" s="54">
        <v>46.04</v>
      </c>
      <c r="T76" s="54">
        <v>46.04</v>
      </c>
      <c r="U76" s="54">
        <v>46.04</v>
      </c>
      <c r="V76" s="54">
        <v>46.04</v>
      </c>
    </row>
    <row r="77" spans="2:22">
      <c r="B77" s="54" t="s">
        <v>215</v>
      </c>
      <c r="F77" s="54" t="s">
        <v>285</v>
      </c>
      <c r="H77" s="54">
        <v>16</v>
      </c>
      <c r="I77" s="54" t="str">
        <f t="shared" si="20"/>
        <v>本庄ガス_13A</v>
      </c>
      <c r="J77" s="54" t="str">
        <f t="shared" si="21"/>
        <v>16本庄ガス_13A</v>
      </c>
      <c r="K77" s="54">
        <v>0</v>
      </c>
      <c r="L77" s="54">
        <v>0</v>
      </c>
      <c r="M77" s="54">
        <v>0</v>
      </c>
      <c r="N77" s="54">
        <v>0</v>
      </c>
      <c r="O77" s="54">
        <v>0</v>
      </c>
      <c r="P77" s="54">
        <v>0</v>
      </c>
      <c r="Q77" s="54">
        <v>0</v>
      </c>
      <c r="R77" s="54">
        <v>0</v>
      </c>
      <c r="S77" s="54">
        <v>0</v>
      </c>
      <c r="T77" s="54">
        <v>0</v>
      </c>
      <c r="U77" s="54">
        <v>0</v>
      </c>
      <c r="V77" s="54">
        <v>0</v>
      </c>
    </row>
    <row r="78" spans="2:22">
      <c r="B78" s="54" t="s">
        <v>139</v>
      </c>
      <c r="H78" s="54">
        <v>16</v>
      </c>
      <c r="I78" s="54" t="str">
        <f t="shared" si="20"/>
        <v>武蔵野ガス_13A</v>
      </c>
      <c r="J78" s="54" t="str">
        <f t="shared" si="21"/>
        <v>16武蔵野ガス_13A</v>
      </c>
      <c r="K78" s="54">
        <v>46.04</v>
      </c>
      <c r="L78" s="54">
        <v>46.04</v>
      </c>
      <c r="M78" s="54">
        <v>46.04</v>
      </c>
      <c r="N78" s="54">
        <v>46.04</v>
      </c>
      <c r="O78" s="54">
        <v>46.04</v>
      </c>
      <c r="P78" s="54">
        <v>46.04</v>
      </c>
      <c r="Q78" s="54">
        <v>46.04</v>
      </c>
      <c r="R78" s="54">
        <v>46.04</v>
      </c>
      <c r="S78" s="54">
        <v>46.04</v>
      </c>
      <c r="T78" s="54">
        <v>46.04</v>
      </c>
      <c r="U78" s="54">
        <v>46.04</v>
      </c>
      <c r="V78" s="54">
        <v>46.04</v>
      </c>
    </row>
    <row r="79" spans="2:22">
      <c r="B79" s="54" t="s">
        <v>140</v>
      </c>
      <c r="F79" s="54" t="s">
        <v>455</v>
      </c>
      <c r="H79" s="54">
        <v>16</v>
      </c>
      <c r="I79" s="54" t="str">
        <f t="shared" si="20"/>
        <v>鷲宮ガス_13A</v>
      </c>
      <c r="J79" s="54" t="str">
        <f t="shared" si="21"/>
        <v>16鷲宮ガス_13A</v>
      </c>
      <c r="K79" s="54">
        <v>46.04</v>
      </c>
      <c r="L79" s="54">
        <v>46.04</v>
      </c>
      <c r="M79" s="54">
        <v>46.04</v>
      </c>
      <c r="N79" s="54">
        <v>46.04</v>
      </c>
      <c r="O79" s="54">
        <v>46.04</v>
      </c>
      <c r="P79" s="54">
        <v>46.04</v>
      </c>
      <c r="Q79" s="54">
        <v>46.04</v>
      </c>
      <c r="R79" s="54">
        <v>46.04</v>
      </c>
      <c r="S79" s="54">
        <v>46.04</v>
      </c>
      <c r="T79" s="54">
        <v>46.04</v>
      </c>
      <c r="U79" s="54">
        <v>46.04</v>
      </c>
      <c r="V79" s="54">
        <v>46.04</v>
      </c>
    </row>
    <row r="80" spans="2:22">
      <c r="B80" s="54" t="s">
        <v>141</v>
      </c>
      <c r="F80" s="54" t="s">
        <v>264</v>
      </c>
      <c r="H80" s="54">
        <v>16</v>
      </c>
      <c r="I80" s="54" t="str">
        <f t="shared" si="20"/>
        <v>入間ガス_6A</v>
      </c>
      <c r="J80" s="54" t="str">
        <f t="shared" si="21"/>
        <v>16入間ガス_6A</v>
      </c>
      <c r="K80" s="54">
        <v>29.3</v>
      </c>
      <c r="L80" s="54">
        <v>29.3</v>
      </c>
      <c r="M80" s="54">
        <v>29.3</v>
      </c>
      <c r="N80" s="54">
        <v>29.3</v>
      </c>
      <c r="O80" s="54">
        <v>29.3</v>
      </c>
      <c r="P80" s="54">
        <v>29.3</v>
      </c>
      <c r="Q80" s="54">
        <v>29.3</v>
      </c>
      <c r="R80" s="54">
        <v>29.3</v>
      </c>
      <c r="S80" s="54">
        <v>29.3</v>
      </c>
      <c r="T80" s="54">
        <v>29.3</v>
      </c>
      <c r="U80" s="54">
        <v>29.3</v>
      </c>
      <c r="V80" s="54">
        <v>29.3</v>
      </c>
    </row>
    <row r="81" spans="2:22">
      <c r="B81" s="54" t="s">
        <v>142</v>
      </c>
      <c r="F81" s="54" t="s">
        <v>265</v>
      </c>
      <c r="H81" s="54">
        <v>16</v>
      </c>
      <c r="I81" s="54" t="str">
        <f t="shared" si="20"/>
        <v>角栄ガス_6A</v>
      </c>
      <c r="J81" s="54" t="str">
        <f t="shared" si="21"/>
        <v>16角栄ガス_6A</v>
      </c>
      <c r="K81" s="54">
        <v>29.3</v>
      </c>
      <c r="L81" s="54">
        <v>29.3</v>
      </c>
      <c r="M81" s="54">
        <v>29.3</v>
      </c>
      <c r="N81" s="54">
        <v>29.3</v>
      </c>
      <c r="O81" s="54">
        <v>29.3</v>
      </c>
      <c r="P81" s="54">
        <v>29.3</v>
      </c>
      <c r="Q81" s="54">
        <v>29.3</v>
      </c>
      <c r="R81" s="54">
        <v>29.3</v>
      </c>
      <c r="S81" s="54">
        <v>29.3</v>
      </c>
      <c r="T81" s="54">
        <v>29.3</v>
      </c>
      <c r="U81" s="54">
        <v>29.3</v>
      </c>
      <c r="V81" s="54">
        <v>29.3</v>
      </c>
    </row>
    <row r="82" spans="2:22">
      <c r="B82" s="54" t="s">
        <v>310</v>
      </c>
      <c r="F82" s="54" t="s">
        <v>266</v>
      </c>
      <c r="H82" s="54">
        <v>16</v>
      </c>
      <c r="I82" s="54" t="s">
        <v>475</v>
      </c>
      <c r="J82" s="54" t="str">
        <f t="shared" si="21"/>
        <v>16新日本瓦斯_6A</v>
      </c>
      <c r="K82" s="54">
        <v>29.3</v>
      </c>
      <c r="L82" s="54">
        <v>29.3</v>
      </c>
      <c r="M82" s="54">
        <v>29.3</v>
      </c>
      <c r="N82" s="54">
        <v>29.3</v>
      </c>
      <c r="O82" s="54">
        <v>29.3</v>
      </c>
      <c r="P82" s="54">
        <v>29.3</v>
      </c>
      <c r="Q82" s="54">
        <v>29.3</v>
      </c>
      <c r="R82" s="54">
        <v>29.3</v>
      </c>
      <c r="S82" s="54">
        <v>29.3</v>
      </c>
      <c r="T82" s="54">
        <v>29.3</v>
      </c>
      <c r="U82" s="54">
        <v>29.3</v>
      </c>
      <c r="V82" s="54">
        <v>29.3</v>
      </c>
    </row>
    <row r="83" spans="2:22">
      <c r="B83" s="54" t="s">
        <v>311</v>
      </c>
      <c r="F83" s="54" t="s">
        <v>285</v>
      </c>
      <c r="H83" s="54">
        <v>16</v>
      </c>
      <c r="I83" s="54" t="str">
        <f t="shared" ref="I83:I92" si="22">I55</f>
        <v>秩父ガス_6A</v>
      </c>
      <c r="J83" s="54" t="str">
        <f t="shared" si="21"/>
        <v>16秩父ガス_6A</v>
      </c>
      <c r="K83" s="54">
        <v>29.3</v>
      </c>
      <c r="L83" s="54">
        <v>29.3</v>
      </c>
      <c r="M83" s="54">
        <v>29.3</v>
      </c>
      <c r="N83" s="54">
        <v>29.3</v>
      </c>
      <c r="O83" s="54">
        <v>29.3</v>
      </c>
      <c r="P83" s="54">
        <v>29.3</v>
      </c>
      <c r="Q83" s="54">
        <v>29.3</v>
      </c>
      <c r="R83" s="54">
        <v>29.3</v>
      </c>
      <c r="S83" s="54">
        <v>29.3</v>
      </c>
      <c r="T83" s="54">
        <v>29.3</v>
      </c>
      <c r="U83" s="54">
        <v>29.3</v>
      </c>
      <c r="V83" s="54">
        <v>29.3</v>
      </c>
    </row>
    <row r="84" spans="2:22">
      <c r="H84" s="54">
        <v>16</v>
      </c>
      <c r="I84" s="54" t="str">
        <f t="shared" si="22"/>
        <v>日高都市ガス_6A</v>
      </c>
      <c r="J84" s="54" t="str">
        <f t="shared" si="21"/>
        <v>16日高都市ガス_6A</v>
      </c>
      <c r="K84" s="54">
        <v>29.3</v>
      </c>
      <c r="L84" s="54">
        <v>29.3</v>
      </c>
      <c r="M84" s="54">
        <v>29.3</v>
      </c>
      <c r="N84" s="54">
        <v>29.3</v>
      </c>
      <c r="O84" s="54">
        <v>29.3</v>
      </c>
      <c r="P84" s="54">
        <v>29.3</v>
      </c>
      <c r="Q84" s="54">
        <v>29.3</v>
      </c>
      <c r="R84" s="54">
        <v>29.3</v>
      </c>
      <c r="S84" s="54">
        <v>29.3</v>
      </c>
      <c r="T84" s="54">
        <v>29.3</v>
      </c>
      <c r="U84" s="54">
        <v>29.3</v>
      </c>
      <c r="V84" s="54">
        <v>29.3</v>
      </c>
    </row>
    <row r="85" spans="2:22">
      <c r="B85" s="54" t="s">
        <v>148</v>
      </c>
      <c r="F85" s="54" t="s">
        <v>267</v>
      </c>
      <c r="H85" s="54">
        <v>16</v>
      </c>
      <c r="I85" s="54" t="str">
        <f t="shared" si="22"/>
        <v>武蔵野ガス_6A</v>
      </c>
      <c r="J85" s="54" t="str">
        <f t="shared" si="21"/>
        <v>16武蔵野ガス_6A</v>
      </c>
      <c r="K85" s="54">
        <v>29.3</v>
      </c>
      <c r="L85" s="54">
        <v>29.3</v>
      </c>
      <c r="M85" s="54">
        <v>29.3</v>
      </c>
      <c r="N85" s="54">
        <v>29.3</v>
      </c>
      <c r="O85" s="54">
        <v>29.3</v>
      </c>
      <c r="P85" s="54">
        <v>29.3</v>
      </c>
      <c r="Q85" s="54">
        <v>29.3</v>
      </c>
      <c r="R85" s="54">
        <v>29.3</v>
      </c>
      <c r="S85" s="54">
        <v>29.3</v>
      </c>
      <c r="T85" s="54">
        <v>29.3</v>
      </c>
      <c r="U85" s="54">
        <v>29.3</v>
      </c>
      <c r="V85" s="54">
        <v>29.3</v>
      </c>
    </row>
    <row r="86" spans="2:22">
      <c r="B86" s="54" t="s">
        <v>270</v>
      </c>
      <c r="F86" s="54" t="s">
        <v>294</v>
      </c>
      <c r="H86" s="54">
        <v>16</v>
      </c>
      <c r="I86" s="54" t="str">
        <f t="shared" si="22"/>
        <v>本庄ガス_12A</v>
      </c>
      <c r="J86" s="54" t="str">
        <f t="shared" si="21"/>
        <v>16本庄ガス_12A</v>
      </c>
      <c r="K86" s="54">
        <v>41.86</v>
      </c>
      <c r="L86" s="54">
        <v>41.86</v>
      </c>
      <c r="M86" s="54">
        <v>41.86</v>
      </c>
      <c r="N86" s="54">
        <v>41.86</v>
      </c>
      <c r="O86" s="54">
        <v>41.86</v>
      </c>
      <c r="P86" s="54">
        <v>41.86</v>
      </c>
      <c r="Q86" s="54">
        <v>41.86</v>
      </c>
      <c r="R86" s="54">
        <v>41.86</v>
      </c>
      <c r="S86" s="54">
        <v>41.86</v>
      </c>
      <c r="T86" s="54">
        <v>41.86</v>
      </c>
      <c r="U86" s="54">
        <v>41.86</v>
      </c>
      <c r="V86" s="54">
        <v>41.86</v>
      </c>
    </row>
    <row r="87" spans="2:22">
      <c r="B87" s="54" t="s">
        <v>271</v>
      </c>
      <c r="F87" s="54" t="s">
        <v>295</v>
      </c>
      <c r="H87" s="54">
        <v>16</v>
      </c>
      <c r="I87" s="54">
        <f t="shared" si="22"/>
        <v>0</v>
      </c>
      <c r="J87" s="54" t="str">
        <f t="shared" si="21"/>
        <v>160</v>
      </c>
      <c r="K87" s="54">
        <v>9999</v>
      </c>
      <c r="L87" s="54">
        <v>9999</v>
      </c>
      <c r="M87" s="54">
        <v>9999</v>
      </c>
      <c r="N87" s="54">
        <v>9999</v>
      </c>
      <c r="O87" s="54">
        <v>9999</v>
      </c>
      <c r="P87" s="54">
        <v>9999</v>
      </c>
      <c r="Q87" s="54">
        <v>9999</v>
      </c>
      <c r="R87" s="54">
        <v>9999</v>
      </c>
      <c r="S87" s="54">
        <v>9999</v>
      </c>
      <c r="T87" s="54">
        <v>9999</v>
      </c>
      <c r="U87" s="54">
        <v>9999</v>
      </c>
      <c r="V87" s="54">
        <v>9999</v>
      </c>
    </row>
    <row r="88" spans="2:22">
      <c r="B88" s="54" t="s">
        <v>272</v>
      </c>
      <c r="H88" s="54">
        <v>16</v>
      </c>
      <c r="I88" s="54">
        <f t="shared" si="22"/>
        <v>0</v>
      </c>
      <c r="J88" s="54" t="str">
        <f t="shared" si="21"/>
        <v>160</v>
      </c>
      <c r="K88" s="54">
        <v>9999</v>
      </c>
      <c r="L88" s="54">
        <v>9999</v>
      </c>
      <c r="M88" s="54">
        <v>9999</v>
      </c>
      <c r="N88" s="54">
        <v>9999</v>
      </c>
      <c r="O88" s="54">
        <v>9999</v>
      </c>
      <c r="P88" s="54">
        <v>9999</v>
      </c>
      <c r="Q88" s="54">
        <v>9999</v>
      </c>
      <c r="R88" s="54">
        <v>9999</v>
      </c>
      <c r="S88" s="54">
        <v>9999</v>
      </c>
      <c r="T88" s="54">
        <v>9999</v>
      </c>
      <c r="U88" s="54">
        <v>9999</v>
      </c>
      <c r="V88" s="54">
        <v>9999</v>
      </c>
    </row>
    <row r="89" spans="2:22">
      <c r="B89" s="54" t="s">
        <v>127</v>
      </c>
      <c r="F89" s="54" t="s">
        <v>287</v>
      </c>
      <c r="H89" s="54">
        <v>17</v>
      </c>
      <c r="I89" s="54" t="str">
        <f t="shared" si="22"/>
        <v>東京ガス_13A</v>
      </c>
      <c r="J89" s="54" t="str">
        <f t="shared" si="21"/>
        <v>17東京ガス_13A</v>
      </c>
      <c r="K89" s="54">
        <v>46.04</v>
      </c>
      <c r="L89" s="54">
        <v>46.04</v>
      </c>
      <c r="M89" s="54">
        <v>46.04</v>
      </c>
      <c r="N89" s="54">
        <v>46.04</v>
      </c>
      <c r="O89" s="54">
        <v>46.04</v>
      </c>
      <c r="P89" s="54">
        <v>46.04</v>
      </c>
      <c r="Q89" s="54">
        <v>46.04</v>
      </c>
      <c r="R89" s="54">
        <v>46.04</v>
      </c>
      <c r="S89" s="54">
        <v>46.04</v>
      </c>
      <c r="T89" s="54">
        <v>46.04</v>
      </c>
      <c r="U89" s="54">
        <v>46.04</v>
      </c>
      <c r="V89" s="54">
        <v>45</v>
      </c>
    </row>
    <row r="90" spans="2:22">
      <c r="B90" s="54" t="s">
        <v>269</v>
      </c>
      <c r="F90" s="54" t="s">
        <v>264</v>
      </c>
      <c r="H90" s="54">
        <v>17</v>
      </c>
      <c r="I90" s="54" t="str">
        <f t="shared" si="22"/>
        <v>伊奈都市ガス_13A</v>
      </c>
      <c r="J90" s="54" t="str">
        <f t="shared" si="21"/>
        <v>17伊奈都市ガス_13A</v>
      </c>
      <c r="K90" s="54">
        <v>0</v>
      </c>
      <c r="L90" s="54">
        <v>0</v>
      </c>
      <c r="M90" s="54">
        <v>0</v>
      </c>
      <c r="N90" s="54">
        <v>0</v>
      </c>
      <c r="O90" s="54">
        <v>0</v>
      </c>
      <c r="P90" s="54">
        <v>0</v>
      </c>
      <c r="Q90" s="54">
        <v>0</v>
      </c>
      <c r="R90" s="54">
        <v>0</v>
      </c>
      <c r="S90" s="54">
        <v>0</v>
      </c>
      <c r="T90" s="54">
        <v>0</v>
      </c>
      <c r="U90" s="54">
        <v>0</v>
      </c>
      <c r="V90" s="54">
        <v>0</v>
      </c>
    </row>
    <row r="91" spans="2:22">
      <c r="B91" s="54" t="s">
        <v>274</v>
      </c>
      <c r="F91" s="54" t="s">
        <v>265</v>
      </c>
      <c r="H91" s="54">
        <v>17</v>
      </c>
      <c r="I91" s="54" t="str">
        <f t="shared" si="22"/>
        <v>入間ガス_13A</v>
      </c>
      <c r="J91" s="54" t="str">
        <f t="shared" si="21"/>
        <v>17入間ガス_13A</v>
      </c>
      <c r="K91" s="54">
        <v>46.04</v>
      </c>
      <c r="L91" s="54">
        <v>46.04</v>
      </c>
      <c r="M91" s="54">
        <v>46.04</v>
      </c>
      <c r="N91" s="54">
        <v>46.04</v>
      </c>
      <c r="O91" s="54">
        <v>46.04</v>
      </c>
      <c r="P91" s="54">
        <v>46.04</v>
      </c>
      <c r="Q91" s="54">
        <v>43.12</v>
      </c>
      <c r="R91" s="54">
        <v>43.12</v>
      </c>
      <c r="S91" s="54">
        <v>43.12</v>
      </c>
      <c r="T91" s="54">
        <v>43.12</v>
      </c>
      <c r="U91" s="54">
        <v>43.12</v>
      </c>
      <c r="V91" s="54">
        <v>43.12</v>
      </c>
    </row>
    <row r="92" spans="2:22">
      <c r="B92" s="54" t="s">
        <v>273</v>
      </c>
      <c r="H92" s="54">
        <v>17</v>
      </c>
      <c r="I92" s="54" t="str">
        <f t="shared" si="22"/>
        <v>太田都市ガス_13A</v>
      </c>
      <c r="J92" s="54" t="str">
        <f t="shared" ref="J92" si="23">CONCATENATE(H92,I92)</f>
        <v>17太田都市ガス_13A</v>
      </c>
      <c r="K92" s="54">
        <v>46.04</v>
      </c>
      <c r="L92" s="54">
        <v>46.04</v>
      </c>
      <c r="M92" s="54">
        <v>46.04</v>
      </c>
      <c r="N92" s="54">
        <v>46.04</v>
      </c>
      <c r="O92" s="54">
        <v>46.04</v>
      </c>
      <c r="P92" s="54">
        <v>46.04</v>
      </c>
      <c r="Q92" s="54">
        <v>46.04</v>
      </c>
      <c r="R92" s="54">
        <v>46.04</v>
      </c>
      <c r="S92" s="54">
        <v>46.04</v>
      </c>
      <c r="T92" s="54">
        <v>46.04</v>
      </c>
      <c r="U92" s="54">
        <v>46.04</v>
      </c>
      <c r="V92" s="54">
        <v>45</v>
      </c>
    </row>
    <row r="93" spans="2:22">
      <c r="B93" s="54" t="s">
        <v>129</v>
      </c>
      <c r="F93" s="54" t="s">
        <v>286</v>
      </c>
      <c r="H93" s="54">
        <v>17</v>
      </c>
      <c r="I93" s="54" t="str">
        <f t="shared" ref="I93:I102" si="24">I65</f>
        <v>角栄ガス_13A</v>
      </c>
      <c r="J93" s="54" t="str">
        <f t="shared" si="21"/>
        <v>17角栄ガス_13A</v>
      </c>
      <c r="K93" s="54">
        <v>46.04</v>
      </c>
      <c r="L93" s="54">
        <v>46.04</v>
      </c>
      <c r="M93" s="54">
        <v>46.04</v>
      </c>
      <c r="N93" s="54">
        <v>46.04</v>
      </c>
      <c r="O93" s="54">
        <v>46.04</v>
      </c>
      <c r="P93" s="54">
        <v>46.04</v>
      </c>
      <c r="Q93" s="54">
        <v>46.04</v>
      </c>
      <c r="R93" s="54">
        <v>46.04</v>
      </c>
      <c r="S93" s="54">
        <v>46.04</v>
      </c>
      <c r="T93" s="54">
        <v>46.04</v>
      </c>
      <c r="U93" s="54">
        <v>46.04</v>
      </c>
      <c r="V93" s="54">
        <v>45</v>
      </c>
    </row>
    <row r="94" spans="2:22">
      <c r="B94" s="54" t="s">
        <v>53</v>
      </c>
      <c r="F94" s="54" t="s">
        <v>266</v>
      </c>
      <c r="H94" s="54">
        <v>17</v>
      </c>
      <c r="I94" s="54" t="str">
        <f t="shared" si="24"/>
        <v>埼玉ガス_13A</v>
      </c>
      <c r="J94" s="54" t="str">
        <f t="shared" si="21"/>
        <v>17埼玉ガス_13A</v>
      </c>
      <c r="K94" s="54">
        <v>43.12</v>
      </c>
      <c r="L94" s="54">
        <v>43.12</v>
      </c>
      <c r="M94" s="54">
        <v>43.12</v>
      </c>
      <c r="N94" s="54">
        <v>43.12</v>
      </c>
      <c r="O94" s="54">
        <v>43.12</v>
      </c>
      <c r="P94" s="54">
        <v>43.12</v>
      </c>
      <c r="Q94" s="54">
        <v>43.12</v>
      </c>
      <c r="R94" s="54">
        <v>43.12</v>
      </c>
      <c r="S94" s="54">
        <v>43.12</v>
      </c>
      <c r="T94" s="54">
        <v>43.12</v>
      </c>
      <c r="U94" s="54">
        <v>43.12</v>
      </c>
      <c r="V94" s="54">
        <v>43.12</v>
      </c>
    </row>
    <row r="95" spans="2:22">
      <c r="B95" s="54" t="s">
        <v>54</v>
      </c>
      <c r="F95" s="54" t="s">
        <v>285</v>
      </c>
      <c r="H95" s="54">
        <v>17</v>
      </c>
      <c r="I95" s="54" t="str">
        <f t="shared" si="24"/>
        <v>坂戸ガス_13A</v>
      </c>
      <c r="J95" s="54" t="str">
        <f t="shared" si="21"/>
        <v>17坂戸ガス_13A</v>
      </c>
      <c r="K95" s="54">
        <v>46.04</v>
      </c>
      <c r="L95" s="54">
        <v>46.04</v>
      </c>
      <c r="M95" s="54">
        <v>46.04</v>
      </c>
      <c r="N95" s="54">
        <v>46.04</v>
      </c>
      <c r="O95" s="54">
        <v>46.04</v>
      </c>
      <c r="P95" s="54">
        <v>46.04</v>
      </c>
      <c r="Q95" s="54">
        <v>46.04</v>
      </c>
      <c r="R95" s="54">
        <v>46.04</v>
      </c>
      <c r="S95" s="54">
        <v>46.04</v>
      </c>
      <c r="T95" s="54">
        <v>46.04</v>
      </c>
      <c r="U95" s="54">
        <v>46.04</v>
      </c>
      <c r="V95" s="54">
        <v>45</v>
      </c>
    </row>
    <row r="96" spans="2:22">
      <c r="B96" s="54" t="s">
        <v>55</v>
      </c>
      <c r="F96" s="54" t="s">
        <v>294</v>
      </c>
      <c r="H96" s="54">
        <v>17</v>
      </c>
      <c r="I96" s="54" t="str">
        <f t="shared" si="24"/>
        <v>幸手都市ガス_13A</v>
      </c>
      <c r="J96" s="54" t="str">
        <f t="shared" si="21"/>
        <v>17幸手都市ガス_13A</v>
      </c>
      <c r="K96" s="54">
        <v>46.04</v>
      </c>
      <c r="L96" s="54">
        <v>46.04</v>
      </c>
      <c r="M96" s="54">
        <v>46.04</v>
      </c>
      <c r="N96" s="54">
        <v>46.04</v>
      </c>
      <c r="O96" s="54">
        <v>46.04</v>
      </c>
      <c r="P96" s="54">
        <v>46.04</v>
      </c>
      <c r="Q96" s="54">
        <v>46.04</v>
      </c>
      <c r="R96" s="54">
        <v>46.04</v>
      </c>
      <c r="S96" s="54">
        <v>46.04</v>
      </c>
      <c r="T96" s="54">
        <v>46.04</v>
      </c>
      <c r="U96" s="54">
        <v>46.04</v>
      </c>
      <c r="V96" s="54">
        <v>45</v>
      </c>
    </row>
    <row r="97" spans="2:22">
      <c r="B97" s="54" t="s">
        <v>56</v>
      </c>
      <c r="F97" s="54" t="s">
        <v>295</v>
      </c>
      <c r="H97" s="54">
        <v>17</v>
      </c>
      <c r="I97" s="54" t="str">
        <f t="shared" si="24"/>
        <v>松栄ガス_13A</v>
      </c>
      <c r="J97" s="54" t="str">
        <f t="shared" si="21"/>
        <v>17松栄ガス_13A</v>
      </c>
      <c r="K97" s="54">
        <v>46.04</v>
      </c>
      <c r="L97" s="54">
        <v>46.04</v>
      </c>
      <c r="M97" s="54">
        <v>46.04</v>
      </c>
      <c r="N97" s="54">
        <v>46.04</v>
      </c>
      <c r="O97" s="54">
        <v>46.04</v>
      </c>
      <c r="P97" s="54">
        <v>46.04</v>
      </c>
      <c r="Q97" s="54">
        <v>46.04</v>
      </c>
      <c r="R97" s="54">
        <v>46.04</v>
      </c>
      <c r="S97" s="54">
        <v>46.04</v>
      </c>
      <c r="T97" s="54">
        <v>46.04</v>
      </c>
      <c r="U97" s="54">
        <v>46.04</v>
      </c>
      <c r="V97" s="54">
        <v>45</v>
      </c>
    </row>
    <row r="98" spans="2:22">
      <c r="B98" s="54" t="s">
        <v>57</v>
      </c>
      <c r="H98" s="54">
        <v>17</v>
      </c>
      <c r="I98" s="54" t="str">
        <f t="shared" si="24"/>
        <v>新日本瓦斯_13A</v>
      </c>
      <c r="J98" s="54" t="str">
        <f t="shared" si="21"/>
        <v>17新日本瓦斯_13A</v>
      </c>
      <c r="K98" s="54">
        <v>43.12</v>
      </c>
      <c r="L98" s="54">
        <v>43.12</v>
      </c>
      <c r="M98" s="54">
        <v>43.12</v>
      </c>
      <c r="N98" s="54">
        <v>43.12</v>
      </c>
      <c r="O98" s="54">
        <v>43.12</v>
      </c>
      <c r="P98" s="54">
        <v>43.12</v>
      </c>
      <c r="Q98" s="54">
        <v>43.12</v>
      </c>
      <c r="R98" s="54">
        <v>43.12</v>
      </c>
      <c r="S98" s="54">
        <v>43.12</v>
      </c>
      <c r="T98" s="54">
        <v>43.12</v>
      </c>
      <c r="U98" s="54">
        <v>43.12</v>
      </c>
      <c r="V98" s="54">
        <v>43.12</v>
      </c>
    </row>
    <row r="99" spans="2:22">
      <c r="B99" s="54" t="s">
        <v>58</v>
      </c>
      <c r="F99" s="54" t="s">
        <v>288</v>
      </c>
      <c r="H99" s="54">
        <v>17</v>
      </c>
      <c r="I99" s="54" t="str">
        <f t="shared" si="24"/>
        <v>西武ガス_13A</v>
      </c>
      <c r="J99" s="54" t="str">
        <f t="shared" si="21"/>
        <v>17西武ガス_13A</v>
      </c>
      <c r="K99" s="54">
        <v>46.04</v>
      </c>
      <c r="L99" s="54">
        <v>46.04</v>
      </c>
      <c r="M99" s="54">
        <v>46.04</v>
      </c>
      <c r="N99" s="54">
        <v>46.04</v>
      </c>
      <c r="O99" s="54">
        <v>46.04</v>
      </c>
      <c r="P99" s="54">
        <v>46.04</v>
      </c>
      <c r="Q99" s="54">
        <v>46.04</v>
      </c>
      <c r="R99" s="54">
        <v>46.04</v>
      </c>
      <c r="S99" s="54">
        <v>46.04</v>
      </c>
      <c r="T99" s="54">
        <v>46.04</v>
      </c>
      <c r="U99" s="54">
        <v>46.04</v>
      </c>
      <c r="V99" s="54">
        <v>46.04</v>
      </c>
    </row>
    <row r="100" spans="2:22">
      <c r="B100" s="54" t="s">
        <v>447</v>
      </c>
      <c r="F100" s="54" t="s">
        <v>264</v>
      </c>
      <c r="H100" s="54">
        <v>17</v>
      </c>
      <c r="I100" s="54" t="str">
        <f t="shared" si="24"/>
        <v>大東ガス_13A</v>
      </c>
      <c r="J100" s="54" t="str">
        <f t="shared" si="21"/>
        <v>17大東ガス_13A</v>
      </c>
      <c r="K100" s="54">
        <v>46.04</v>
      </c>
      <c r="L100" s="54">
        <v>46.04</v>
      </c>
      <c r="M100" s="54">
        <v>46.04</v>
      </c>
      <c r="N100" s="54">
        <v>46.04</v>
      </c>
      <c r="O100" s="54">
        <v>46.04</v>
      </c>
      <c r="P100" s="54">
        <v>46.04</v>
      </c>
      <c r="Q100" s="54">
        <v>46.04</v>
      </c>
      <c r="R100" s="54">
        <v>46.04</v>
      </c>
      <c r="S100" s="54">
        <v>46.04</v>
      </c>
      <c r="T100" s="54">
        <v>46.04</v>
      </c>
      <c r="U100" s="54">
        <v>46.04</v>
      </c>
      <c r="V100" s="54">
        <v>45</v>
      </c>
    </row>
    <row r="101" spans="2:22">
      <c r="B101" s="54" t="s">
        <v>451</v>
      </c>
      <c r="F101" s="54" t="s">
        <v>263</v>
      </c>
      <c r="H101" s="54">
        <v>17</v>
      </c>
      <c r="I101" s="54" t="str">
        <f t="shared" si="24"/>
        <v>秩父ガス_13A</v>
      </c>
      <c r="J101" s="54" t="str">
        <f t="shared" si="21"/>
        <v>17秩父ガス_13A</v>
      </c>
      <c r="K101" s="54">
        <v>46.04</v>
      </c>
      <c r="L101" s="54">
        <v>46.04</v>
      </c>
      <c r="M101" s="54">
        <v>46.04</v>
      </c>
      <c r="N101" s="54">
        <v>46.04</v>
      </c>
      <c r="O101" s="54">
        <v>46.04</v>
      </c>
      <c r="P101" s="54">
        <v>46.04</v>
      </c>
      <c r="Q101" s="54">
        <v>46.04</v>
      </c>
      <c r="R101" s="54">
        <v>46.04</v>
      </c>
      <c r="S101" s="54">
        <v>46.04</v>
      </c>
      <c r="T101" s="54">
        <v>46.04</v>
      </c>
      <c r="U101" s="54">
        <v>46.04</v>
      </c>
      <c r="V101" s="54">
        <v>46.04</v>
      </c>
    </row>
    <row r="102" spans="2:22">
      <c r="B102" s="54" t="s">
        <v>449</v>
      </c>
      <c r="H102" s="54">
        <v>17</v>
      </c>
      <c r="I102" s="54" t="str">
        <f t="shared" si="24"/>
        <v>東彩ガス_13A</v>
      </c>
      <c r="J102" s="54" t="str">
        <f t="shared" si="21"/>
        <v>17東彩ガス_13A</v>
      </c>
      <c r="K102" s="54">
        <v>46.04</v>
      </c>
      <c r="L102" s="54">
        <v>46.04</v>
      </c>
      <c r="M102" s="54">
        <v>46.04</v>
      </c>
      <c r="N102" s="54">
        <v>46.04</v>
      </c>
      <c r="O102" s="54">
        <v>46.04</v>
      </c>
      <c r="P102" s="54">
        <v>46.04</v>
      </c>
      <c r="Q102" s="54">
        <v>46.04</v>
      </c>
      <c r="R102" s="54">
        <v>46.04</v>
      </c>
      <c r="S102" s="54">
        <v>46.04</v>
      </c>
      <c r="T102" s="54">
        <v>46.04</v>
      </c>
      <c r="U102" s="54">
        <v>46.04</v>
      </c>
      <c r="V102" s="54">
        <v>45</v>
      </c>
    </row>
    <row r="103" spans="2:22">
      <c r="B103" s="54" t="s">
        <v>450</v>
      </c>
      <c r="F103" s="54" t="s">
        <v>289</v>
      </c>
      <c r="H103" s="54">
        <v>17</v>
      </c>
      <c r="I103" s="54" t="str">
        <f t="shared" ref="I103:I109" si="25">I75</f>
        <v>日高都市ガス_13A</v>
      </c>
      <c r="J103" s="54" t="str">
        <f t="shared" si="21"/>
        <v>17日高都市ガス_13A</v>
      </c>
      <c r="K103" s="54">
        <v>46.04</v>
      </c>
      <c r="L103" s="54">
        <v>46.04</v>
      </c>
      <c r="M103" s="54">
        <v>46.04</v>
      </c>
      <c r="N103" s="54">
        <v>46.04</v>
      </c>
      <c r="O103" s="54">
        <v>46.04</v>
      </c>
      <c r="P103" s="54">
        <v>46.04</v>
      </c>
      <c r="Q103" s="54">
        <v>46.04</v>
      </c>
      <c r="R103" s="54">
        <v>46.04</v>
      </c>
      <c r="S103" s="54">
        <v>46.04</v>
      </c>
      <c r="T103" s="54">
        <v>46.04</v>
      </c>
      <c r="U103" s="54">
        <v>46.04</v>
      </c>
      <c r="V103" s="54">
        <v>45</v>
      </c>
    </row>
    <row r="104" spans="2:22">
      <c r="B104" s="54" t="s">
        <v>62</v>
      </c>
      <c r="F104" s="54" t="s">
        <v>264</v>
      </c>
      <c r="H104" s="54">
        <v>17</v>
      </c>
      <c r="I104" s="54" t="str">
        <f t="shared" si="25"/>
        <v>武州ガス_13A</v>
      </c>
      <c r="J104" s="54" t="str">
        <f t="shared" si="21"/>
        <v>17武州ガス_13A</v>
      </c>
      <c r="K104" s="54">
        <v>46.04</v>
      </c>
      <c r="L104" s="54">
        <v>46.04</v>
      </c>
      <c r="M104" s="54">
        <v>46.04</v>
      </c>
      <c r="N104" s="54">
        <v>46.04</v>
      </c>
      <c r="O104" s="54">
        <v>46.04</v>
      </c>
      <c r="P104" s="54">
        <v>46.04</v>
      </c>
      <c r="Q104" s="54">
        <v>46.04</v>
      </c>
      <c r="R104" s="54">
        <v>46.04</v>
      </c>
      <c r="S104" s="54">
        <v>46.04</v>
      </c>
      <c r="T104" s="54">
        <v>46.04</v>
      </c>
      <c r="U104" s="54">
        <v>46.04</v>
      </c>
      <c r="V104" s="54">
        <v>45</v>
      </c>
    </row>
    <row r="105" spans="2:22">
      <c r="B105" s="54" t="s">
        <v>275</v>
      </c>
      <c r="F105" s="54" t="s">
        <v>263</v>
      </c>
      <c r="H105" s="54">
        <v>17</v>
      </c>
      <c r="I105" s="54" t="str">
        <f t="shared" si="25"/>
        <v>本庄ガス_13A</v>
      </c>
      <c r="J105" s="54" t="str">
        <f t="shared" si="21"/>
        <v>17本庄ガス_13A</v>
      </c>
      <c r="K105" s="54">
        <v>0</v>
      </c>
      <c r="L105" s="54">
        <v>0</v>
      </c>
      <c r="M105" s="54">
        <v>0</v>
      </c>
      <c r="N105" s="54">
        <v>0</v>
      </c>
      <c r="O105" s="54">
        <v>0</v>
      </c>
      <c r="P105" s="54">
        <v>0</v>
      </c>
      <c r="Q105" s="54">
        <v>0</v>
      </c>
      <c r="R105" s="54">
        <v>0</v>
      </c>
      <c r="S105" s="54">
        <v>0</v>
      </c>
      <c r="T105" s="54">
        <v>0</v>
      </c>
      <c r="U105" s="54">
        <v>0</v>
      </c>
      <c r="V105" s="54">
        <v>0</v>
      </c>
    </row>
    <row r="106" spans="2:22">
      <c r="B106" s="54" t="s">
        <v>65</v>
      </c>
      <c r="H106" s="54">
        <v>17</v>
      </c>
      <c r="I106" s="54" t="str">
        <f t="shared" si="25"/>
        <v>武蔵野ガス_13A</v>
      </c>
      <c r="J106" s="54" t="str">
        <f t="shared" si="21"/>
        <v>17武蔵野ガス_13A</v>
      </c>
      <c r="K106" s="54">
        <v>46.04</v>
      </c>
      <c r="L106" s="54">
        <v>46.04</v>
      </c>
      <c r="M106" s="54">
        <v>46.04</v>
      </c>
      <c r="N106" s="54">
        <v>46.04</v>
      </c>
      <c r="O106" s="54">
        <v>46.04</v>
      </c>
      <c r="P106" s="54">
        <v>46.04</v>
      </c>
      <c r="Q106" s="54">
        <v>46.04</v>
      </c>
      <c r="R106" s="54">
        <v>46.04</v>
      </c>
      <c r="S106" s="54">
        <v>46.04</v>
      </c>
      <c r="T106" s="54">
        <v>46.04</v>
      </c>
      <c r="U106" s="54">
        <v>46.04</v>
      </c>
      <c r="V106" s="54">
        <v>46.04</v>
      </c>
    </row>
    <row r="107" spans="2:22">
      <c r="B107" s="54" t="s">
        <v>67</v>
      </c>
      <c r="F107" s="54" t="s">
        <v>290</v>
      </c>
      <c r="H107" s="54">
        <v>17</v>
      </c>
      <c r="I107" s="54" t="str">
        <f t="shared" si="25"/>
        <v>鷲宮ガス_13A</v>
      </c>
      <c r="J107" s="54" t="str">
        <f t="shared" si="21"/>
        <v>17鷲宮ガス_13A</v>
      </c>
      <c r="K107" s="54">
        <v>46.04</v>
      </c>
      <c r="L107" s="54">
        <v>46.04</v>
      </c>
      <c r="M107" s="54">
        <v>46.04</v>
      </c>
      <c r="N107" s="54">
        <v>46.04</v>
      </c>
      <c r="O107" s="54">
        <v>46.04</v>
      </c>
      <c r="P107" s="54">
        <v>46.04</v>
      </c>
      <c r="Q107" s="54">
        <v>46.04</v>
      </c>
      <c r="R107" s="54">
        <v>46.04</v>
      </c>
      <c r="S107" s="54">
        <v>46.04</v>
      </c>
      <c r="T107" s="54">
        <v>46.04</v>
      </c>
      <c r="U107" s="54">
        <v>46.04</v>
      </c>
      <c r="V107" s="54">
        <v>45</v>
      </c>
    </row>
    <row r="108" spans="2:22">
      <c r="B108" s="54" t="s">
        <v>68</v>
      </c>
      <c r="F108" s="54" t="s">
        <v>264</v>
      </c>
      <c r="H108" s="54">
        <v>17</v>
      </c>
      <c r="I108" s="54" t="str">
        <f t="shared" si="25"/>
        <v>入間ガス_6A</v>
      </c>
      <c r="J108" s="54" t="str">
        <f t="shared" si="21"/>
        <v>17入間ガス_6A</v>
      </c>
      <c r="K108" s="54">
        <v>29.3</v>
      </c>
      <c r="L108" s="54">
        <v>29.3</v>
      </c>
      <c r="M108" s="54">
        <v>29.3</v>
      </c>
      <c r="N108" s="54">
        <v>29.3</v>
      </c>
      <c r="O108" s="54">
        <v>29.3</v>
      </c>
      <c r="P108" s="54">
        <v>29.3</v>
      </c>
      <c r="Q108" s="54">
        <v>29.3</v>
      </c>
      <c r="R108" s="54">
        <v>29.3</v>
      </c>
      <c r="S108" s="54">
        <v>29.3</v>
      </c>
      <c r="T108" s="54">
        <v>29.3</v>
      </c>
      <c r="U108" s="54">
        <v>29.3</v>
      </c>
      <c r="V108" s="54">
        <v>29.3</v>
      </c>
    </row>
    <row r="109" spans="2:22">
      <c r="B109" s="54" t="s">
        <v>69</v>
      </c>
      <c r="F109" s="54" t="s">
        <v>263</v>
      </c>
      <c r="H109" s="54">
        <v>17</v>
      </c>
      <c r="I109" s="54" t="str">
        <f t="shared" si="25"/>
        <v>角栄ガス_6A</v>
      </c>
      <c r="J109" s="54" t="str">
        <f t="shared" si="21"/>
        <v>17角栄ガス_6A</v>
      </c>
      <c r="K109" s="54">
        <v>29.3</v>
      </c>
      <c r="L109" s="54">
        <v>29.3</v>
      </c>
      <c r="M109" s="54">
        <v>29.3</v>
      </c>
      <c r="N109" s="54">
        <v>29.3</v>
      </c>
      <c r="O109" s="54">
        <v>29.3</v>
      </c>
      <c r="P109" s="54">
        <v>29.3</v>
      </c>
      <c r="Q109" s="54">
        <v>29.3</v>
      </c>
      <c r="R109" s="54">
        <v>29.3</v>
      </c>
      <c r="S109" s="54">
        <v>29.3</v>
      </c>
      <c r="T109" s="54">
        <v>29.3</v>
      </c>
      <c r="U109" s="54">
        <v>29.3</v>
      </c>
      <c r="V109" s="54">
        <v>29.3</v>
      </c>
    </row>
    <row r="110" spans="2:22">
      <c r="B110" s="54" t="s">
        <v>130</v>
      </c>
      <c r="H110" s="54">
        <v>17</v>
      </c>
      <c r="I110" s="54" t="s">
        <v>475</v>
      </c>
      <c r="J110" s="54" t="str">
        <f t="shared" si="21"/>
        <v>17新日本瓦斯_6A</v>
      </c>
      <c r="K110" s="54">
        <v>29.3</v>
      </c>
      <c r="L110" s="54">
        <v>29.3</v>
      </c>
      <c r="M110" s="54">
        <v>29.3</v>
      </c>
      <c r="N110" s="54">
        <v>29.3</v>
      </c>
      <c r="O110" s="54">
        <v>29.3</v>
      </c>
      <c r="P110" s="54">
        <v>29.3</v>
      </c>
      <c r="Q110" s="54">
        <v>29.3</v>
      </c>
      <c r="R110" s="54">
        <v>29.3</v>
      </c>
      <c r="S110" s="54">
        <v>29.3</v>
      </c>
      <c r="T110" s="54">
        <v>29.3</v>
      </c>
      <c r="U110" s="54">
        <v>29.3</v>
      </c>
      <c r="V110" s="54">
        <v>29.3</v>
      </c>
    </row>
    <row r="111" spans="2:22">
      <c r="B111" s="54" t="s">
        <v>131</v>
      </c>
      <c r="F111" s="54" t="s">
        <v>291</v>
      </c>
      <c r="H111" s="54">
        <v>17</v>
      </c>
      <c r="I111" s="54" t="str">
        <f t="shared" ref="I111:I120" si="26">I83</f>
        <v>秩父ガス_6A</v>
      </c>
      <c r="J111" s="54" t="str">
        <f t="shared" si="21"/>
        <v>17秩父ガス_6A</v>
      </c>
      <c r="K111" s="54">
        <v>0</v>
      </c>
      <c r="L111" s="54">
        <v>0</v>
      </c>
      <c r="M111" s="54">
        <v>0</v>
      </c>
      <c r="N111" s="54">
        <v>0</v>
      </c>
      <c r="O111" s="54">
        <v>0</v>
      </c>
      <c r="P111" s="54">
        <v>0</v>
      </c>
      <c r="Q111" s="54">
        <v>0</v>
      </c>
      <c r="R111" s="54">
        <v>0</v>
      </c>
      <c r="S111" s="54">
        <v>0</v>
      </c>
      <c r="T111" s="54">
        <v>0</v>
      </c>
      <c r="U111" s="54">
        <v>0</v>
      </c>
      <c r="V111" s="54">
        <v>0</v>
      </c>
    </row>
    <row r="112" spans="2:22">
      <c r="B112" s="54" t="s">
        <v>132</v>
      </c>
      <c r="F112" s="54" t="s">
        <v>264</v>
      </c>
      <c r="H112" s="54">
        <v>17</v>
      </c>
      <c r="I112" s="54" t="str">
        <f t="shared" si="26"/>
        <v>日高都市ガス_6A</v>
      </c>
      <c r="J112" s="54" t="str">
        <f t="shared" si="21"/>
        <v>17日高都市ガス_6A</v>
      </c>
      <c r="K112" s="54">
        <v>29.3</v>
      </c>
      <c r="L112" s="54">
        <v>29.3</v>
      </c>
      <c r="M112" s="54">
        <v>29.3</v>
      </c>
      <c r="N112" s="54">
        <v>29.3</v>
      </c>
      <c r="O112" s="54">
        <v>29.3</v>
      </c>
      <c r="P112" s="54">
        <v>29.3</v>
      </c>
      <c r="Q112" s="54">
        <v>29.3</v>
      </c>
      <c r="R112" s="54">
        <v>29.3</v>
      </c>
      <c r="S112" s="54">
        <v>29.3</v>
      </c>
      <c r="T112" s="54">
        <v>29.3</v>
      </c>
      <c r="U112" s="54">
        <v>29.3</v>
      </c>
      <c r="V112" s="54">
        <v>29.3</v>
      </c>
    </row>
    <row r="113" spans="2:22">
      <c r="B113" s="54" t="s">
        <v>133</v>
      </c>
      <c r="F113" s="54" t="s">
        <v>263</v>
      </c>
      <c r="H113" s="54">
        <v>17</v>
      </c>
      <c r="I113" s="54" t="str">
        <f t="shared" si="26"/>
        <v>武蔵野ガス_6A</v>
      </c>
      <c r="J113" s="54" t="str">
        <f t="shared" si="21"/>
        <v>17武蔵野ガス_6A</v>
      </c>
      <c r="K113" s="54">
        <v>0</v>
      </c>
      <c r="L113" s="54">
        <v>0</v>
      </c>
      <c r="M113" s="54">
        <v>0</v>
      </c>
      <c r="N113" s="54">
        <v>0</v>
      </c>
      <c r="O113" s="54">
        <v>0</v>
      </c>
      <c r="P113" s="54">
        <v>0</v>
      </c>
      <c r="Q113" s="54">
        <v>0</v>
      </c>
      <c r="R113" s="54">
        <v>0</v>
      </c>
      <c r="S113" s="54">
        <v>0</v>
      </c>
      <c r="T113" s="54">
        <v>0</v>
      </c>
      <c r="U113" s="54">
        <v>0</v>
      </c>
      <c r="V113" s="54">
        <v>0</v>
      </c>
    </row>
    <row r="114" spans="2:22">
      <c r="B114" s="54" t="s">
        <v>134</v>
      </c>
      <c r="H114" s="54">
        <v>17</v>
      </c>
      <c r="I114" s="54" t="str">
        <f t="shared" si="26"/>
        <v>本庄ガス_12A</v>
      </c>
      <c r="J114" s="54" t="str">
        <f t="shared" si="21"/>
        <v>17本庄ガス_12A</v>
      </c>
      <c r="K114" s="54">
        <v>41.86</v>
      </c>
      <c r="L114" s="54">
        <v>41.86</v>
      </c>
      <c r="M114" s="54">
        <v>41.86</v>
      </c>
      <c r="N114" s="54">
        <v>41.86</v>
      </c>
      <c r="O114" s="54">
        <v>41.86</v>
      </c>
      <c r="P114" s="54">
        <v>41.86</v>
      </c>
      <c r="Q114" s="54">
        <v>41.86</v>
      </c>
      <c r="R114" s="54">
        <v>41.86</v>
      </c>
      <c r="S114" s="54">
        <v>41.86</v>
      </c>
      <c r="T114" s="54">
        <v>41.86</v>
      </c>
      <c r="U114" s="54">
        <v>41.86</v>
      </c>
      <c r="V114" s="54">
        <v>41.86</v>
      </c>
    </row>
    <row r="115" spans="2:22">
      <c r="B115" s="54" t="s">
        <v>215</v>
      </c>
      <c r="F115" s="54" t="s">
        <v>292</v>
      </c>
      <c r="H115" s="54">
        <v>17</v>
      </c>
      <c r="I115" s="54">
        <f t="shared" si="26"/>
        <v>0</v>
      </c>
      <c r="J115" s="54" t="str">
        <f t="shared" si="21"/>
        <v>170</v>
      </c>
      <c r="K115" s="54">
        <v>9999</v>
      </c>
      <c r="L115" s="54">
        <v>9999</v>
      </c>
      <c r="M115" s="54">
        <v>9999</v>
      </c>
      <c r="N115" s="54">
        <v>9999</v>
      </c>
      <c r="O115" s="54">
        <v>9999</v>
      </c>
      <c r="P115" s="54">
        <v>9999</v>
      </c>
      <c r="Q115" s="54">
        <v>9999</v>
      </c>
      <c r="R115" s="54">
        <v>9999</v>
      </c>
      <c r="S115" s="54">
        <v>9999</v>
      </c>
      <c r="T115" s="54">
        <v>9999</v>
      </c>
      <c r="U115" s="54">
        <v>9999</v>
      </c>
      <c r="V115" s="54">
        <v>9999</v>
      </c>
    </row>
    <row r="116" spans="2:22">
      <c r="B116" s="54" t="s">
        <v>139</v>
      </c>
      <c r="F116" s="54" t="s">
        <v>264</v>
      </c>
      <c r="H116" s="54">
        <v>17</v>
      </c>
      <c r="I116" s="54">
        <f t="shared" si="26"/>
        <v>0</v>
      </c>
      <c r="J116" s="54" t="str">
        <f t="shared" si="21"/>
        <v>170</v>
      </c>
      <c r="K116" s="54">
        <v>9999</v>
      </c>
      <c r="L116" s="54">
        <v>9999</v>
      </c>
      <c r="M116" s="54">
        <v>9999</v>
      </c>
      <c r="N116" s="54">
        <v>9999</v>
      </c>
      <c r="O116" s="54">
        <v>9999</v>
      </c>
      <c r="P116" s="54">
        <v>9999</v>
      </c>
      <c r="Q116" s="54">
        <v>9999</v>
      </c>
      <c r="R116" s="54">
        <v>9999</v>
      </c>
      <c r="S116" s="54">
        <v>9999</v>
      </c>
      <c r="T116" s="54">
        <v>9999</v>
      </c>
      <c r="U116" s="54">
        <v>9999</v>
      </c>
      <c r="V116" s="54">
        <v>9999</v>
      </c>
    </row>
    <row r="117" spans="2:22">
      <c r="B117" s="54" t="s">
        <v>140</v>
      </c>
      <c r="F117" s="54" t="s">
        <v>263</v>
      </c>
      <c r="H117" s="54">
        <v>18</v>
      </c>
      <c r="I117" s="54" t="str">
        <f t="shared" si="26"/>
        <v>東京ガス_13A</v>
      </c>
      <c r="J117" s="54" t="str">
        <f t="shared" si="21"/>
        <v>18東京ガス_13A</v>
      </c>
      <c r="K117" s="54">
        <v>45</v>
      </c>
      <c r="L117" s="54">
        <v>45</v>
      </c>
      <c r="M117" s="54">
        <v>45</v>
      </c>
      <c r="N117" s="54">
        <v>45</v>
      </c>
      <c r="O117" s="54">
        <v>45</v>
      </c>
      <c r="P117" s="54">
        <v>45</v>
      </c>
      <c r="Q117" s="54">
        <v>45</v>
      </c>
      <c r="R117" s="54">
        <v>45</v>
      </c>
      <c r="S117" s="54">
        <v>45</v>
      </c>
      <c r="T117" s="54">
        <v>45</v>
      </c>
      <c r="U117" s="54">
        <v>45</v>
      </c>
      <c r="V117" s="54">
        <v>45</v>
      </c>
    </row>
    <row r="118" spans="2:22">
      <c r="B118" s="54" t="s">
        <v>141</v>
      </c>
      <c r="H118" s="54">
        <v>18</v>
      </c>
      <c r="I118" s="54" t="str">
        <f t="shared" si="26"/>
        <v>伊奈都市ガス_13A</v>
      </c>
      <c r="J118" s="54" t="str">
        <f t="shared" si="21"/>
        <v>18伊奈都市ガス_13A</v>
      </c>
      <c r="K118" s="54">
        <v>0</v>
      </c>
      <c r="L118" s="54">
        <v>0</v>
      </c>
      <c r="M118" s="54">
        <v>0</v>
      </c>
      <c r="N118" s="54">
        <v>0</v>
      </c>
      <c r="O118" s="54">
        <v>0</v>
      </c>
      <c r="P118" s="54">
        <v>0</v>
      </c>
      <c r="Q118" s="54">
        <v>0</v>
      </c>
      <c r="R118" s="54">
        <v>0</v>
      </c>
      <c r="S118" s="54">
        <v>0</v>
      </c>
      <c r="T118" s="54">
        <v>0</v>
      </c>
      <c r="U118" s="54">
        <v>0</v>
      </c>
      <c r="V118" s="54">
        <v>0</v>
      </c>
    </row>
    <row r="119" spans="2:22">
      <c r="B119" s="54" t="s">
        <v>142</v>
      </c>
      <c r="F119" s="54" t="s">
        <v>296</v>
      </c>
      <c r="H119" s="54">
        <v>18</v>
      </c>
      <c r="I119" s="54" t="str">
        <f t="shared" si="26"/>
        <v>入間ガス_13A</v>
      </c>
      <c r="J119" s="54" t="str">
        <f t="shared" si="21"/>
        <v>18入間ガス_13A</v>
      </c>
      <c r="K119" s="54">
        <v>43.12</v>
      </c>
      <c r="L119" s="54">
        <v>43.12</v>
      </c>
      <c r="M119" s="54">
        <v>43.12</v>
      </c>
      <c r="N119" s="54">
        <v>43.12</v>
      </c>
      <c r="O119" s="54">
        <v>43.12</v>
      </c>
      <c r="P119" s="54">
        <v>43.12</v>
      </c>
      <c r="Q119" s="54">
        <v>43.12</v>
      </c>
      <c r="R119" s="54">
        <v>43.12</v>
      </c>
      <c r="S119" s="54">
        <v>43.12</v>
      </c>
      <c r="T119" s="54">
        <v>43.12</v>
      </c>
      <c r="U119" s="54">
        <v>43.12</v>
      </c>
      <c r="V119" s="54">
        <v>43.12</v>
      </c>
    </row>
    <row r="120" spans="2:22">
      <c r="B120" s="54" t="s">
        <v>310</v>
      </c>
      <c r="F120" s="54" t="s">
        <v>266</v>
      </c>
      <c r="H120" s="54">
        <v>18</v>
      </c>
      <c r="I120" s="54" t="str">
        <f t="shared" si="26"/>
        <v>太田都市ガス_13A</v>
      </c>
      <c r="J120" s="54" t="str">
        <f t="shared" ref="J120" si="27">CONCATENATE(H120,I120)</f>
        <v>18太田都市ガス_13A</v>
      </c>
      <c r="K120" s="54">
        <v>45</v>
      </c>
      <c r="L120" s="54">
        <v>45</v>
      </c>
      <c r="M120" s="54">
        <v>45</v>
      </c>
      <c r="N120" s="54">
        <v>45</v>
      </c>
      <c r="O120" s="54">
        <v>45</v>
      </c>
      <c r="P120" s="54">
        <v>45</v>
      </c>
      <c r="Q120" s="54">
        <v>45</v>
      </c>
      <c r="R120" s="54">
        <v>45</v>
      </c>
      <c r="S120" s="54">
        <v>45</v>
      </c>
      <c r="T120" s="54">
        <v>45</v>
      </c>
      <c r="U120" s="54">
        <v>45</v>
      </c>
      <c r="V120" s="54">
        <v>45</v>
      </c>
    </row>
    <row r="121" spans="2:22">
      <c r="B121" s="54" t="s">
        <v>311</v>
      </c>
      <c r="F121" s="54" t="s">
        <v>285</v>
      </c>
      <c r="H121" s="54">
        <v>18</v>
      </c>
      <c r="I121" s="54" t="str">
        <f t="shared" ref="I121:I137" si="28">I93</f>
        <v>角栄ガス_13A</v>
      </c>
      <c r="J121" s="54" t="str">
        <f t="shared" si="21"/>
        <v>18角栄ガス_13A</v>
      </c>
      <c r="K121" s="54">
        <v>45</v>
      </c>
      <c r="L121" s="54">
        <v>45</v>
      </c>
      <c r="M121" s="54">
        <v>45</v>
      </c>
      <c r="N121" s="54">
        <v>45</v>
      </c>
      <c r="O121" s="54">
        <v>45</v>
      </c>
      <c r="P121" s="54">
        <v>45</v>
      </c>
      <c r="Q121" s="54">
        <v>45</v>
      </c>
      <c r="R121" s="54">
        <v>45</v>
      </c>
      <c r="S121" s="54">
        <v>45</v>
      </c>
      <c r="T121" s="54">
        <v>45</v>
      </c>
      <c r="U121" s="54">
        <v>45</v>
      </c>
      <c r="V121" s="54">
        <v>45</v>
      </c>
    </row>
    <row r="122" spans="2:22">
      <c r="F122" s="54" t="s">
        <v>294</v>
      </c>
      <c r="H122" s="54">
        <v>18</v>
      </c>
      <c r="I122" s="54" t="str">
        <f t="shared" si="28"/>
        <v>埼玉ガス_13A</v>
      </c>
      <c r="J122" s="54" t="str">
        <f t="shared" si="21"/>
        <v>18埼玉ガス_13A</v>
      </c>
      <c r="K122" s="54">
        <v>43.12</v>
      </c>
      <c r="L122" s="54">
        <v>43.12</v>
      </c>
      <c r="M122" s="54">
        <v>43.12</v>
      </c>
      <c r="N122" s="54">
        <v>43.12</v>
      </c>
      <c r="O122" s="54">
        <v>43.12</v>
      </c>
      <c r="P122" s="54">
        <v>43.12</v>
      </c>
      <c r="Q122" s="54">
        <v>43.12</v>
      </c>
      <c r="R122" s="54">
        <v>43.12</v>
      </c>
      <c r="S122" s="54">
        <v>43.12</v>
      </c>
      <c r="T122" s="54">
        <v>43.12</v>
      </c>
      <c r="U122" s="54">
        <v>43.12</v>
      </c>
      <c r="V122" s="54">
        <v>43.12</v>
      </c>
    </row>
    <row r="123" spans="2:22">
      <c r="B123" s="54" t="s">
        <v>150</v>
      </c>
      <c r="F123" s="54" t="s">
        <v>295</v>
      </c>
      <c r="H123" s="54">
        <v>18</v>
      </c>
      <c r="I123" s="54" t="str">
        <f t="shared" si="28"/>
        <v>坂戸ガス_13A</v>
      </c>
      <c r="J123" s="54" t="str">
        <f t="shared" si="21"/>
        <v>18坂戸ガス_13A</v>
      </c>
      <c r="K123" s="54">
        <v>45</v>
      </c>
      <c r="L123" s="54">
        <v>45</v>
      </c>
      <c r="M123" s="54">
        <v>45</v>
      </c>
      <c r="N123" s="54">
        <v>45</v>
      </c>
      <c r="O123" s="54">
        <v>45</v>
      </c>
      <c r="P123" s="54">
        <v>45</v>
      </c>
      <c r="Q123" s="54">
        <v>45</v>
      </c>
      <c r="R123" s="54">
        <v>45</v>
      </c>
      <c r="S123" s="54">
        <v>45</v>
      </c>
      <c r="T123" s="54">
        <v>45</v>
      </c>
      <c r="U123" s="54">
        <v>45</v>
      </c>
      <c r="V123" s="54">
        <v>45</v>
      </c>
    </row>
    <row r="124" spans="2:22">
      <c r="B124" s="54" t="s">
        <v>270</v>
      </c>
      <c r="H124" s="54">
        <v>18</v>
      </c>
      <c r="I124" s="54" t="str">
        <f t="shared" si="28"/>
        <v>幸手都市ガス_13A</v>
      </c>
      <c r="J124" s="54" t="str">
        <f t="shared" si="21"/>
        <v>18幸手都市ガス_13A</v>
      </c>
      <c r="K124" s="54">
        <v>45</v>
      </c>
      <c r="L124" s="54">
        <v>45</v>
      </c>
      <c r="M124" s="54">
        <v>45</v>
      </c>
      <c r="N124" s="54">
        <v>45</v>
      </c>
      <c r="O124" s="54">
        <v>45</v>
      </c>
      <c r="P124" s="54">
        <v>45</v>
      </c>
      <c r="Q124" s="54">
        <v>45</v>
      </c>
      <c r="R124" s="54">
        <v>45</v>
      </c>
      <c r="S124" s="54">
        <v>45</v>
      </c>
      <c r="T124" s="54">
        <v>45</v>
      </c>
      <c r="U124" s="54">
        <v>45</v>
      </c>
      <c r="V124" s="54">
        <v>45</v>
      </c>
    </row>
    <row r="125" spans="2:22">
      <c r="B125" s="54" t="s">
        <v>271</v>
      </c>
      <c r="F125" s="54" t="s">
        <v>297</v>
      </c>
      <c r="H125" s="54">
        <v>18</v>
      </c>
      <c r="I125" s="54" t="str">
        <f t="shared" si="28"/>
        <v>松栄ガス_13A</v>
      </c>
      <c r="J125" s="54" t="str">
        <f t="shared" si="21"/>
        <v>18松栄ガス_13A</v>
      </c>
      <c r="K125" s="54">
        <v>45</v>
      </c>
      <c r="L125" s="54">
        <v>45</v>
      </c>
      <c r="M125" s="54">
        <v>45</v>
      </c>
      <c r="N125" s="54">
        <v>45</v>
      </c>
      <c r="O125" s="54">
        <v>45</v>
      </c>
      <c r="P125" s="54">
        <v>45</v>
      </c>
      <c r="Q125" s="54">
        <v>45</v>
      </c>
      <c r="R125" s="54">
        <v>45</v>
      </c>
      <c r="S125" s="54">
        <v>45</v>
      </c>
      <c r="T125" s="54">
        <v>45</v>
      </c>
      <c r="U125" s="54">
        <v>45</v>
      </c>
      <c r="V125" s="54">
        <v>45</v>
      </c>
    </row>
    <row r="126" spans="2:22">
      <c r="B126" s="54" t="s">
        <v>272</v>
      </c>
      <c r="F126" s="54" t="s">
        <v>266</v>
      </c>
      <c r="H126" s="54">
        <v>18</v>
      </c>
      <c r="I126" s="54" t="str">
        <f t="shared" si="28"/>
        <v>新日本瓦斯_13A</v>
      </c>
      <c r="J126" s="54" t="str">
        <f t="shared" si="21"/>
        <v>18新日本瓦斯_13A</v>
      </c>
      <c r="K126" s="54">
        <v>43.12</v>
      </c>
      <c r="L126" s="54">
        <v>43.12</v>
      </c>
      <c r="M126" s="54">
        <v>43.12</v>
      </c>
      <c r="N126" s="54">
        <v>43.12</v>
      </c>
      <c r="O126" s="54">
        <v>43.12</v>
      </c>
      <c r="P126" s="54">
        <v>43.12</v>
      </c>
      <c r="Q126" s="54">
        <v>43.12</v>
      </c>
      <c r="R126" s="54">
        <v>43.12</v>
      </c>
      <c r="S126" s="54">
        <v>43.12</v>
      </c>
      <c r="T126" s="54">
        <v>43.12</v>
      </c>
      <c r="U126" s="54">
        <v>43.12</v>
      </c>
      <c r="V126" s="54">
        <v>43.12</v>
      </c>
    </row>
    <row r="127" spans="2:22">
      <c r="B127" s="54" t="s">
        <v>127</v>
      </c>
      <c r="F127" s="54" t="s">
        <v>285</v>
      </c>
      <c r="H127" s="54">
        <v>18</v>
      </c>
      <c r="I127" s="54" t="str">
        <f t="shared" si="28"/>
        <v>西武ガス_13A</v>
      </c>
      <c r="J127" s="54" t="str">
        <f t="shared" si="21"/>
        <v>18西武ガス_13A</v>
      </c>
      <c r="K127" s="54">
        <v>46.04</v>
      </c>
      <c r="L127" s="54">
        <v>46.04</v>
      </c>
      <c r="M127" s="54">
        <v>46.04</v>
      </c>
      <c r="N127" s="54">
        <v>46.04</v>
      </c>
      <c r="O127" s="54">
        <v>46.04</v>
      </c>
      <c r="P127" s="54">
        <v>46.04</v>
      </c>
      <c r="Q127" s="54">
        <v>46.04</v>
      </c>
      <c r="R127" s="54">
        <v>46.04</v>
      </c>
      <c r="S127" s="54">
        <v>46.04</v>
      </c>
      <c r="T127" s="54">
        <v>46.04</v>
      </c>
      <c r="U127" s="54">
        <v>46.04</v>
      </c>
      <c r="V127" s="54">
        <v>46.04</v>
      </c>
    </row>
    <row r="128" spans="2:22">
      <c r="B128" s="54" t="s">
        <v>269</v>
      </c>
      <c r="F128" s="54" t="s">
        <v>294</v>
      </c>
      <c r="H128" s="54">
        <v>18</v>
      </c>
      <c r="I128" s="54" t="str">
        <f t="shared" si="28"/>
        <v>大東ガス_13A</v>
      </c>
      <c r="J128" s="54" t="str">
        <f t="shared" si="21"/>
        <v>18大東ガス_13A</v>
      </c>
      <c r="K128" s="54">
        <v>45</v>
      </c>
      <c r="L128" s="54">
        <v>45</v>
      </c>
      <c r="M128" s="54">
        <v>45</v>
      </c>
      <c r="N128" s="54">
        <v>45</v>
      </c>
      <c r="O128" s="54">
        <v>45</v>
      </c>
      <c r="P128" s="54">
        <v>45</v>
      </c>
      <c r="Q128" s="54">
        <v>45</v>
      </c>
      <c r="R128" s="54">
        <v>45</v>
      </c>
      <c r="S128" s="54">
        <v>45</v>
      </c>
      <c r="T128" s="54">
        <v>45</v>
      </c>
      <c r="U128" s="54">
        <v>45</v>
      </c>
      <c r="V128" s="54">
        <v>45</v>
      </c>
    </row>
    <row r="129" spans="2:22">
      <c r="B129" s="54" t="s">
        <v>274</v>
      </c>
      <c r="F129" s="54" t="s">
        <v>295</v>
      </c>
      <c r="H129" s="54">
        <v>18</v>
      </c>
      <c r="I129" s="54" t="str">
        <f t="shared" si="28"/>
        <v>秩父ガス_13A</v>
      </c>
      <c r="J129" s="54" t="str">
        <f t="shared" si="21"/>
        <v>18秩父ガス_13A</v>
      </c>
      <c r="K129" s="54">
        <v>46.04</v>
      </c>
      <c r="L129" s="54">
        <v>46.04</v>
      </c>
      <c r="M129" s="54">
        <v>46.04</v>
      </c>
      <c r="N129" s="54">
        <v>46.04</v>
      </c>
      <c r="O129" s="54">
        <v>46.04</v>
      </c>
      <c r="P129" s="54">
        <v>46.04</v>
      </c>
      <c r="Q129" s="54">
        <v>46.04</v>
      </c>
      <c r="R129" s="54">
        <v>46.04</v>
      </c>
      <c r="S129" s="54">
        <v>46.04</v>
      </c>
      <c r="T129" s="54">
        <v>46.04</v>
      </c>
      <c r="U129" s="54">
        <v>46.04</v>
      </c>
      <c r="V129" s="54">
        <v>46.04</v>
      </c>
    </row>
    <row r="130" spans="2:22">
      <c r="B130" s="54" t="s">
        <v>273</v>
      </c>
      <c r="H130" s="54">
        <v>18</v>
      </c>
      <c r="I130" s="54" t="str">
        <f t="shared" si="28"/>
        <v>東彩ガス_13A</v>
      </c>
      <c r="J130" s="54" t="str">
        <f t="shared" si="21"/>
        <v>18東彩ガス_13A</v>
      </c>
      <c r="K130" s="54">
        <v>45</v>
      </c>
      <c r="L130" s="54">
        <v>45</v>
      </c>
      <c r="M130" s="54">
        <v>45</v>
      </c>
      <c r="N130" s="54">
        <v>45</v>
      </c>
      <c r="O130" s="54">
        <v>45</v>
      </c>
      <c r="P130" s="54">
        <v>45</v>
      </c>
      <c r="Q130" s="54">
        <v>45</v>
      </c>
      <c r="R130" s="54">
        <v>45</v>
      </c>
      <c r="S130" s="54">
        <v>45</v>
      </c>
      <c r="T130" s="54">
        <v>45</v>
      </c>
      <c r="U130" s="54">
        <v>45</v>
      </c>
      <c r="V130" s="54">
        <v>45</v>
      </c>
    </row>
    <row r="131" spans="2:22">
      <c r="B131" s="54" t="s">
        <v>129</v>
      </c>
      <c r="F131" s="54" t="s">
        <v>298</v>
      </c>
      <c r="H131" s="54">
        <v>18</v>
      </c>
      <c r="I131" s="54" t="str">
        <f t="shared" si="28"/>
        <v>日高都市ガス_13A</v>
      </c>
      <c r="J131" s="54" t="str">
        <f t="shared" si="21"/>
        <v>18日高都市ガス_13A</v>
      </c>
      <c r="K131" s="54">
        <v>45</v>
      </c>
      <c r="L131" s="54">
        <v>45</v>
      </c>
      <c r="M131" s="54">
        <v>45</v>
      </c>
      <c r="N131" s="54">
        <v>45</v>
      </c>
      <c r="O131" s="54">
        <v>45</v>
      </c>
      <c r="P131" s="54">
        <v>45</v>
      </c>
      <c r="Q131" s="54">
        <v>45</v>
      </c>
      <c r="R131" s="54">
        <v>45</v>
      </c>
      <c r="S131" s="54">
        <v>45</v>
      </c>
      <c r="T131" s="54">
        <v>45</v>
      </c>
      <c r="U131" s="54">
        <v>45</v>
      </c>
      <c r="V131" s="54">
        <v>45</v>
      </c>
    </row>
    <row r="132" spans="2:22">
      <c r="B132" s="54" t="s">
        <v>53</v>
      </c>
      <c r="F132" s="54" t="s">
        <v>266</v>
      </c>
      <c r="H132" s="54">
        <v>18</v>
      </c>
      <c r="I132" s="54" t="str">
        <f t="shared" si="28"/>
        <v>武州ガス_13A</v>
      </c>
      <c r="J132" s="54" t="str">
        <f t="shared" si="21"/>
        <v>18武州ガス_13A</v>
      </c>
      <c r="K132" s="54">
        <v>45</v>
      </c>
      <c r="L132" s="54">
        <v>45</v>
      </c>
      <c r="M132" s="54">
        <v>45</v>
      </c>
      <c r="N132" s="54">
        <v>45</v>
      </c>
      <c r="O132" s="54">
        <v>45</v>
      </c>
      <c r="P132" s="54">
        <v>45</v>
      </c>
      <c r="Q132" s="54">
        <v>45</v>
      </c>
      <c r="R132" s="54">
        <v>45</v>
      </c>
      <c r="S132" s="54">
        <v>45</v>
      </c>
      <c r="T132" s="54">
        <v>45</v>
      </c>
      <c r="U132" s="54">
        <v>45</v>
      </c>
      <c r="V132" s="54">
        <v>45</v>
      </c>
    </row>
    <row r="133" spans="2:22">
      <c r="B133" s="54" t="s">
        <v>54</v>
      </c>
      <c r="F133" s="54" t="s">
        <v>285</v>
      </c>
      <c r="H133" s="54">
        <v>18</v>
      </c>
      <c r="I133" s="54" t="str">
        <f t="shared" si="28"/>
        <v>本庄ガス_13A</v>
      </c>
      <c r="J133" s="54" t="str">
        <f t="shared" si="21"/>
        <v>18本庄ガス_13A</v>
      </c>
      <c r="K133" s="54">
        <v>43.12</v>
      </c>
      <c r="L133" s="54">
        <v>43.12</v>
      </c>
      <c r="M133" s="54">
        <v>43.12</v>
      </c>
      <c r="N133" s="54">
        <v>43.12</v>
      </c>
      <c r="O133" s="54">
        <v>43.12</v>
      </c>
      <c r="P133" s="54">
        <v>43.12</v>
      </c>
      <c r="Q133" s="54">
        <v>43.12</v>
      </c>
      <c r="R133" s="54">
        <v>43.12</v>
      </c>
      <c r="S133" s="54">
        <v>43.12</v>
      </c>
      <c r="T133" s="54">
        <v>43.12</v>
      </c>
      <c r="U133" s="54">
        <v>43.12</v>
      </c>
      <c r="V133" s="54">
        <v>43.12</v>
      </c>
    </row>
    <row r="134" spans="2:22">
      <c r="B134" s="54" t="s">
        <v>55</v>
      </c>
      <c r="F134" s="54" t="s">
        <v>294</v>
      </c>
      <c r="H134" s="54">
        <v>18</v>
      </c>
      <c r="I134" s="54" t="str">
        <f t="shared" si="28"/>
        <v>武蔵野ガス_13A</v>
      </c>
      <c r="J134" s="54" t="str">
        <f t="shared" si="21"/>
        <v>18武蔵野ガス_13A</v>
      </c>
      <c r="K134" s="54">
        <v>46.04</v>
      </c>
      <c r="L134" s="54">
        <v>46.04</v>
      </c>
      <c r="M134" s="54">
        <v>46.04</v>
      </c>
      <c r="N134" s="54">
        <v>46.04</v>
      </c>
      <c r="O134" s="54">
        <v>46.04</v>
      </c>
      <c r="P134" s="54">
        <v>46.04</v>
      </c>
      <c r="Q134" s="54">
        <v>46.04</v>
      </c>
      <c r="R134" s="54">
        <v>46.04</v>
      </c>
      <c r="S134" s="54">
        <v>46.04</v>
      </c>
      <c r="T134" s="54">
        <v>46.04</v>
      </c>
      <c r="U134" s="54">
        <v>46.04</v>
      </c>
      <c r="V134" s="54">
        <v>46.04</v>
      </c>
    </row>
    <row r="135" spans="2:22">
      <c r="B135" s="54" t="s">
        <v>56</v>
      </c>
      <c r="F135" s="54" t="s">
        <v>295</v>
      </c>
      <c r="H135" s="54">
        <v>18</v>
      </c>
      <c r="I135" s="54" t="str">
        <f t="shared" si="28"/>
        <v>鷲宮ガス_13A</v>
      </c>
      <c r="J135" s="54" t="str">
        <f t="shared" si="21"/>
        <v>18鷲宮ガス_13A</v>
      </c>
      <c r="K135" s="54">
        <v>45</v>
      </c>
      <c r="L135" s="54">
        <v>45</v>
      </c>
      <c r="M135" s="54">
        <v>45</v>
      </c>
      <c r="N135" s="54">
        <v>45</v>
      </c>
      <c r="O135" s="54">
        <v>45</v>
      </c>
      <c r="P135" s="54">
        <v>45</v>
      </c>
      <c r="Q135" s="54">
        <v>45</v>
      </c>
      <c r="R135" s="54">
        <v>45</v>
      </c>
      <c r="S135" s="54">
        <v>45</v>
      </c>
      <c r="T135" s="54">
        <v>45</v>
      </c>
      <c r="U135" s="54">
        <v>45</v>
      </c>
      <c r="V135" s="54">
        <v>45</v>
      </c>
    </row>
    <row r="136" spans="2:22">
      <c r="B136" s="54" t="s">
        <v>57</v>
      </c>
      <c r="H136" s="54">
        <v>18</v>
      </c>
      <c r="I136" s="54" t="str">
        <f t="shared" si="28"/>
        <v>入間ガス_6A</v>
      </c>
      <c r="J136" s="54" t="str">
        <f t="shared" si="21"/>
        <v>18入間ガス_6A</v>
      </c>
      <c r="K136" s="54">
        <v>29.3</v>
      </c>
      <c r="L136" s="54">
        <v>29.3</v>
      </c>
      <c r="M136" s="54">
        <v>29.3</v>
      </c>
      <c r="N136" s="54">
        <v>29.3</v>
      </c>
      <c r="O136" s="54">
        <v>29.3</v>
      </c>
      <c r="P136" s="54">
        <v>29.3</v>
      </c>
      <c r="Q136" s="54">
        <v>29.3</v>
      </c>
      <c r="R136" s="54">
        <v>29.3</v>
      </c>
      <c r="S136" s="54">
        <v>29.3</v>
      </c>
      <c r="T136" s="54">
        <v>29.3</v>
      </c>
      <c r="U136" s="54">
        <v>29.3</v>
      </c>
      <c r="V136" s="54">
        <v>29.3</v>
      </c>
    </row>
    <row r="137" spans="2:22">
      <c r="B137" s="54" t="s">
        <v>58</v>
      </c>
      <c r="F137" s="54" t="s">
        <v>299</v>
      </c>
      <c r="H137" s="54">
        <v>18</v>
      </c>
      <c r="I137" s="54" t="str">
        <f t="shared" si="28"/>
        <v>角栄ガス_6A</v>
      </c>
      <c r="J137" s="54" t="str">
        <f t="shared" si="21"/>
        <v>18角栄ガス_6A</v>
      </c>
      <c r="K137" s="54">
        <v>0</v>
      </c>
      <c r="L137" s="54">
        <v>0</v>
      </c>
      <c r="M137" s="54">
        <v>0</v>
      </c>
      <c r="N137" s="54">
        <v>0</v>
      </c>
      <c r="O137" s="54">
        <v>0</v>
      </c>
      <c r="P137" s="54">
        <v>0</v>
      </c>
      <c r="Q137" s="54">
        <v>0</v>
      </c>
      <c r="R137" s="54">
        <v>0</v>
      </c>
      <c r="S137" s="54">
        <v>0</v>
      </c>
      <c r="T137" s="54">
        <v>0</v>
      </c>
      <c r="U137" s="54">
        <v>0</v>
      </c>
      <c r="V137" s="54">
        <v>0</v>
      </c>
    </row>
    <row r="138" spans="2:22">
      <c r="B138" s="54" t="s">
        <v>447</v>
      </c>
      <c r="F138" s="54" t="s">
        <v>266</v>
      </c>
      <c r="H138" s="54">
        <v>18</v>
      </c>
      <c r="I138" s="54" t="s">
        <v>475</v>
      </c>
      <c r="J138" s="54" t="str">
        <f t="shared" si="21"/>
        <v>18新日本瓦斯_6A</v>
      </c>
      <c r="K138" s="54">
        <v>29.3</v>
      </c>
      <c r="L138" s="54">
        <v>29.3</v>
      </c>
      <c r="M138" s="54">
        <v>29.3</v>
      </c>
      <c r="N138" s="54">
        <v>29.3</v>
      </c>
      <c r="O138" s="54">
        <v>29.3</v>
      </c>
      <c r="P138" s="54">
        <v>29.3</v>
      </c>
      <c r="Q138" s="54">
        <v>29.3</v>
      </c>
      <c r="R138" s="54">
        <v>29.3</v>
      </c>
      <c r="S138" s="54">
        <v>29.3</v>
      </c>
      <c r="T138" s="54">
        <v>29.3</v>
      </c>
      <c r="U138" s="54">
        <v>29.3</v>
      </c>
      <c r="V138" s="54">
        <v>29.3</v>
      </c>
    </row>
    <row r="139" spans="2:22">
      <c r="B139" s="54" t="s">
        <v>451</v>
      </c>
      <c r="F139" s="54" t="s">
        <v>294</v>
      </c>
      <c r="H139" s="54">
        <v>18</v>
      </c>
      <c r="I139" s="54" t="str">
        <f t="shared" ref="I139:I148" si="29">I111</f>
        <v>秩父ガス_6A</v>
      </c>
      <c r="J139" s="54" t="str">
        <f t="shared" si="21"/>
        <v>18秩父ガス_6A</v>
      </c>
      <c r="K139" s="54">
        <v>0</v>
      </c>
      <c r="L139" s="54">
        <v>0</v>
      </c>
      <c r="M139" s="54">
        <v>0</v>
      </c>
      <c r="N139" s="54">
        <v>0</v>
      </c>
      <c r="O139" s="54">
        <v>0</v>
      </c>
      <c r="P139" s="54">
        <v>0</v>
      </c>
      <c r="Q139" s="54">
        <v>0</v>
      </c>
      <c r="R139" s="54">
        <v>0</v>
      </c>
      <c r="S139" s="54">
        <v>0</v>
      </c>
      <c r="T139" s="54">
        <v>0</v>
      </c>
      <c r="U139" s="54">
        <v>0</v>
      </c>
      <c r="V139" s="54">
        <v>0</v>
      </c>
    </row>
    <row r="140" spans="2:22">
      <c r="B140" s="54" t="s">
        <v>449</v>
      </c>
      <c r="H140" s="54">
        <v>18</v>
      </c>
      <c r="I140" s="54" t="str">
        <f t="shared" si="29"/>
        <v>日高都市ガス_6A</v>
      </c>
      <c r="J140" s="54" t="str">
        <f t="shared" si="21"/>
        <v>18日高都市ガス_6A</v>
      </c>
      <c r="K140" s="54">
        <v>29.3</v>
      </c>
      <c r="L140" s="54">
        <v>29.3</v>
      </c>
      <c r="M140" s="54">
        <v>29.3</v>
      </c>
      <c r="N140" s="54">
        <v>29.3</v>
      </c>
      <c r="O140" s="54">
        <v>29.3</v>
      </c>
      <c r="P140" s="54">
        <v>29.3</v>
      </c>
      <c r="Q140" s="54">
        <v>29.3</v>
      </c>
      <c r="R140" s="54">
        <v>29.3</v>
      </c>
      <c r="S140" s="54">
        <v>29.3</v>
      </c>
      <c r="T140" s="54">
        <v>29.3</v>
      </c>
      <c r="U140" s="54">
        <v>29.3</v>
      </c>
      <c r="V140" s="54">
        <v>29.3</v>
      </c>
    </row>
    <row r="141" spans="2:22">
      <c r="B141" s="54" t="s">
        <v>450</v>
      </c>
      <c r="F141" s="54" t="s">
        <v>301</v>
      </c>
      <c r="H141" s="54">
        <v>18</v>
      </c>
      <c r="I141" s="54" t="str">
        <f t="shared" si="29"/>
        <v>武蔵野ガス_6A</v>
      </c>
      <c r="J141" s="54" t="str">
        <f t="shared" si="21"/>
        <v>18武蔵野ガス_6A</v>
      </c>
      <c r="K141" s="54">
        <v>0</v>
      </c>
      <c r="L141" s="54">
        <v>0</v>
      </c>
      <c r="M141" s="54">
        <v>0</v>
      </c>
      <c r="N141" s="54">
        <v>0</v>
      </c>
      <c r="O141" s="54">
        <v>0</v>
      </c>
      <c r="P141" s="54">
        <v>0</v>
      </c>
      <c r="Q141" s="54">
        <v>0</v>
      </c>
      <c r="R141" s="54">
        <v>0</v>
      </c>
      <c r="S141" s="54">
        <v>0</v>
      </c>
      <c r="T141" s="54">
        <v>0</v>
      </c>
      <c r="U141" s="54">
        <v>0</v>
      </c>
      <c r="V141" s="54">
        <v>0</v>
      </c>
    </row>
    <row r="142" spans="2:22">
      <c r="B142" s="54" t="s">
        <v>62</v>
      </c>
      <c r="F142" s="54" t="s">
        <v>302</v>
      </c>
      <c r="H142" s="54">
        <v>18</v>
      </c>
      <c r="I142" s="54" t="str">
        <f t="shared" si="29"/>
        <v>本庄ガス_12A</v>
      </c>
      <c r="J142" s="54" t="str">
        <f t="shared" si="21"/>
        <v>18本庄ガス_12A</v>
      </c>
      <c r="K142" s="54">
        <v>41.86</v>
      </c>
      <c r="L142" s="54">
        <v>41.86</v>
      </c>
      <c r="M142" s="54">
        <v>41.86</v>
      </c>
      <c r="N142" s="54">
        <v>41.86</v>
      </c>
      <c r="O142" s="54">
        <v>41.86</v>
      </c>
      <c r="P142" s="54">
        <v>41.86</v>
      </c>
      <c r="Q142" s="54">
        <v>41.86</v>
      </c>
      <c r="R142" s="54">
        <v>41.86</v>
      </c>
      <c r="S142" s="54">
        <v>41.86</v>
      </c>
      <c r="T142" s="54">
        <v>41.86</v>
      </c>
      <c r="U142" s="54">
        <v>41.86</v>
      </c>
      <c r="V142" s="54">
        <v>41.86</v>
      </c>
    </row>
    <row r="143" spans="2:22">
      <c r="B143" s="54" t="s">
        <v>275</v>
      </c>
      <c r="F143" s="54" t="s">
        <v>303</v>
      </c>
      <c r="H143" s="54">
        <v>18</v>
      </c>
      <c r="I143" s="54">
        <f t="shared" si="29"/>
        <v>0</v>
      </c>
      <c r="J143" s="54" t="str">
        <f t="shared" si="21"/>
        <v>180</v>
      </c>
      <c r="K143" s="54">
        <v>9999</v>
      </c>
      <c r="L143" s="54">
        <v>9999</v>
      </c>
      <c r="M143" s="54">
        <v>9999</v>
      </c>
      <c r="N143" s="54">
        <v>9999</v>
      </c>
      <c r="O143" s="54">
        <v>9999</v>
      </c>
      <c r="P143" s="54">
        <v>9999</v>
      </c>
      <c r="Q143" s="54">
        <v>9999</v>
      </c>
      <c r="R143" s="54">
        <v>9999</v>
      </c>
      <c r="S143" s="54">
        <v>9999</v>
      </c>
      <c r="T143" s="54">
        <v>9999</v>
      </c>
      <c r="U143" s="54">
        <v>9999</v>
      </c>
      <c r="V143" s="54">
        <v>9999</v>
      </c>
    </row>
    <row r="144" spans="2:22">
      <c r="B144" s="54" t="s">
        <v>65</v>
      </c>
      <c r="H144" s="54">
        <v>18</v>
      </c>
      <c r="I144" s="54">
        <f t="shared" si="29"/>
        <v>0</v>
      </c>
      <c r="J144" s="54" t="str">
        <f t="shared" ref="J144:J212" si="30">CONCATENATE(H144,I144)</f>
        <v>180</v>
      </c>
      <c r="K144" s="54">
        <v>9999</v>
      </c>
      <c r="L144" s="54">
        <v>9999</v>
      </c>
      <c r="M144" s="54">
        <v>9999</v>
      </c>
      <c r="N144" s="54">
        <v>9999</v>
      </c>
      <c r="O144" s="54">
        <v>9999</v>
      </c>
      <c r="P144" s="54">
        <v>9999</v>
      </c>
      <c r="Q144" s="54">
        <v>9999</v>
      </c>
      <c r="R144" s="54">
        <v>9999</v>
      </c>
      <c r="S144" s="54">
        <v>9999</v>
      </c>
      <c r="T144" s="54">
        <v>9999</v>
      </c>
      <c r="U144" s="54">
        <v>9999</v>
      </c>
      <c r="V144" s="54">
        <v>9999</v>
      </c>
    </row>
    <row r="145" spans="2:22">
      <c r="B145" s="54" t="s">
        <v>67</v>
      </c>
      <c r="F145" s="54" t="s">
        <v>304</v>
      </c>
      <c r="H145" s="54">
        <v>19</v>
      </c>
      <c r="I145" s="54" t="str">
        <f t="shared" si="29"/>
        <v>東京ガス_13A</v>
      </c>
      <c r="J145" s="54" t="str">
        <f t="shared" si="30"/>
        <v>19東京ガス_13A</v>
      </c>
      <c r="K145" s="54">
        <v>45</v>
      </c>
      <c r="L145" s="54">
        <v>45</v>
      </c>
      <c r="M145" s="54">
        <v>45</v>
      </c>
      <c r="N145" s="54">
        <v>45</v>
      </c>
      <c r="O145" s="54">
        <v>45</v>
      </c>
      <c r="P145" s="54">
        <v>45</v>
      </c>
      <c r="Q145" s="54">
        <v>45</v>
      </c>
      <c r="R145" s="54">
        <v>45</v>
      </c>
      <c r="S145" s="54">
        <v>45</v>
      </c>
      <c r="T145" s="54">
        <v>45</v>
      </c>
      <c r="U145" s="54">
        <v>45</v>
      </c>
      <c r="V145" s="54">
        <v>45</v>
      </c>
    </row>
    <row r="146" spans="2:22">
      <c r="B146" s="54" t="s">
        <v>68</v>
      </c>
      <c r="F146" s="54" t="s">
        <v>302</v>
      </c>
      <c r="H146" s="54">
        <v>19</v>
      </c>
      <c r="I146" s="54" t="str">
        <f t="shared" si="29"/>
        <v>伊奈都市ガス_13A</v>
      </c>
      <c r="J146" s="54" t="str">
        <f t="shared" si="30"/>
        <v>19伊奈都市ガス_13A</v>
      </c>
      <c r="K146" s="54">
        <v>45</v>
      </c>
      <c r="L146" s="54">
        <v>45</v>
      </c>
      <c r="M146" s="54">
        <v>45</v>
      </c>
      <c r="N146" s="54">
        <v>45</v>
      </c>
      <c r="O146" s="54">
        <v>45</v>
      </c>
      <c r="P146" s="54">
        <v>45</v>
      </c>
      <c r="Q146" s="54">
        <v>45</v>
      </c>
      <c r="R146" s="54">
        <v>45</v>
      </c>
      <c r="S146" s="54">
        <v>45</v>
      </c>
      <c r="T146" s="54">
        <v>45</v>
      </c>
      <c r="U146" s="54">
        <v>45</v>
      </c>
      <c r="V146" s="54">
        <v>45</v>
      </c>
    </row>
    <row r="147" spans="2:22">
      <c r="B147" s="54" t="s">
        <v>69</v>
      </c>
      <c r="F147" s="54" t="s">
        <v>303</v>
      </c>
      <c r="H147" s="54">
        <v>19</v>
      </c>
      <c r="I147" s="54" t="str">
        <f t="shared" si="29"/>
        <v>入間ガス_13A</v>
      </c>
      <c r="J147" s="54" t="str">
        <f t="shared" si="30"/>
        <v>19入間ガス_13A</v>
      </c>
      <c r="K147" s="54">
        <v>43.12</v>
      </c>
      <c r="L147" s="54">
        <v>43.12</v>
      </c>
      <c r="M147" s="54">
        <v>43.12</v>
      </c>
      <c r="N147" s="54">
        <v>43.12</v>
      </c>
      <c r="O147" s="54">
        <v>43.12</v>
      </c>
      <c r="P147" s="54">
        <v>43.12</v>
      </c>
      <c r="Q147" s="54">
        <v>43.12</v>
      </c>
      <c r="R147" s="54">
        <v>43.12</v>
      </c>
      <c r="S147" s="54">
        <v>43.12</v>
      </c>
      <c r="T147" s="54">
        <v>43.12</v>
      </c>
      <c r="U147" s="54">
        <v>43.12</v>
      </c>
      <c r="V147" s="54">
        <v>43.12</v>
      </c>
    </row>
    <row r="148" spans="2:22">
      <c r="B148" s="54" t="s">
        <v>130</v>
      </c>
      <c r="H148" s="54">
        <v>19</v>
      </c>
      <c r="I148" s="54" t="str">
        <f t="shared" si="29"/>
        <v>太田都市ガス_13A</v>
      </c>
      <c r="J148" s="54" t="str">
        <f t="shared" ref="J148" si="31">CONCATENATE(H148,I148)</f>
        <v>19太田都市ガス_13A</v>
      </c>
      <c r="K148" s="54">
        <v>45</v>
      </c>
      <c r="L148" s="54">
        <v>45</v>
      </c>
      <c r="M148" s="54">
        <v>45</v>
      </c>
      <c r="N148" s="54">
        <v>45</v>
      </c>
      <c r="O148" s="54">
        <v>45</v>
      </c>
      <c r="P148" s="54">
        <v>45</v>
      </c>
      <c r="Q148" s="54">
        <v>45</v>
      </c>
      <c r="R148" s="54">
        <v>45</v>
      </c>
      <c r="S148" s="54">
        <v>45</v>
      </c>
      <c r="T148" s="54">
        <v>45</v>
      </c>
      <c r="U148" s="54">
        <v>45</v>
      </c>
      <c r="V148" s="54">
        <v>45</v>
      </c>
    </row>
    <row r="149" spans="2:22">
      <c r="B149" s="54" t="s">
        <v>131</v>
      </c>
      <c r="F149" s="54" t="s">
        <v>306</v>
      </c>
      <c r="H149" s="54">
        <v>19</v>
      </c>
      <c r="I149" s="54" t="str">
        <f t="shared" ref="I149:I165" si="32">I121</f>
        <v>角栄ガス_13A</v>
      </c>
      <c r="J149" s="54" t="str">
        <f t="shared" si="30"/>
        <v>19角栄ガス_13A</v>
      </c>
      <c r="K149" s="54">
        <v>45</v>
      </c>
      <c r="L149" s="54">
        <v>45</v>
      </c>
      <c r="M149" s="54">
        <v>45</v>
      </c>
      <c r="N149" s="54">
        <v>45</v>
      </c>
      <c r="O149" s="54">
        <v>45</v>
      </c>
      <c r="P149" s="54">
        <v>45</v>
      </c>
      <c r="Q149" s="54">
        <v>45</v>
      </c>
      <c r="R149" s="54">
        <v>45</v>
      </c>
      <c r="S149" s="54">
        <v>45</v>
      </c>
      <c r="T149" s="54">
        <v>45</v>
      </c>
      <c r="U149" s="54">
        <v>45</v>
      </c>
      <c r="V149" s="54">
        <v>45</v>
      </c>
    </row>
    <row r="150" spans="2:22">
      <c r="B150" s="54" t="s">
        <v>132</v>
      </c>
      <c r="F150" s="54" t="s">
        <v>302</v>
      </c>
      <c r="H150" s="54">
        <v>19</v>
      </c>
      <c r="I150" s="54" t="str">
        <f t="shared" si="32"/>
        <v>埼玉ガス_13A</v>
      </c>
      <c r="J150" s="54" t="str">
        <f t="shared" si="30"/>
        <v>19埼玉ガス_13A</v>
      </c>
      <c r="K150" s="54">
        <v>43.12</v>
      </c>
      <c r="L150" s="54">
        <v>43.12</v>
      </c>
      <c r="M150" s="54">
        <v>43.12</v>
      </c>
      <c r="N150" s="54">
        <v>43.12</v>
      </c>
      <c r="O150" s="54">
        <v>43.12</v>
      </c>
      <c r="P150" s="54">
        <v>43.12</v>
      </c>
      <c r="Q150" s="54">
        <v>43.12</v>
      </c>
      <c r="R150" s="54">
        <v>43.12</v>
      </c>
      <c r="S150" s="54">
        <v>43.12</v>
      </c>
      <c r="T150" s="54">
        <v>43.12</v>
      </c>
      <c r="U150" s="54">
        <v>43.12</v>
      </c>
      <c r="V150" s="54">
        <v>43.12</v>
      </c>
    </row>
    <row r="151" spans="2:22">
      <c r="B151" s="54" t="s">
        <v>133</v>
      </c>
      <c r="F151" s="54" t="s">
        <v>303</v>
      </c>
      <c r="H151" s="54">
        <v>19</v>
      </c>
      <c r="I151" s="54" t="str">
        <f t="shared" si="32"/>
        <v>坂戸ガス_13A</v>
      </c>
      <c r="J151" s="54" t="str">
        <f t="shared" si="30"/>
        <v>19坂戸ガス_13A</v>
      </c>
      <c r="K151" s="54">
        <v>45</v>
      </c>
      <c r="L151" s="54">
        <v>45</v>
      </c>
      <c r="M151" s="54">
        <v>45</v>
      </c>
      <c r="N151" s="54">
        <v>45</v>
      </c>
      <c r="O151" s="54">
        <v>45</v>
      </c>
      <c r="P151" s="54">
        <v>45</v>
      </c>
      <c r="Q151" s="54">
        <v>45</v>
      </c>
      <c r="R151" s="54">
        <v>45</v>
      </c>
      <c r="S151" s="54">
        <v>45</v>
      </c>
      <c r="T151" s="54">
        <v>45</v>
      </c>
      <c r="U151" s="54">
        <v>45</v>
      </c>
      <c r="V151" s="54">
        <v>45</v>
      </c>
    </row>
    <row r="152" spans="2:22">
      <c r="B152" s="54" t="s">
        <v>134</v>
      </c>
      <c r="H152" s="54">
        <v>19</v>
      </c>
      <c r="I152" s="54" t="str">
        <f t="shared" si="32"/>
        <v>幸手都市ガス_13A</v>
      </c>
      <c r="J152" s="54" t="str">
        <f t="shared" si="30"/>
        <v>19幸手都市ガス_13A</v>
      </c>
      <c r="K152" s="54">
        <v>45</v>
      </c>
      <c r="L152" s="54">
        <v>45</v>
      </c>
      <c r="M152" s="54">
        <v>45</v>
      </c>
      <c r="N152" s="54">
        <v>45</v>
      </c>
      <c r="O152" s="54">
        <v>45</v>
      </c>
      <c r="P152" s="54">
        <v>45</v>
      </c>
      <c r="Q152" s="54">
        <v>45</v>
      </c>
      <c r="R152" s="54">
        <v>45</v>
      </c>
      <c r="S152" s="54">
        <v>45</v>
      </c>
      <c r="T152" s="54">
        <v>45</v>
      </c>
      <c r="U152" s="54">
        <v>45</v>
      </c>
      <c r="V152" s="54">
        <v>45</v>
      </c>
    </row>
    <row r="153" spans="2:22">
      <c r="B153" s="54" t="s">
        <v>215</v>
      </c>
      <c r="F153" s="54" t="s">
        <v>307</v>
      </c>
      <c r="H153" s="54">
        <v>19</v>
      </c>
      <c r="I153" s="54" t="str">
        <f t="shared" si="32"/>
        <v>松栄ガス_13A</v>
      </c>
      <c r="J153" s="54" t="str">
        <f t="shared" si="30"/>
        <v>19松栄ガス_13A</v>
      </c>
      <c r="K153" s="54">
        <v>45</v>
      </c>
      <c r="L153" s="54">
        <v>45</v>
      </c>
      <c r="M153" s="54">
        <v>45</v>
      </c>
      <c r="N153" s="54">
        <v>45</v>
      </c>
      <c r="O153" s="54">
        <v>45</v>
      </c>
      <c r="P153" s="54">
        <v>45</v>
      </c>
      <c r="Q153" s="54">
        <v>45</v>
      </c>
      <c r="R153" s="54">
        <v>45</v>
      </c>
      <c r="S153" s="54">
        <v>45</v>
      </c>
      <c r="T153" s="54">
        <v>45</v>
      </c>
      <c r="U153" s="54">
        <v>45</v>
      </c>
      <c r="V153" s="54">
        <v>45</v>
      </c>
    </row>
    <row r="154" spans="2:22">
      <c r="B154" s="54" t="s">
        <v>300</v>
      </c>
      <c r="F154" s="54" t="s">
        <v>302</v>
      </c>
      <c r="H154" s="54">
        <v>19</v>
      </c>
      <c r="I154" s="54" t="str">
        <f t="shared" si="32"/>
        <v>新日本瓦斯_13A</v>
      </c>
      <c r="J154" s="54" t="str">
        <f t="shared" si="30"/>
        <v>19新日本瓦斯_13A</v>
      </c>
      <c r="K154" s="54">
        <v>43.12</v>
      </c>
      <c r="L154" s="54">
        <v>43.12</v>
      </c>
      <c r="M154" s="54">
        <v>43.12</v>
      </c>
      <c r="N154" s="54">
        <v>43.12</v>
      </c>
      <c r="O154" s="54">
        <v>43.12</v>
      </c>
      <c r="P154" s="54">
        <v>43.12</v>
      </c>
      <c r="Q154" s="54">
        <v>43.12</v>
      </c>
      <c r="R154" s="54">
        <v>43.12</v>
      </c>
      <c r="S154" s="54">
        <v>43.12</v>
      </c>
      <c r="T154" s="54">
        <v>43.12</v>
      </c>
      <c r="U154" s="54">
        <v>43.12</v>
      </c>
      <c r="V154" s="54">
        <v>43.12</v>
      </c>
    </row>
    <row r="155" spans="2:22">
      <c r="B155" s="54" t="s">
        <v>140</v>
      </c>
      <c r="F155" s="54" t="s">
        <v>303</v>
      </c>
      <c r="H155" s="54">
        <v>19</v>
      </c>
      <c r="I155" s="54" t="str">
        <f t="shared" si="32"/>
        <v>西武ガス_13A</v>
      </c>
      <c r="J155" s="54" t="str">
        <f t="shared" si="30"/>
        <v>19西武ガス_13A</v>
      </c>
      <c r="K155" s="54">
        <v>46.04</v>
      </c>
      <c r="L155" s="54">
        <v>46.04</v>
      </c>
      <c r="M155" s="54">
        <v>46.04</v>
      </c>
      <c r="N155" s="54">
        <v>46.04</v>
      </c>
      <c r="O155" s="54">
        <v>46.04</v>
      </c>
      <c r="P155" s="54">
        <v>46.04</v>
      </c>
      <c r="Q155" s="54">
        <v>46.04</v>
      </c>
      <c r="R155" s="54">
        <v>46.04</v>
      </c>
      <c r="S155" s="54">
        <v>46.04</v>
      </c>
      <c r="T155" s="54">
        <v>46.04</v>
      </c>
      <c r="U155" s="54">
        <v>46.04</v>
      </c>
      <c r="V155" s="54">
        <v>46.04</v>
      </c>
    </row>
    <row r="156" spans="2:22">
      <c r="B156" s="54" t="s">
        <v>305</v>
      </c>
      <c r="H156" s="54">
        <v>19</v>
      </c>
      <c r="I156" s="54" t="str">
        <f t="shared" si="32"/>
        <v>大東ガス_13A</v>
      </c>
      <c r="J156" s="54" t="str">
        <f t="shared" si="30"/>
        <v>19大東ガス_13A</v>
      </c>
      <c r="K156" s="54">
        <v>45</v>
      </c>
      <c r="L156" s="54">
        <v>45</v>
      </c>
      <c r="M156" s="54">
        <v>45</v>
      </c>
      <c r="N156" s="54">
        <v>45</v>
      </c>
      <c r="O156" s="54">
        <v>45</v>
      </c>
      <c r="P156" s="54">
        <v>45</v>
      </c>
      <c r="Q156" s="54">
        <v>45</v>
      </c>
      <c r="R156" s="54">
        <v>45</v>
      </c>
      <c r="S156" s="54">
        <v>45</v>
      </c>
      <c r="T156" s="54">
        <v>45</v>
      </c>
      <c r="U156" s="54">
        <v>45</v>
      </c>
      <c r="V156" s="54">
        <v>45</v>
      </c>
    </row>
    <row r="157" spans="2:22">
      <c r="B157" s="54" t="s">
        <v>142</v>
      </c>
      <c r="F157" s="54" t="s">
        <v>312</v>
      </c>
      <c r="H157" s="54">
        <v>19</v>
      </c>
      <c r="I157" s="54" t="str">
        <f t="shared" si="32"/>
        <v>秩父ガス_13A</v>
      </c>
      <c r="J157" s="54" t="str">
        <f t="shared" si="30"/>
        <v>19秩父ガス_13A</v>
      </c>
      <c r="K157" s="54">
        <v>46.04</v>
      </c>
      <c r="L157" s="54">
        <v>46.04</v>
      </c>
      <c r="M157" s="54">
        <v>46.04</v>
      </c>
      <c r="N157" s="54">
        <v>46.04</v>
      </c>
      <c r="O157" s="54">
        <v>46.04</v>
      </c>
      <c r="P157" s="54">
        <v>46.04</v>
      </c>
      <c r="Q157" s="54">
        <v>46.04</v>
      </c>
      <c r="R157" s="54">
        <v>46.04</v>
      </c>
      <c r="S157" s="54">
        <v>46.04</v>
      </c>
      <c r="T157" s="54">
        <v>46.04</v>
      </c>
      <c r="U157" s="54">
        <v>46.04</v>
      </c>
      <c r="V157" s="54">
        <v>46.04</v>
      </c>
    </row>
    <row r="158" spans="2:22">
      <c r="B158" s="54" t="s">
        <v>310</v>
      </c>
      <c r="F158" s="54" t="str">
        <f>IF('2号(1)'!L39="","未設定",'2号(1)'!L39)</f>
        <v>未設定</v>
      </c>
      <c r="H158" s="54">
        <v>19</v>
      </c>
      <c r="I158" s="54" t="str">
        <f t="shared" si="32"/>
        <v>東彩ガス_13A</v>
      </c>
      <c r="J158" s="54" t="str">
        <f t="shared" si="30"/>
        <v>19東彩ガス_13A</v>
      </c>
      <c r="K158" s="54">
        <v>45</v>
      </c>
      <c r="L158" s="54">
        <v>45</v>
      </c>
      <c r="M158" s="54">
        <v>45</v>
      </c>
      <c r="N158" s="54">
        <v>45</v>
      </c>
      <c r="O158" s="54">
        <v>45</v>
      </c>
      <c r="P158" s="54">
        <v>45</v>
      </c>
      <c r="Q158" s="54">
        <v>45</v>
      </c>
      <c r="R158" s="54">
        <v>45</v>
      </c>
      <c r="S158" s="54">
        <v>45</v>
      </c>
      <c r="T158" s="54">
        <v>45</v>
      </c>
      <c r="U158" s="54">
        <v>45</v>
      </c>
      <c r="V158" s="54">
        <v>45</v>
      </c>
    </row>
    <row r="159" spans="2:22">
      <c r="B159" s="54" t="s">
        <v>311</v>
      </c>
      <c r="F159" s="54" t="s">
        <v>313</v>
      </c>
      <c r="H159" s="54">
        <v>19</v>
      </c>
      <c r="I159" s="54" t="str">
        <f t="shared" si="32"/>
        <v>日高都市ガス_13A</v>
      </c>
      <c r="J159" s="54" t="str">
        <f t="shared" si="30"/>
        <v>19日高都市ガス_13A</v>
      </c>
      <c r="K159" s="54">
        <v>45</v>
      </c>
      <c r="L159" s="54">
        <v>45</v>
      </c>
      <c r="M159" s="54">
        <v>45</v>
      </c>
      <c r="N159" s="54">
        <v>45</v>
      </c>
      <c r="O159" s="54">
        <v>45</v>
      </c>
      <c r="P159" s="54">
        <v>45</v>
      </c>
      <c r="Q159" s="54">
        <v>45</v>
      </c>
      <c r="R159" s="54">
        <v>45</v>
      </c>
      <c r="S159" s="54">
        <v>45</v>
      </c>
      <c r="T159" s="54">
        <v>45</v>
      </c>
      <c r="U159" s="54">
        <v>45</v>
      </c>
      <c r="V159" s="54">
        <v>45</v>
      </c>
    </row>
    <row r="160" spans="2:22">
      <c r="H160" s="54">
        <v>19</v>
      </c>
      <c r="I160" s="54" t="str">
        <f t="shared" si="32"/>
        <v>武州ガス_13A</v>
      </c>
      <c r="J160" s="54" t="str">
        <f t="shared" si="30"/>
        <v>19武州ガス_13A</v>
      </c>
      <c r="K160" s="54">
        <v>45</v>
      </c>
      <c r="L160" s="54">
        <v>45</v>
      </c>
      <c r="M160" s="54">
        <v>45</v>
      </c>
      <c r="N160" s="54">
        <v>45</v>
      </c>
      <c r="O160" s="54">
        <v>45</v>
      </c>
      <c r="P160" s="54">
        <v>45</v>
      </c>
      <c r="Q160" s="54">
        <v>45</v>
      </c>
      <c r="R160" s="54">
        <v>45</v>
      </c>
      <c r="S160" s="54">
        <v>45</v>
      </c>
      <c r="T160" s="54">
        <v>45</v>
      </c>
      <c r="U160" s="54">
        <v>45</v>
      </c>
      <c r="V160" s="54">
        <v>45</v>
      </c>
    </row>
    <row r="161" spans="2:22">
      <c r="B161" s="54" t="s">
        <v>149</v>
      </c>
      <c r="F161" s="54" t="s">
        <v>312</v>
      </c>
      <c r="H161" s="54">
        <v>19</v>
      </c>
      <c r="I161" s="54" t="str">
        <f t="shared" si="32"/>
        <v>本庄ガス_13A</v>
      </c>
      <c r="J161" s="54" t="str">
        <f t="shared" si="30"/>
        <v>19本庄ガス_13A</v>
      </c>
      <c r="K161" s="54">
        <v>43.12</v>
      </c>
      <c r="L161" s="54">
        <v>43.12</v>
      </c>
      <c r="M161" s="54">
        <v>43.12</v>
      </c>
      <c r="N161" s="54">
        <v>43.12</v>
      </c>
      <c r="O161" s="54">
        <v>43.12</v>
      </c>
      <c r="P161" s="54">
        <v>43.12</v>
      </c>
      <c r="Q161" s="54">
        <v>43.12</v>
      </c>
      <c r="R161" s="54">
        <v>43.12</v>
      </c>
      <c r="S161" s="54">
        <v>43.12</v>
      </c>
      <c r="T161" s="54">
        <v>43.12</v>
      </c>
      <c r="U161" s="54">
        <v>43.12</v>
      </c>
      <c r="V161" s="54">
        <v>43.12</v>
      </c>
    </row>
    <row r="162" spans="2:22">
      <c r="B162" s="54" t="s">
        <v>151</v>
      </c>
      <c r="F162" s="54" t="str">
        <f>IF('2号(1)'!M43="","未設定",'2号(1)'!M43)</f>
        <v>未設定</v>
      </c>
      <c r="H162" s="54">
        <v>19</v>
      </c>
      <c r="I162" s="54" t="str">
        <f t="shared" si="32"/>
        <v>武蔵野ガス_13A</v>
      </c>
      <c r="J162" s="54" t="str">
        <f t="shared" si="30"/>
        <v>19武蔵野ガス_13A</v>
      </c>
      <c r="K162" s="54">
        <v>46.04</v>
      </c>
      <c r="L162" s="54">
        <v>46.04</v>
      </c>
      <c r="M162" s="54">
        <v>46.04</v>
      </c>
      <c r="N162" s="54">
        <v>46.04</v>
      </c>
      <c r="O162" s="54">
        <v>46.04</v>
      </c>
      <c r="P162" s="54">
        <v>46.04</v>
      </c>
      <c r="Q162" s="54">
        <v>46.04</v>
      </c>
      <c r="R162" s="54">
        <v>46.04</v>
      </c>
      <c r="S162" s="54">
        <v>46.04</v>
      </c>
      <c r="T162" s="54">
        <v>46.04</v>
      </c>
      <c r="U162" s="54">
        <v>46.04</v>
      </c>
      <c r="V162" s="54">
        <v>46.04</v>
      </c>
    </row>
    <row r="163" spans="2:22">
      <c r="B163" s="54" t="s">
        <v>152</v>
      </c>
      <c r="F163" s="54" t="s">
        <v>313</v>
      </c>
      <c r="H163" s="54">
        <v>19</v>
      </c>
      <c r="I163" s="54" t="str">
        <f t="shared" si="32"/>
        <v>鷲宮ガス_13A</v>
      </c>
      <c r="J163" s="54" t="str">
        <f t="shared" si="30"/>
        <v>19鷲宮ガス_13A</v>
      </c>
      <c r="K163" s="54">
        <v>45</v>
      </c>
      <c r="L163" s="54">
        <v>45</v>
      </c>
      <c r="M163" s="54">
        <v>45</v>
      </c>
      <c r="N163" s="54">
        <v>45</v>
      </c>
      <c r="O163" s="54">
        <v>45</v>
      </c>
      <c r="P163" s="54">
        <v>45</v>
      </c>
      <c r="Q163" s="54">
        <v>45</v>
      </c>
      <c r="R163" s="54">
        <v>45</v>
      </c>
      <c r="S163" s="54">
        <v>45</v>
      </c>
      <c r="T163" s="54">
        <v>45</v>
      </c>
      <c r="U163" s="54">
        <v>45</v>
      </c>
      <c r="V163" s="54">
        <v>45</v>
      </c>
    </row>
    <row r="164" spans="2:22">
      <c r="H164" s="54">
        <v>19</v>
      </c>
      <c r="I164" s="54" t="str">
        <f t="shared" si="32"/>
        <v>入間ガス_6A</v>
      </c>
      <c r="J164" s="54" t="str">
        <f t="shared" si="30"/>
        <v>19入間ガス_6A</v>
      </c>
      <c r="K164" s="54">
        <v>29.3</v>
      </c>
      <c r="L164" s="54">
        <v>29.3</v>
      </c>
      <c r="M164" s="54">
        <v>29.3</v>
      </c>
      <c r="N164" s="54">
        <v>29.3</v>
      </c>
      <c r="O164" s="54">
        <v>29.3</v>
      </c>
      <c r="P164" s="54">
        <v>29.3</v>
      </c>
      <c r="Q164" s="54">
        <v>29.3</v>
      </c>
      <c r="R164" s="54">
        <v>29.3</v>
      </c>
      <c r="S164" s="54">
        <v>29.3</v>
      </c>
      <c r="T164" s="54">
        <v>29.3</v>
      </c>
      <c r="U164" s="54">
        <v>29.3</v>
      </c>
      <c r="V164" s="54">
        <v>29.3</v>
      </c>
    </row>
    <row r="165" spans="2:22">
      <c r="B165" s="54" t="s">
        <v>153</v>
      </c>
      <c r="H165" s="54">
        <v>19</v>
      </c>
      <c r="I165" s="54" t="str">
        <f t="shared" si="32"/>
        <v>角栄ガス_6A</v>
      </c>
      <c r="J165" s="54" t="str">
        <f t="shared" si="30"/>
        <v>19角栄ガス_6A</v>
      </c>
      <c r="K165" s="54">
        <v>0</v>
      </c>
      <c r="L165" s="54">
        <v>0</v>
      </c>
      <c r="M165" s="54">
        <v>0</v>
      </c>
      <c r="N165" s="54">
        <v>0</v>
      </c>
      <c r="O165" s="54">
        <v>0</v>
      </c>
      <c r="P165" s="54">
        <v>0</v>
      </c>
      <c r="Q165" s="54">
        <v>0</v>
      </c>
      <c r="R165" s="54">
        <v>0</v>
      </c>
      <c r="S165" s="54">
        <v>0</v>
      </c>
      <c r="T165" s="54">
        <v>0</v>
      </c>
      <c r="U165" s="54">
        <v>0</v>
      </c>
      <c r="V165" s="54">
        <v>0</v>
      </c>
    </row>
    <row r="166" spans="2:22">
      <c r="B166" s="54" t="s">
        <v>270</v>
      </c>
      <c r="F166" s="54" t="s">
        <v>314</v>
      </c>
      <c r="H166" s="54">
        <v>19</v>
      </c>
      <c r="I166" s="54" t="s">
        <v>475</v>
      </c>
      <c r="J166" s="54" t="str">
        <f t="shared" si="30"/>
        <v>19新日本瓦斯_6A</v>
      </c>
      <c r="K166" s="54">
        <v>29.3</v>
      </c>
      <c r="L166" s="54">
        <v>29.3</v>
      </c>
      <c r="M166" s="54">
        <v>29.3</v>
      </c>
      <c r="N166" s="54">
        <v>29.3</v>
      </c>
      <c r="O166" s="54">
        <v>29.3</v>
      </c>
      <c r="P166" s="54">
        <v>29.3</v>
      </c>
      <c r="Q166" s="54">
        <v>29.3</v>
      </c>
      <c r="R166" s="54">
        <v>29.3</v>
      </c>
      <c r="S166" s="54">
        <v>29.3</v>
      </c>
      <c r="T166" s="54">
        <v>29.3</v>
      </c>
      <c r="U166" s="54">
        <v>29.3</v>
      </c>
      <c r="V166" s="54">
        <v>29.3</v>
      </c>
    </row>
    <row r="167" spans="2:22">
      <c r="B167" s="54" t="s">
        <v>271</v>
      </c>
      <c r="F167" s="54" t="s">
        <v>302</v>
      </c>
      <c r="H167" s="54">
        <v>19</v>
      </c>
      <c r="I167" s="54" t="str">
        <f t="shared" ref="I167:I176" si="33">I139</f>
        <v>秩父ガス_6A</v>
      </c>
      <c r="J167" s="54" t="str">
        <f t="shared" si="30"/>
        <v>19秩父ガス_6A</v>
      </c>
      <c r="K167" s="54">
        <v>0</v>
      </c>
      <c r="L167" s="54">
        <v>0</v>
      </c>
      <c r="M167" s="54">
        <v>0</v>
      </c>
      <c r="N167" s="54">
        <v>0</v>
      </c>
      <c r="O167" s="54">
        <v>0</v>
      </c>
      <c r="P167" s="54">
        <v>0</v>
      </c>
      <c r="Q167" s="54">
        <v>0</v>
      </c>
      <c r="R167" s="54">
        <v>0</v>
      </c>
      <c r="S167" s="54">
        <v>0</v>
      </c>
      <c r="T167" s="54">
        <v>0</v>
      </c>
      <c r="U167" s="54">
        <v>0</v>
      </c>
      <c r="V167" s="54">
        <v>0</v>
      </c>
    </row>
    <row r="168" spans="2:22">
      <c r="B168" s="54" t="s">
        <v>272</v>
      </c>
      <c r="F168" s="54" t="s">
        <v>303</v>
      </c>
      <c r="H168" s="54">
        <v>19</v>
      </c>
      <c r="I168" s="54" t="str">
        <f t="shared" si="33"/>
        <v>日高都市ガス_6A</v>
      </c>
      <c r="J168" s="54" t="str">
        <f t="shared" si="30"/>
        <v>19日高都市ガス_6A</v>
      </c>
      <c r="K168" s="54">
        <v>29.3</v>
      </c>
      <c r="L168" s="54">
        <v>29.3</v>
      </c>
      <c r="M168" s="54">
        <v>29.3</v>
      </c>
      <c r="N168" s="54">
        <v>29.3</v>
      </c>
      <c r="O168" s="54">
        <v>29.3</v>
      </c>
      <c r="P168" s="54">
        <v>29.3</v>
      </c>
      <c r="Q168" s="54">
        <v>29.3</v>
      </c>
      <c r="R168" s="54">
        <v>29.3</v>
      </c>
      <c r="S168" s="54">
        <v>29.3</v>
      </c>
      <c r="T168" s="54">
        <v>29.3</v>
      </c>
      <c r="U168" s="54">
        <v>29.3</v>
      </c>
      <c r="V168" s="54">
        <v>29.3</v>
      </c>
    </row>
    <row r="169" spans="2:22">
      <c r="B169" s="54" t="s">
        <v>127</v>
      </c>
      <c r="H169" s="54">
        <v>19</v>
      </c>
      <c r="I169" s="54" t="str">
        <f t="shared" si="33"/>
        <v>武蔵野ガス_6A</v>
      </c>
      <c r="J169" s="54" t="str">
        <f t="shared" si="30"/>
        <v>19武蔵野ガス_6A</v>
      </c>
      <c r="K169" s="54">
        <v>0</v>
      </c>
      <c r="L169" s="54">
        <v>0</v>
      </c>
      <c r="M169" s="54">
        <v>0</v>
      </c>
      <c r="N169" s="54">
        <v>0</v>
      </c>
      <c r="O169" s="54">
        <v>0</v>
      </c>
      <c r="P169" s="54">
        <v>0</v>
      </c>
      <c r="Q169" s="54">
        <v>0</v>
      </c>
      <c r="R169" s="54">
        <v>0</v>
      </c>
      <c r="S169" s="54">
        <v>0</v>
      </c>
      <c r="T169" s="54">
        <v>0</v>
      </c>
      <c r="U169" s="54">
        <v>0</v>
      </c>
      <c r="V169" s="54">
        <v>0</v>
      </c>
    </row>
    <row r="170" spans="2:22">
      <c r="B170" s="54" t="s">
        <v>269</v>
      </c>
      <c r="F170" s="54" t="s">
        <v>315</v>
      </c>
      <c r="H170" s="54">
        <v>19</v>
      </c>
      <c r="I170" s="54" t="str">
        <f t="shared" si="33"/>
        <v>本庄ガス_12A</v>
      </c>
      <c r="J170" s="54" t="str">
        <f t="shared" si="30"/>
        <v>19本庄ガス_12A</v>
      </c>
      <c r="K170" s="54">
        <v>41.86</v>
      </c>
      <c r="L170" s="54">
        <v>41.86</v>
      </c>
      <c r="M170" s="54">
        <v>41.86</v>
      </c>
      <c r="N170" s="54">
        <v>41.86</v>
      </c>
      <c r="O170" s="54">
        <v>41.86</v>
      </c>
      <c r="P170" s="54">
        <v>41.86</v>
      </c>
      <c r="Q170" s="54">
        <v>41.86</v>
      </c>
      <c r="R170" s="54">
        <v>41.86</v>
      </c>
      <c r="S170" s="54">
        <v>41.86</v>
      </c>
      <c r="T170" s="54">
        <v>41.86</v>
      </c>
      <c r="U170" s="54">
        <v>41.86</v>
      </c>
      <c r="V170" s="54">
        <v>41.86</v>
      </c>
    </row>
    <row r="171" spans="2:22">
      <c r="B171" s="54" t="s">
        <v>274</v>
      </c>
      <c r="F171" s="54" t="s">
        <v>279</v>
      </c>
      <c r="H171" s="54">
        <v>19</v>
      </c>
      <c r="I171" s="54">
        <f t="shared" si="33"/>
        <v>0</v>
      </c>
      <c r="J171" s="54" t="str">
        <f t="shared" si="30"/>
        <v>190</v>
      </c>
      <c r="K171" s="54">
        <v>9999</v>
      </c>
      <c r="L171" s="54">
        <v>9999</v>
      </c>
      <c r="M171" s="54">
        <v>9999</v>
      </c>
      <c r="N171" s="54">
        <v>9999</v>
      </c>
      <c r="O171" s="54">
        <v>9999</v>
      </c>
      <c r="P171" s="54">
        <v>9999</v>
      </c>
      <c r="Q171" s="54">
        <v>9999</v>
      </c>
      <c r="R171" s="54">
        <v>9999</v>
      </c>
      <c r="S171" s="54">
        <v>9999</v>
      </c>
      <c r="T171" s="54">
        <v>9999</v>
      </c>
      <c r="U171" s="54">
        <v>9999</v>
      </c>
      <c r="V171" s="54">
        <v>9999</v>
      </c>
    </row>
    <row r="172" spans="2:22">
      <c r="B172" s="54" t="s">
        <v>273</v>
      </c>
      <c r="F172" s="54" t="s">
        <v>280</v>
      </c>
      <c r="H172" s="54">
        <v>19</v>
      </c>
      <c r="I172" s="54">
        <f t="shared" si="33"/>
        <v>0</v>
      </c>
      <c r="J172" s="54" t="str">
        <f t="shared" si="30"/>
        <v>190</v>
      </c>
      <c r="K172" s="54">
        <v>9999</v>
      </c>
      <c r="L172" s="54">
        <v>9999</v>
      </c>
      <c r="M172" s="54">
        <v>9999</v>
      </c>
      <c r="N172" s="54">
        <v>9999</v>
      </c>
      <c r="O172" s="54">
        <v>9999</v>
      </c>
      <c r="P172" s="54">
        <v>9999</v>
      </c>
      <c r="Q172" s="54">
        <v>9999</v>
      </c>
      <c r="R172" s="54">
        <v>9999</v>
      </c>
      <c r="S172" s="54">
        <v>9999</v>
      </c>
      <c r="T172" s="54">
        <v>9999</v>
      </c>
      <c r="U172" s="54">
        <v>9999</v>
      </c>
      <c r="V172" s="54">
        <v>9999</v>
      </c>
    </row>
    <row r="173" spans="2:22">
      <c r="B173" s="54" t="s">
        <v>129</v>
      </c>
      <c r="H173" s="54">
        <v>20</v>
      </c>
      <c r="I173" s="54" t="str">
        <f t="shared" si="33"/>
        <v>東京ガス_13A</v>
      </c>
      <c r="J173" s="54" t="str">
        <f t="shared" si="30"/>
        <v>20東京ガス_13A</v>
      </c>
      <c r="K173" s="54">
        <v>45</v>
      </c>
      <c r="L173" s="54">
        <v>45</v>
      </c>
      <c r="M173" s="54">
        <v>45</v>
      </c>
      <c r="N173" s="54">
        <v>45</v>
      </c>
      <c r="O173" s="54">
        <v>45</v>
      </c>
      <c r="P173" s="54">
        <v>45</v>
      </c>
      <c r="Q173" s="54">
        <v>45</v>
      </c>
      <c r="R173" s="54">
        <v>45</v>
      </c>
      <c r="S173" s="54">
        <v>45</v>
      </c>
      <c r="T173" s="54">
        <v>45</v>
      </c>
      <c r="U173" s="54">
        <v>45</v>
      </c>
      <c r="V173" s="54">
        <v>45</v>
      </c>
    </row>
    <row r="174" spans="2:22">
      <c r="B174" s="54" t="s">
        <v>53</v>
      </c>
      <c r="F174" s="54" t="s">
        <v>316</v>
      </c>
      <c r="H174" s="54">
        <v>20</v>
      </c>
      <c r="I174" s="54" t="str">
        <f t="shared" si="33"/>
        <v>伊奈都市ガス_13A</v>
      </c>
      <c r="J174" s="54" t="str">
        <f t="shared" si="30"/>
        <v>20伊奈都市ガス_13A</v>
      </c>
      <c r="K174" s="54">
        <v>45</v>
      </c>
      <c r="L174" s="54">
        <v>45</v>
      </c>
      <c r="M174" s="54">
        <v>45</v>
      </c>
      <c r="N174" s="54">
        <v>45</v>
      </c>
      <c r="O174" s="54">
        <v>45</v>
      </c>
      <c r="P174" s="54">
        <v>45</v>
      </c>
      <c r="Q174" s="54">
        <v>45</v>
      </c>
      <c r="R174" s="54">
        <v>45</v>
      </c>
      <c r="S174" s="54">
        <v>45</v>
      </c>
      <c r="T174" s="54">
        <v>45</v>
      </c>
      <c r="U174" s="54">
        <v>45</v>
      </c>
      <c r="V174" s="54">
        <v>45</v>
      </c>
    </row>
    <row r="175" spans="2:22">
      <c r="B175" s="54" t="s">
        <v>54</v>
      </c>
      <c r="F175" s="54" t="s">
        <v>302</v>
      </c>
      <c r="H175" s="54">
        <v>20</v>
      </c>
      <c r="I175" s="54" t="str">
        <f t="shared" si="33"/>
        <v>入間ガス_13A</v>
      </c>
      <c r="J175" s="54" t="str">
        <f t="shared" si="30"/>
        <v>20入間ガス_13A</v>
      </c>
      <c r="K175" s="54">
        <v>43.12</v>
      </c>
      <c r="L175" s="54">
        <v>43.12</v>
      </c>
      <c r="M175" s="54">
        <v>43.12</v>
      </c>
      <c r="N175" s="54">
        <v>43.12</v>
      </c>
      <c r="O175" s="54">
        <v>43.12</v>
      </c>
      <c r="P175" s="54">
        <v>43.12</v>
      </c>
      <c r="Q175" s="54">
        <v>43.12</v>
      </c>
      <c r="R175" s="54">
        <v>43.12</v>
      </c>
      <c r="S175" s="54">
        <v>43.12</v>
      </c>
      <c r="T175" s="54">
        <v>43.12</v>
      </c>
      <c r="U175" s="54">
        <v>43.12</v>
      </c>
      <c r="V175" s="54">
        <v>43.12</v>
      </c>
    </row>
    <row r="176" spans="2:22">
      <c r="B176" s="54" t="s">
        <v>55</v>
      </c>
      <c r="F176" s="54" t="s">
        <v>303</v>
      </c>
      <c r="H176" s="54">
        <v>20</v>
      </c>
      <c r="I176" s="54" t="str">
        <f t="shared" si="33"/>
        <v>太田都市ガス_13A</v>
      </c>
      <c r="J176" s="54" t="str">
        <f t="shared" ref="J176" si="34">CONCATENATE(H176,I176)</f>
        <v>20太田都市ガス_13A</v>
      </c>
      <c r="K176" s="54">
        <v>45</v>
      </c>
      <c r="L176" s="54">
        <v>45</v>
      </c>
      <c r="M176" s="54">
        <v>45</v>
      </c>
      <c r="N176" s="54">
        <v>45</v>
      </c>
      <c r="O176" s="54">
        <v>45</v>
      </c>
      <c r="P176" s="54">
        <v>45</v>
      </c>
      <c r="Q176" s="54">
        <v>45</v>
      </c>
      <c r="R176" s="54">
        <v>45</v>
      </c>
      <c r="S176" s="54">
        <v>45</v>
      </c>
      <c r="T176" s="54">
        <v>45</v>
      </c>
      <c r="U176" s="54">
        <v>45</v>
      </c>
      <c r="V176" s="54">
        <v>45</v>
      </c>
    </row>
    <row r="177" spans="2:22">
      <c r="B177" s="54" t="s">
        <v>56</v>
      </c>
      <c r="H177" s="54">
        <v>20</v>
      </c>
      <c r="I177" s="54" t="str">
        <f t="shared" ref="I177:I193" si="35">I149</f>
        <v>角栄ガス_13A</v>
      </c>
      <c r="J177" s="54" t="str">
        <f t="shared" si="30"/>
        <v>20角栄ガス_13A</v>
      </c>
      <c r="K177" s="54">
        <v>45</v>
      </c>
      <c r="L177" s="54">
        <v>45</v>
      </c>
      <c r="M177" s="54">
        <v>45</v>
      </c>
      <c r="N177" s="54">
        <v>45</v>
      </c>
      <c r="O177" s="54">
        <v>45</v>
      </c>
      <c r="P177" s="54">
        <v>45</v>
      </c>
      <c r="Q177" s="54">
        <v>45</v>
      </c>
      <c r="R177" s="54">
        <v>45</v>
      </c>
      <c r="S177" s="54">
        <v>45</v>
      </c>
      <c r="T177" s="54">
        <v>45</v>
      </c>
      <c r="U177" s="54">
        <v>45</v>
      </c>
      <c r="V177" s="54">
        <v>45</v>
      </c>
    </row>
    <row r="178" spans="2:22">
      <c r="B178" s="54" t="s">
        <v>57</v>
      </c>
      <c r="F178" s="54" t="s">
        <v>317</v>
      </c>
      <c r="H178" s="54">
        <v>20</v>
      </c>
      <c r="I178" s="54" t="str">
        <f t="shared" si="35"/>
        <v>埼玉ガス_13A</v>
      </c>
      <c r="J178" s="54" t="str">
        <f t="shared" si="30"/>
        <v>20埼玉ガス_13A</v>
      </c>
      <c r="K178" s="54">
        <v>43.12</v>
      </c>
      <c r="L178" s="54">
        <v>43.12</v>
      </c>
      <c r="M178" s="54">
        <v>43.12</v>
      </c>
      <c r="N178" s="54">
        <v>43.12</v>
      </c>
      <c r="O178" s="54">
        <v>43.12</v>
      </c>
      <c r="P178" s="54">
        <v>43.12</v>
      </c>
      <c r="Q178" s="54">
        <v>43.12</v>
      </c>
      <c r="R178" s="54">
        <v>43.12</v>
      </c>
      <c r="S178" s="54">
        <v>43.12</v>
      </c>
      <c r="T178" s="54">
        <v>43.12</v>
      </c>
      <c r="U178" s="54">
        <v>43.12</v>
      </c>
      <c r="V178" s="54">
        <v>43.12</v>
      </c>
    </row>
    <row r="179" spans="2:22">
      <c r="B179" s="54" t="s">
        <v>58</v>
      </c>
      <c r="F179" s="54" t="s">
        <v>279</v>
      </c>
      <c r="H179" s="54">
        <v>20</v>
      </c>
      <c r="I179" s="54" t="str">
        <f t="shared" si="35"/>
        <v>坂戸ガス_13A</v>
      </c>
      <c r="J179" s="54" t="str">
        <f t="shared" si="30"/>
        <v>20坂戸ガス_13A</v>
      </c>
      <c r="K179" s="54">
        <v>45</v>
      </c>
      <c r="L179" s="54">
        <v>45</v>
      </c>
      <c r="M179" s="54">
        <v>45</v>
      </c>
      <c r="N179" s="54">
        <v>45</v>
      </c>
      <c r="O179" s="54">
        <v>45</v>
      </c>
      <c r="P179" s="54">
        <v>45</v>
      </c>
      <c r="Q179" s="54">
        <v>45</v>
      </c>
      <c r="R179" s="54">
        <v>45</v>
      </c>
      <c r="S179" s="54">
        <v>45</v>
      </c>
      <c r="T179" s="54">
        <v>45</v>
      </c>
      <c r="U179" s="54">
        <v>45</v>
      </c>
      <c r="V179" s="54">
        <v>45</v>
      </c>
    </row>
    <row r="180" spans="2:22">
      <c r="B180" s="54" t="s">
        <v>447</v>
      </c>
      <c r="F180" s="54" t="s">
        <v>280</v>
      </c>
      <c r="H180" s="54">
        <v>20</v>
      </c>
      <c r="I180" s="54" t="str">
        <f t="shared" si="35"/>
        <v>幸手都市ガス_13A</v>
      </c>
      <c r="J180" s="54" t="str">
        <f t="shared" si="30"/>
        <v>20幸手都市ガス_13A</v>
      </c>
      <c r="K180" s="54">
        <v>45</v>
      </c>
      <c r="L180" s="54">
        <v>45</v>
      </c>
      <c r="M180" s="54">
        <v>45</v>
      </c>
      <c r="N180" s="54">
        <v>45</v>
      </c>
      <c r="O180" s="54">
        <v>45</v>
      </c>
      <c r="P180" s="54">
        <v>45</v>
      </c>
      <c r="Q180" s="54">
        <v>45</v>
      </c>
      <c r="R180" s="54">
        <v>45</v>
      </c>
      <c r="S180" s="54">
        <v>45</v>
      </c>
      <c r="T180" s="54">
        <v>45</v>
      </c>
      <c r="U180" s="54">
        <v>45</v>
      </c>
      <c r="V180" s="54">
        <v>45</v>
      </c>
    </row>
    <row r="181" spans="2:22">
      <c r="B181" s="54" t="s">
        <v>451</v>
      </c>
      <c r="H181" s="54">
        <v>20</v>
      </c>
      <c r="I181" s="54" t="str">
        <f t="shared" si="35"/>
        <v>松栄ガス_13A</v>
      </c>
      <c r="J181" s="54" t="str">
        <f t="shared" si="30"/>
        <v>20松栄ガス_13A</v>
      </c>
      <c r="K181" s="54">
        <v>45</v>
      </c>
      <c r="L181" s="54">
        <v>45</v>
      </c>
      <c r="M181" s="54">
        <v>45</v>
      </c>
      <c r="N181" s="54">
        <v>45</v>
      </c>
      <c r="O181" s="54">
        <v>45</v>
      </c>
      <c r="P181" s="54">
        <v>45</v>
      </c>
      <c r="Q181" s="54">
        <v>45</v>
      </c>
      <c r="R181" s="54">
        <v>45</v>
      </c>
      <c r="S181" s="54">
        <v>45</v>
      </c>
      <c r="T181" s="54">
        <v>45</v>
      </c>
      <c r="U181" s="54">
        <v>45</v>
      </c>
      <c r="V181" s="54">
        <v>45</v>
      </c>
    </row>
    <row r="182" spans="2:22">
      <c r="B182" s="54" t="s">
        <v>449</v>
      </c>
      <c r="H182" s="54">
        <v>20</v>
      </c>
      <c r="I182" s="54" t="str">
        <f t="shared" si="35"/>
        <v>新日本瓦斯_13A</v>
      </c>
      <c r="J182" s="54" t="str">
        <f t="shared" si="30"/>
        <v>20新日本瓦斯_13A</v>
      </c>
      <c r="K182" s="54">
        <v>43.12</v>
      </c>
      <c r="L182" s="54">
        <v>43.12</v>
      </c>
      <c r="M182" s="54">
        <v>43.12</v>
      </c>
      <c r="N182" s="54">
        <v>43.12</v>
      </c>
      <c r="O182" s="54">
        <v>43.12</v>
      </c>
      <c r="P182" s="54">
        <v>43.12</v>
      </c>
      <c r="Q182" s="54">
        <v>43.12</v>
      </c>
      <c r="R182" s="54">
        <v>43.12</v>
      </c>
      <c r="S182" s="54">
        <v>43.12</v>
      </c>
      <c r="T182" s="54">
        <v>43.12</v>
      </c>
      <c r="U182" s="54">
        <v>43.12</v>
      </c>
      <c r="V182" s="54">
        <v>43.12</v>
      </c>
    </row>
    <row r="183" spans="2:22">
      <c r="B183" s="54" t="s">
        <v>450</v>
      </c>
      <c r="H183" s="54">
        <v>20</v>
      </c>
      <c r="I183" s="54" t="str">
        <f t="shared" si="35"/>
        <v>西武ガス_13A</v>
      </c>
      <c r="J183" s="54" t="str">
        <f t="shared" si="30"/>
        <v>20西武ガス_13A</v>
      </c>
      <c r="K183" s="54">
        <v>46.04</v>
      </c>
      <c r="L183" s="54">
        <v>46.04</v>
      </c>
      <c r="M183" s="54">
        <v>46.04</v>
      </c>
      <c r="N183" s="54">
        <v>46.04</v>
      </c>
      <c r="O183" s="54">
        <v>46.04</v>
      </c>
      <c r="P183" s="54">
        <v>46.04</v>
      </c>
      <c r="Q183" s="54">
        <v>46.04</v>
      </c>
      <c r="R183" s="54">
        <v>46.04</v>
      </c>
      <c r="S183" s="54">
        <v>46.04</v>
      </c>
      <c r="T183" s="54">
        <v>46.04</v>
      </c>
      <c r="U183" s="54">
        <v>46.04</v>
      </c>
      <c r="V183" s="54">
        <v>46.04</v>
      </c>
    </row>
    <row r="184" spans="2:22">
      <c r="B184" s="54" t="s">
        <v>62</v>
      </c>
      <c r="H184" s="54">
        <v>20</v>
      </c>
      <c r="I184" s="54" t="str">
        <f t="shared" si="35"/>
        <v>大東ガス_13A</v>
      </c>
      <c r="J184" s="54" t="str">
        <f t="shared" si="30"/>
        <v>20大東ガス_13A</v>
      </c>
      <c r="K184" s="54">
        <v>45</v>
      </c>
      <c r="L184" s="54">
        <v>45</v>
      </c>
      <c r="M184" s="54">
        <v>45</v>
      </c>
      <c r="N184" s="54">
        <v>45</v>
      </c>
      <c r="O184" s="54">
        <v>45</v>
      </c>
      <c r="P184" s="54">
        <v>45</v>
      </c>
      <c r="Q184" s="54">
        <v>45</v>
      </c>
      <c r="R184" s="54">
        <v>45</v>
      </c>
      <c r="S184" s="54">
        <v>45</v>
      </c>
      <c r="T184" s="54">
        <v>45</v>
      </c>
      <c r="U184" s="54">
        <v>45</v>
      </c>
      <c r="V184" s="54">
        <v>45</v>
      </c>
    </row>
    <row r="185" spans="2:22">
      <c r="B185" s="54" t="s">
        <v>275</v>
      </c>
      <c r="H185" s="54">
        <v>20</v>
      </c>
      <c r="I185" s="54" t="str">
        <f t="shared" si="35"/>
        <v>秩父ガス_13A</v>
      </c>
      <c r="J185" s="54" t="str">
        <f t="shared" si="30"/>
        <v>20秩父ガス_13A</v>
      </c>
      <c r="K185" s="54">
        <v>46.04</v>
      </c>
      <c r="L185" s="54">
        <v>46.04</v>
      </c>
      <c r="M185" s="54">
        <v>46.04</v>
      </c>
      <c r="N185" s="54">
        <v>46.04</v>
      </c>
      <c r="O185" s="54">
        <v>46.04</v>
      </c>
      <c r="P185" s="54">
        <v>46.04</v>
      </c>
      <c r="Q185" s="54">
        <v>46.04</v>
      </c>
      <c r="R185" s="54">
        <v>46.04</v>
      </c>
      <c r="S185" s="54">
        <v>46.04</v>
      </c>
      <c r="T185" s="54">
        <v>46.04</v>
      </c>
      <c r="U185" s="54">
        <v>46.04</v>
      </c>
      <c r="V185" s="54">
        <v>46.04</v>
      </c>
    </row>
    <row r="186" spans="2:22">
      <c r="B186" s="54" t="s">
        <v>65</v>
      </c>
      <c r="H186" s="54">
        <v>20</v>
      </c>
      <c r="I186" s="54" t="str">
        <f t="shared" si="35"/>
        <v>東彩ガス_13A</v>
      </c>
      <c r="J186" s="54" t="str">
        <f t="shared" si="30"/>
        <v>20東彩ガス_13A</v>
      </c>
      <c r="K186" s="54">
        <v>45</v>
      </c>
      <c r="L186" s="54">
        <v>45</v>
      </c>
      <c r="M186" s="54">
        <v>45</v>
      </c>
      <c r="N186" s="54">
        <v>45</v>
      </c>
      <c r="O186" s="54">
        <v>45</v>
      </c>
      <c r="P186" s="54">
        <v>45</v>
      </c>
      <c r="Q186" s="54">
        <v>45</v>
      </c>
      <c r="R186" s="54">
        <v>45</v>
      </c>
      <c r="S186" s="54">
        <v>45</v>
      </c>
      <c r="T186" s="54">
        <v>45</v>
      </c>
      <c r="U186" s="54">
        <v>45</v>
      </c>
      <c r="V186" s="54">
        <v>45</v>
      </c>
    </row>
    <row r="187" spans="2:22">
      <c r="B187" s="54" t="s">
        <v>67</v>
      </c>
      <c r="H187" s="54">
        <v>20</v>
      </c>
      <c r="I187" s="54" t="str">
        <f t="shared" si="35"/>
        <v>日高都市ガス_13A</v>
      </c>
      <c r="J187" s="54" t="str">
        <f t="shared" si="30"/>
        <v>20日高都市ガス_13A</v>
      </c>
      <c r="K187" s="54">
        <v>45</v>
      </c>
      <c r="L187" s="54">
        <v>45</v>
      </c>
      <c r="M187" s="54">
        <v>45</v>
      </c>
      <c r="N187" s="54">
        <v>45</v>
      </c>
      <c r="O187" s="54">
        <v>45</v>
      </c>
      <c r="P187" s="54">
        <v>45</v>
      </c>
      <c r="Q187" s="54">
        <v>45</v>
      </c>
      <c r="R187" s="54">
        <v>45</v>
      </c>
      <c r="S187" s="54">
        <v>45</v>
      </c>
      <c r="T187" s="54">
        <v>45</v>
      </c>
      <c r="U187" s="54">
        <v>45</v>
      </c>
      <c r="V187" s="54">
        <v>45</v>
      </c>
    </row>
    <row r="188" spans="2:22">
      <c r="B188" s="54" t="s">
        <v>68</v>
      </c>
      <c r="H188" s="54">
        <v>20</v>
      </c>
      <c r="I188" s="54" t="str">
        <f t="shared" si="35"/>
        <v>武州ガス_13A</v>
      </c>
      <c r="J188" s="54" t="str">
        <f t="shared" si="30"/>
        <v>20武州ガス_13A</v>
      </c>
      <c r="K188" s="54">
        <v>45</v>
      </c>
      <c r="L188" s="54">
        <v>45</v>
      </c>
      <c r="M188" s="54">
        <v>45</v>
      </c>
      <c r="N188" s="54">
        <v>45</v>
      </c>
      <c r="O188" s="54">
        <v>45</v>
      </c>
      <c r="P188" s="54">
        <v>45</v>
      </c>
      <c r="Q188" s="54">
        <v>45</v>
      </c>
      <c r="R188" s="54">
        <v>45</v>
      </c>
      <c r="S188" s="54">
        <v>45</v>
      </c>
      <c r="T188" s="54">
        <v>45</v>
      </c>
      <c r="U188" s="54">
        <v>45</v>
      </c>
      <c r="V188" s="54">
        <v>45</v>
      </c>
    </row>
    <row r="189" spans="2:22">
      <c r="B189" s="54" t="s">
        <v>69</v>
      </c>
      <c r="H189" s="54">
        <v>20</v>
      </c>
      <c r="I189" s="54" t="str">
        <f t="shared" si="35"/>
        <v>本庄ガス_13A</v>
      </c>
      <c r="J189" s="54" t="str">
        <f t="shared" si="30"/>
        <v>20本庄ガス_13A</v>
      </c>
      <c r="K189" s="54">
        <v>43.12</v>
      </c>
      <c r="L189" s="54">
        <v>43.12</v>
      </c>
      <c r="M189" s="54">
        <v>43.12</v>
      </c>
      <c r="N189" s="54">
        <v>43.12</v>
      </c>
      <c r="O189" s="54">
        <v>43.12</v>
      </c>
      <c r="P189" s="54">
        <v>43.12</v>
      </c>
      <c r="Q189" s="54">
        <v>43.12</v>
      </c>
      <c r="R189" s="54">
        <v>43.12</v>
      </c>
      <c r="S189" s="54">
        <v>43.12</v>
      </c>
      <c r="T189" s="54">
        <v>43.12</v>
      </c>
      <c r="U189" s="54">
        <v>43.12</v>
      </c>
      <c r="V189" s="54">
        <v>43.12</v>
      </c>
    </row>
    <row r="190" spans="2:22">
      <c r="B190" s="54" t="s">
        <v>130</v>
      </c>
      <c r="H190" s="54">
        <v>20</v>
      </c>
      <c r="I190" s="54" t="str">
        <f t="shared" si="35"/>
        <v>武蔵野ガス_13A</v>
      </c>
      <c r="J190" s="54" t="str">
        <f t="shared" si="30"/>
        <v>20武蔵野ガス_13A</v>
      </c>
      <c r="K190" s="54">
        <v>46.04</v>
      </c>
      <c r="L190" s="54">
        <v>46.04</v>
      </c>
      <c r="M190" s="54">
        <v>46.04</v>
      </c>
      <c r="N190" s="54">
        <v>46.04</v>
      </c>
      <c r="O190" s="54">
        <v>46.04</v>
      </c>
      <c r="P190" s="54">
        <v>46.04</v>
      </c>
      <c r="Q190" s="54">
        <v>46.04</v>
      </c>
      <c r="R190" s="54">
        <v>46.04</v>
      </c>
      <c r="S190" s="54">
        <v>46.04</v>
      </c>
      <c r="T190" s="54">
        <v>46.04</v>
      </c>
      <c r="U190" s="54">
        <v>46.04</v>
      </c>
      <c r="V190" s="54">
        <v>46.04</v>
      </c>
    </row>
    <row r="191" spans="2:22">
      <c r="B191" s="54" t="s">
        <v>131</v>
      </c>
      <c r="H191" s="54">
        <v>20</v>
      </c>
      <c r="I191" s="54" t="str">
        <f t="shared" si="35"/>
        <v>鷲宮ガス_13A</v>
      </c>
      <c r="J191" s="54" t="str">
        <f t="shared" si="30"/>
        <v>20鷲宮ガス_13A</v>
      </c>
      <c r="K191" s="54">
        <v>45</v>
      </c>
      <c r="L191" s="54">
        <v>45</v>
      </c>
      <c r="M191" s="54">
        <v>45</v>
      </c>
      <c r="N191" s="54">
        <v>45</v>
      </c>
      <c r="O191" s="54">
        <v>45</v>
      </c>
      <c r="P191" s="54">
        <v>45</v>
      </c>
      <c r="Q191" s="54">
        <v>45</v>
      </c>
      <c r="R191" s="54">
        <v>45</v>
      </c>
      <c r="S191" s="54">
        <v>45</v>
      </c>
      <c r="T191" s="54">
        <v>45</v>
      </c>
      <c r="U191" s="54">
        <v>45</v>
      </c>
      <c r="V191" s="54">
        <v>45</v>
      </c>
    </row>
    <row r="192" spans="2:22">
      <c r="B192" s="54" t="s">
        <v>132</v>
      </c>
      <c r="H192" s="54">
        <v>20</v>
      </c>
      <c r="I192" s="54" t="str">
        <f t="shared" si="35"/>
        <v>入間ガス_6A</v>
      </c>
      <c r="J192" s="54" t="str">
        <f t="shared" si="30"/>
        <v>20入間ガス_6A</v>
      </c>
      <c r="K192" s="54">
        <v>29.3</v>
      </c>
      <c r="L192" s="54">
        <v>29.3</v>
      </c>
      <c r="M192" s="54">
        <v>29.3</v>
      </c>
      <c r="N192" s="54">
        <v>29.3</v>
      </c>
      <c r="O192" s="54">
        <v>29.3</v>
      </c>
      <c r="P192" s="54">
        <v>29.3</v>
      </c>
      <c r="Q192" s="54">
        <v>29.3</v>
      </c>
      <c r="R192" s="54">
        <v>29.3</v>
      </c>
      <c r="S192" s="54">
        <v>29.3</v>
      </c>
      <c r="T192" s="54">
        <v>29.3</v>
      </c>
      <c r="U192" s="54">
        <v>29.3</v>
      </c>
      <c r="V192" s="54">
        <v>29.3</v>
      </c>
    </row>
    <row r="193" spans="2:22">
      <c r="B193" s="54" t="s">
        <v>133</v>
      </c>
      <c r="H193" s="54">
        <v>20</v>
      </c>
      <c r="I193" s="54" t="str">
        <f t="shared" si="35"/>
        <v>角栄ガス_6A</v>
      </c>
      <c r="J193" s="54" t="str">
        <f t="shared" si="30"/>
        <v>20角栄ガス_6A</v>
      </c>
      <c r="K193" s="54">
        <v>0</v>
      </c>
      <c r="L193" s="54">
        <v>0</v>
      </c>
      <c r="M193" s="54">
        <v>0</v>
      </c>
      <c r="N193" s="54">
        <v>0</v>
      </c>
      <c r="O193" s="54">
        <v>0</v>
      </c>
      <c r="P193" s="54">
        <v>0</v>
      </c>
      <c r="Q193" s="54">
        <v>0</v>
      </c>
      <c r="R193" s="54">
        <v>0</v>
      </c>
      <c r="S193" s="54">
        <v>0</v>
      </c>
      <c r="T193" s="54">
        <v>0</v>
      </c>
      <c r="U193" s="54">
        <v>0</v>
      </c>
      <c r="V193" s="54">
        <v>0</v>
      </c>
    </row>
    <row r="194" spans="2:22">
      <c r="B194" s="54" t="s">
        <v>134</v>
      </c>
      <c r="H194" s="54">
        <v>20</v>
      </c>
      <c r="I194" s="54" t="s">
        <v>475</v>
      </c>
      <c r="J194" s="54" t="str">
        <f t="shared" si="30"/>
        <v>20新日本瓦斯_6A</v>
      </c>
      <c r="K194" s="54">
        <v>29.3</v>
      </c>
      <c r="L194" s="54">
        <v>29.3</v>
      </c>
      <c r="M194" s="54">
        <v>29.3</v>
      </c>
      <c r="N194" s="54">
        <v>29.3</v>
      </c>
      <c r="O194" s="54">
        <v>29.3</v>
      </c>
      <c r="P194" s="54">
        <v>29.3</v>
      </c>
      <c r="Q194" s="54">
        <v>29.3</v>
      </c>
      <c r="R194" s="54">
        <v>29.3</v>
      </c>
      <c r="S194" s="54">
        <v>29.3</v>
      </c>
      <c r="T194" s="54">
        <v>29.3</v>
      </c>
      <c r="U194" s="54">
        <v>29.3</v>
      </c>
      <c r="V194" s="54">
        <v>29.3</v>
      </c>
    </row>
    <row r="195" spans="2:22">
      <c r="B195" s="54" t="s">
        <v>215</v>
      </c>
      <c r="H195" s="54">
        <v>20</v>
      </c>
      <c r="I195" s="54" t="str">
        <f t="shared" ref="I195:I204" si="36">I167</f>
        <v>秩父ガス_6A</v>
      </c>
      <c r="J195" s="54" t="str">
        <f t="shared" si="30"/>
        <v>20秩父ガス_6A</v>
      </c>
      <c r="K195" s="54">
        <v>0</v>
      </c>
      <c r="L195" s="54">
        <v>0</v>
      </c>
      <c r="M195" s="54">
        <v>0</v>
      </c>
      <c r="N195" s="54">
        <v>0</v>
      </c>
      <c r="O195" s="54">
        <v>0</v>
      </c>
      <c r="P195" s="54">
        <v>0</v>
      </c>
      <c r="Q195" s="54">
        <v>0</v>
      </c>
      <c r="R195" s="54">
        <v>0</v>
      </c>
      <c r="S195" s="54">
        <v>0</v>
      </c>
      <c r="T195" s="54">
        <v>0</v>
      </c>
      <c r="U195" s="54">
        <v>0</v>
      </c>
      <c r="V195" s="54">
        <v>0</v>
      </c>
    </row>
    <row r="196" spans="2:22">
      <c r="B196" s="54" t="s">
        <v>139</v>
      </c>
      <c r="H196" s="54">
        <v>20</v>
      </c>
      <c r="I196" s="54" t="str">
        <f t="shared" si="36"/>
        <v>日高都市ガス_6A</v>
      </c>
      <c r="J196" s="54" t="str">
        <f t="shared" si="30"/>
        <v>20日高都市ガス_6A</v>
      </c>
      <c r="K196" s="54">
        <v>29.3</v>
      </c>
      <c r="L196" s="54">
        <v>29.3</v>
      </c>
      <c r="M196" s="54">
        <v>29.3</v>
      </c>
      <c r="N196" s="54">
        <v>29.3</v>
      </c>
      <c r="O196" s="54">
        <v>29.3</v>
      </c>
      <c r="P196" s="54">
        <v>29.3</v>
      </c>
      <c r="Q196" s="54">
        <v>29.3</v>
      </c>
      <c r="R196" s="54">
        <v>29.3</v>
      </c>
      <c r="S196" s="54">
        <v>29.3</v>
      </c>
      <c r="T196" s="54">
        <v>29.3</v>
      </c>
      <c r="U196" s="54">
        <v>29.3</v>
      </c>
      <c r="V196" s="54">
        <v>29.3</v>
      </c>
    </row>
    <row r="197" spans="2:22">
      <c r="B197" s="54" t="s">
        <v>140</v>
      </c>
      <c r="H197" s="54">
        <v>20</v>
      </c>
      <c r="I197" s="54" t="str">
        <f t="shared" si="36"/>
        <v>武蔵野ガス_6A</v>
      </c>
      <c r="J197" s="54" t="str">
        <f t="shared" si="30"/>
        <v>20武蔵野ガス_6A</v>
      </c>
      <c r="K197" s="54">
        <v>0</v>
      </c>
      <c r="L197" s="54">
        <v>0</v>
      </c>
      <c r="M197" s="54">
        <v>0</v>
      </c>
      <c r="N197" s="54">
        <v>0</v>
      </c>
      <c r="O197" s="54">
        <v>0</v>
      </c>
      <c r="P197" s="54">
        <v>0</v>
      </c>
      <c r="Q197" s="54">
        <v>0</v>
      </c>
      <c r="R197" s="54">
        <v>0</v>
      </c>
      <c r="S197" s="54">
        <v>0</v>
      </c>
      <c r="T197" s="54">
        <v>0</v>
      </c>
      <c r="U197" s="54">
        <v>0</v>
      </c>
      <c r="V197" s="54">
        <v>0</v>
      </c>
    </row>
    <row r="198" spans="2:22">
      <c r="B198" s="54" t="s">
        <v>141</v>
      </c>
      <c r="H198" s="54">
        <v>20</v>
      </c>
      <c r="I198" s="54" t="str">
        <f t="shared" si="36"/>
        <v>本庄ガス_12A</v>
      </c>
      <c r="J198" s="54" t="str">
        <f t="shared" si="30"/>
        <v>20本庄ガス_12A</v>
      </c>
      <c r="K198" s="54">
        <v>41.86</v>
      </c>
      <c r="L198" s="54">
        <v>41.86</v>
      </c>
      <c r="M198" s="54">
        <v>41.86</v>
      </c>
      <c r="N198" s="54">
        <v>41.86</v>
      </c>
      <c r="O198" s="54">
        <v>41.86</v>
      </c>
      <c r="P198" s="54">
        <v>41.86</v>
      </c>
      <c r="Q198" s="54">
        <v>41.86</v>
      </c>
      <c r="R198" s="54">
        <v>41.86</v>
      </c>
      <c r="S198" s="54">
        <v>41.86</v>
      </c>
      <c r="T198" s="54">
        <v>41.86</v>
      </c>
      <c r="U198" s="54">
        <v>41.86</v>
      </c>
      <c r="V198" s="54">
        <v>41.86</v>
      </c>
    </row>
    <row r="199" spans="2:22">
      <c r="B199" s="54" t="s">
        <v>142</v>
      </c>
      <c r="H199" s="54">
        <v>20</v>
      </c>
      <c r="I199" s="54">
        <f t="shared" si="36"/>
        <v>0</v>
      </c>
      <c r="J199" s="54" t="str">
        <f t="shared" si="30"/>
        <v>200</v>
      </c>
      <c r="K199" s="54">
        <v>9999</v>
      </c>
      <c r="L199" s="54">
        <v>9999</v>
      </c>
      <c r="M199" s="54">
        <v>9999</v>
      </c>
      <c r="N199" s="54">
        <v>9999</v>
      </c>
      <c r="O199" s="54">
        <v>9999</v>
      </c>
      <c r="P199" s="54">
        <v>9999</v>
      </c>
      <c r="Q199" s="54">
        <v>9999</v>
      </c>
      <c r="R199" s="54">
        <v>9999</v>
      </c>
      <c r="S199" s="54">
        <v>9999</v>
      </c>
      <c r="T199" s="54">
        <v>9999</v>
      </c>
      <c r="U199" s="54">
        <v>9999</v>
      </c>
      <c r="V199" s="54">
        <v>9999</v>
      </c>
    </row>
    <row r="200" spans="2:22">
      <c r="B200" s="54" t="s">
        <v>310</v>
      </c>
      <c r="H200" s="54">
        <v>20</v>
      </c>
      <c r="I200" s="54">
        <f t="shared" si="36"/>
        <v>0</v>
      </c>
      <c r="J200" s="54" t="str">
        <f t="shared" si="30"/>
        <v>200</v>
      </c>
      <c r="K200" s="54">
        <v>9999</v>
      </c>
      <c r="L200" s="54">
        <v>9999</v>
      </c>
      <c r="M200" s="54">
        <v>9999</v>
      </c>
      <c r="N200" s="54">
        <v>9999</v>
      </c>
      <c r="O200" s="54">
        <v>9999</v>
      </c>
      <c r="P200" s="54">
        <v>9999</v>
      </c>
      <c r="Q200" s="54">
        <v>9999</v>
      </c>
      <c r="R200" s="54">
        <v>9999</v>
      </c>
      <c r="S200" s="54">
        <v>9999</v>
      </c>
      <c r="T200" s="54">
        <v>9999</v>
      </c>
      <c r="U200" s="54">
        <v>9999</v>
      </c>
      <c r="V200" s="54">
        <v>9999</v>
      </c>
    </row>
    <row r="201" spans="2:22">
      <c r="B201" s="54" t="s">
        <v>311</v>
      </c>
      <c r="H201" s="54">
        <v>21</v>
      </c>
      <c r="I201" s="54" t="str">
        <f t="shared" si="36"/>
        <v>東京ガス_13A</v>
      </c>
      <c r="J201" s="54" t="str">
        <f t="shared" si="30"/>
        <v>21東京ガス_13A</v>
      </c>
      <c r="K201" s="54">
        <v>45</v>
      </c>
      <c r="L201" s="54">
        <v>45</v>
      </c>
      <c r="M201" s="54">
        <v>45</v>
      </c>
      <c r="N201" s="54">
        <v>45</v>
      </c>
      <c r="O201" s="54">
        <v>45</v>
      </c>
      <c r="P201" s="54">
        <v>45</v>
      </c>
      <c r="Q201" s="54">
        <v>45</v>
      </c>
      <c r="R201" s="54">
        <v>45</v>
      </c>
      <c r="S201" s="54">
        <v>45</v>
      </c>
      <c r="T201" s="54">
        <v>45</v>
      </c>
      <c r="U201" s="54">
        <v>45</v>
      </c>
      <c r="V201" s="54">
        <v>45</v>
      </c>
    </row>
    <row r="202" spans="2:22">
      <c r="H202" s="54">
        <v>21</v>
      </c>
      <c r="I202" s="54" t="str">
        <f t="shared" si="36"/>
        <v>伊奈都市ガス_13A</v>
      </c>
      <c r="J202" s="54" t="str">
        <f t="shared" si="30"/>
        <v>21伊奈都市ガス_13A</v>
      </c>
      <c r="K202" s="54">
        <v>45</v>
      </c>
      <c r="L202" s="54">
        <v>45</v>
      </c>
      <c r="M202" s="54">
        <v>45</v>
      </c>
      <c r="N202" s="54">
        <v>45</v>
      </c>
      <c r="O202" s="54">
        <v>45</v>
      </c>
      <c r="P202" s="54">
        <v>45</v>
      </c>
      <c r="Q202" s="54">
        <v>45</v>
      </c>
      <c r="R202" s="54">
        <v>45</v>
      </c>
      <c r="S202" s="54">
        <v>45</v>
      </c>
      <c r="T202" s="54">
        <v>45</v>
      </c>
      <c r="U202" s="54">
        <v>45</v>
      </c>
      <c r="V202" s="54">
        <v>45</v>
      </c>
    </row>
    <row r="203" spans="2:22">
      <c r="B203" s="54" t="s">
        <v>209</v>
      </c>
      <c r="H203" s="54">
        <v>21</v>
      </c>
      <c r="I203" s="54" t="str">
        <f t="shared" si="36"/>
        <v>入間ガス_13A</v>
      </c>
      <c r="J203" s="54" t="str">
        <f t="shared" si="30"/>
        <v>21入間ガス_13A</v>
      </c>
      <c r="K203" s="54">
        <v>43.12</v>
      </c>
      <c r="L203" s="54">
        <v>43.12</v>
      </c>
      <c r="M203" s="54">
        <v>43.12</v>
      </c>
      <c r="N203" s="54">
        <v>43.12</v>
      </c>
      <c r="O203" s="54">
        <v>43.12</v>
      </c>
      <c r="P203" s="54">
        <v>43.12</v>
      </c>
      <c r="Q203" s="54">
        <v>43.12</v>
      </c>
      <c r="R203" s="54">
        <v>43.12</v>
      </c>
      <c r="S203" s="54">
        <v>43.12</v>
      </c>
      <c r="T203" s="54">
        <v>43.12</v>
      </c>
      <c r="U203" s="54">
        <v>43.12</v>
      </c>
      <c r="V203" s="54">
        <v>43.12</v>
      </c>
    </row>
    <row r="204" spans="2:22">
      <c r="B204" s="54" t="s">
        <v>210</v>
      </c>
      <c r="H204" s="54">
        <v>21</v>
      </c>
      <c r="I204" s="54" t="str">
        <f t="shared" si="36"/>
        <v>太田都市ガス_13A</v>
      </c>
      <c r="J204" s="54" t="str">
        <f t="shared" ref="J204" si="37">CONCATENATE(H204,I204)</f>
        <v>21太田都市ガス_13A</v>
      </c>
      <c r="K204" s="54">
        <v>45</v>
      </c>
      <c r="L204" s="54">
        <v>45</v>
      </c>
      <c r="M204" s="54">
        <v>45</v>
      </c>
      <c r="N204" s="54">
        <v>45</v>
      </c>
      <c r="O204" s="54">
        <v>45</v>
      </c>
      <c r="P204" s="54">
        <v>45</v>
      </c>
      <c r="Q204" s="54">
        <v>45</v>
      </c>
      <c r="R204" s="54">
        <v>45</v>
      </c>
      <c r="S204" s="54">
        <v>45</v>
      </c>
      <c r="T204" s="54">
        <v>45</v>
      </c>
      <c r="U204" s="54">
        <v>45</v>
      </c>
      <c r="V204" s="54">
        <v>45</v>
      </c>
    </row>
    <row r="205" spans="2:22">
      <c r="B205" s="54" t="s">
        <v>211</v>
      </c>
      <c r="H205" s="54">
        <v>21</v>
      </c>
      <c r="I205" s="54" t="str">
        <f t="shared" ref="I205:I221" si="38">I177</f>
        <v>角栄ガス_13A</v>
      </c>
      <c r="J205" s="54" t="str">
        <f t="shared" si="30"/>
        <v>21角栄ガス_13A</v>
      </c>
      <c r="K205" s="54">
        <v>45</v>
      </c>
      <c r="L205" s="54">
        <v>45</v>
      </c>
      <c r="M205" s="54">
        <v>45</v>
      </c>
      <c r="N205" s="54">
        <v>45</v>
      </c>
      <c r="O205" s="54">
        <v>45</v>
      </c>
      <c r="P205" s="54">
        <v>45</v>
      </c>
      <c r="Q205" s="54">
        <v>45</v>
      </c>
      <c r="R205" s="54">
        <v>45</v>
      </c>
      <c r="S205" s="54">
        <v>45</v>
      </c>
      <c r="T205" s="54">
        <v>45</v>
      </c>
      <c r="U205" s="54">
        <v>45</v>
      </c>
      <c r="V205" s="54">
        <v>45</v>
      </c>
    </row>
    <row r="206" spans="2:22">
      <c r="H206" s="54">
        <v>21</v>
      </c>
      <c r="I206" s="54" t="str">
        <f t="shared" si="38"/>
        <v>埼玉ガス_13A</v>
      </c>
      <c r="J206" s="54" t="str">
        <f t="shared" si="30"/>
        <v>21埼玉ガス_13A</v>
      </c>
      <c r="K206" s="54">
        <v>43.12</v>
      </c>
      <c r="L206" s="54">
        <v>43.12</v>
      </c>
      <c r="M206" s="54">
        <v>43.12</v>
      </c>
      <c r="N206" s="54">
        <v>43.12</v>
      </c>
      <c r="O206" s="54">
        <v>43.12</v>
      </c>
      <c r="P206" s="54">
        <v>43.12</v>
      </c>
      <c r="Q206" s="54">
        <v>43.12</v>
      </c>
      <c r="R206" s="54">
        <v>43.12</v>
      </c>
      <c r="S206" s="54">
        <v>43.12</v>
      </c>
      <c r="T206" s="54">
        <v>43.12</v>
      </c>
      <c r="U206" s="54">
        <v>43.12</v>
      </c>
      <c r="V206" s="54">
        <v>43.12</v>
      </c>
    </row>
    <row r="207" spans="2:22">
      <c r="B207" s="54" t="s">
        <v>212</v>
      </c>
      <c r="H207" s="54">
        <v>21</v>
      </c>
      <c r="I207" s="54" t="str">
        <f t="shared" si="38"/>
        <v>坂戸ガス_13A</v>
      </c>
      <c r="J207" s="54" t="str">
        <f t="shared" si="30"/>
        <v>21坂戸ガス_13A</v>
      </c>
      <c r="K207" s="54">
        <v>45</v>
      </c>
      <c r="L207" s="54">
        <v>45</v>
      </c>
      <c r="M207" s="54">
        <v>45</v>
      </c>
      <c r="N207" s="54">
        <v>45</v>
      </c>
      <c r="O207" s="54">
        <v>45</v>
      </c>
      <c r="P207" s="54">
        <v>45</v>
      </c>
      <c r="Q207" s="54">
        <v>45</v>
      </c>
      <c r="R207" s="54">
        <v>45</v>
      </c>
      <c r="S207" s="54">
        <v>45</v>
      </c>
      <c r="T207" s="54">
        <v>45</v>
      </c>
      <c r="U207" s="54">
        <v>45</v>
      </c>
      <c r="V207" s="54">
        <v>45</v>
      </c>
    </row>
    <row r="208" spans="2:22">
      <c r="B208" s="54" t="s">
        <v>211</v>
      </c>
      <c r="H208" s="54">
        <v>21</v>
      </c>
      <c r="I208" s="54" t="str">
        <f t="shared" si="38"/>
        <v>幸手都市ガス_13A</v>
      </c>
      <c r="J208" s="54" t="str">
        <f t="shared" si="30"/>
        <v>21幸手都市ガス_13A</v>
      </c>
      <c r="K208" s="54">
        <v>45</v>
      </c>
      <c r="L208" s="54">
        <v>45</v>
      </c>
      <c r="M208" s="54">
        <v>45</v>
      </c>
      <c r="N208" s="54">
        <v>45</v>
      </c>
      <c r="O208" s="54">
        <v>45</v>
      </c>
      <c r="P208" s="54">
        <v>45</v>
      </c>
      <c r="Q208" s="54">
        <v>45</v>
      </c>
      <c r="R208" s="54">
        <v>45</v>
      </c>
      <c r="S208" s="54">
        <v>45</v>
      </c>
      <c r="T208" s="54">
        <v>45</v>
      </c>
      <c r="U208" s="54">
        <v>45</v>
      </c>
      <c r="V208" s="54">
        <v>45</v>
      </c>
    </row>
    <row r="209" spans="2:22">
      <c r="H209" s="54">
        <v>21</v>
      </c>
      <c r="I209" s="54" t="str">
        <f t="shared" si="38"/>
        <v>松栄ガス_13A</v>
      </c>
      <c r="J209" s="54" t="str">
        <f t="shared" si="30"/>
        <v>21松栄ガス_13A</v>
      </c>
      <c r="K209" s="54">
        <v>45</v>
      </c>
      <c r="L209" s="54">
        <v>45</v>
      </c>
      <c r="M209" s="54">
        <v>45</v>
      </c>
      <c r="N209" s="54">
        <v>45</v>
      </c>
      <c r="O209" s="54">
        <v>45</v>
      </c>
      <c r="P209" s="54">
        <v>45</v>
      </c>
      <c r="Q209" s="54">
        <v>45</v>
      </c>
      <c r="R209" s="54">
        <v>45</v>
      </c>
      <c r="S209" s="54">
        <v>45</v>
      </c>
      <c r="T209" s="54">
        <v>45</v>
      </c>
      <c r="U209" s="54">
        <v>45</v>
      </c>
      <c r="V209" s="54">
        <v>45</v>
      </c>
    </row>
    <row r="210" spans="2:22">
      <c r="B210" s="54" t="s">
        <v>213</v>
      </c>
      <c r="H210" s="54">
        <v>21</v>
      </c>
      <c r="I210" s="54" t="str">
        <f t="shared" si="38"/>
        <v>新日本瓦斯_13A</v>
      </c>
      <c r="J210" s="54" t="str">
        <f t="shared" si="30"/>
        <v>21新日本瓦斯_13A</v>
      </c>
      <c r="K210" s="54">
        <v>43.12</v>
      </c>
      <c r="L210" s="54">
        <v>43.12</v>
      </c>
      <c r="M210" s="54">
        <v>43.12</v>
      </c>
      <c r="N210" s="54">
        <v>43.12</v>
      </c>
      <c r="O210" s="54">
        <v>43.12</v>
      </c>
      <c r="P210" s="54">
        <v>43.12</v>
      </c>
      <c r="Q210" s="54">
        <v>43.12</v>
      </c>
      <c r="R210" s="54">
        <v>43.12</v>
      </c>
      <c r="S210" s="54">
        <v>43.12</v>
      </c>
      <c r="T210" s="54">
        <v>43.12</v>
      </c>
      <c r="U210" s="54">
        <v>43.12</v>
      </c>
      <c r="V210" s="54">
        <v>43.12</v>
      </c>
    </row>
    <row r="211" spans="2:22">
      <c r="B211" s="54" t="s">
        <v>214</v>
      </c>
      <c r="H211" s="54">
        <v>21</v>
      </c>
      <c r="I211" s="54" t="str">
        <f t="shared" si="38"/>
        <v>西武ガス_13A</v>
      </c>
      <c r="J211" s="54" t="str">
        <f t="shared" si="30"/>
        <v>21西武ガス_13A</v>
      </c>
      <c r="K211" s="54">
        <v>46.04</v>
      </c>
      <c r="L211" s="54">
        <v>46.04</v>
      </c>
      <c r="M211" s="54">
        <v>46.04</v>
      </c>
      <c r="N211" s="54">
        <v>46.04</v>
      </c>
      <c r="O211" s="54">
        <v>46.04</v>
      </c>
      <c r="P211" s="54">
        <v>46.04</v>
      </c>
      <c r="Q211" s="54">
        <v>43.12</v>
      </c>
      <c r="R211" s="54">
        <v>43.12</v>
      </c>
      <c r="S211" s="54">
        <v>43.12</v>
      </c>
      <c r="T211" s="54">
        <v>43.12</v>
      </c>
      <c r="U211" s="54">
        <v>43.12</v>
      </c>
      <c r="V211" s="54">
        <v>43.12</v>
      </c>
    </row>
    <row r="212" spans="2:22">
      <c r="H212" s="54">
        <v>21</v>
      </c>
      <c r="I212" s="54" t="str">
        <f t="shared" si="38"/>
        <v>大東ガス_13A</v>
      </c>
      <c r="J212" s="54" t="str">
        <f t="shared" si="30"/>
        <v>21大東ガス_13A</v>
      </c>
      <c r="K212" s="54">
        <v>45</v>
      </c>
      <c r="L212" s="54">
        <v>45</v>
      </c>
      <c r="M212" s="54">
        <v>45</v>
      </c>
      <c r="N212" s="54">
        <v>45</v>
      </c>
      <c r="O212" s="54">
        <v>45</v>
      </c>
      <c r="P212" s="54">
        <v>45</v>
      </c>
      <c r="Q212" s="54">
        <v>45</v>
      </c>
      <c r="R212" s="54">
        <v>45</v>
      </c>
      <c r="S212" s="54">
        <v>45</v>
      </c>
      <c r="T212" s="54">
        <v>45</v>
      </c>
      <c r="U212" s="54">
        <v>45</v>
      </c>
      <c r="V212" s="54">
        <v>45</v>
      </c>
    </row>
    <row r="213" spans="2:22">
      <c r="H213" s="54">
        <v>21</v>
      </c>
      <c r="I213" s="54" t="str">
        <f t="shared" si="38"/>
        <v>秩父ガス_13A</v>
      </c>
      <c r="J213" s="54" t="str">
        <f t="shared" ref="J213:J281" si="39">CONCATENATE(H213,I213)</f>
        <v>21秩父ガス_13A</v>
      </c>
      <c r="K213" s="54">
        <v>46.04</v>
      </c>
      <c r="L213" s="54">
        <v>46.04</v>
      </c>
      <c r="M213" s="54">
        <v>46.04</v>
      </c>
      <c r="N213" s="54">
        <v>46.04</v>
      </c>
      <c r="O213" s="54">
        <v>46.04</v>
      </c>
      <c r="P213" s="54">
        <v>46.04</v>
      </c>
      <c r="Q213" s="54">
        <v>46.04</v>
      </c>
      <c r="R213" s="54">
        <v>46.04</v>
      </c>
      <c r="S213" s="54">
        <v>46.04</v>
      </c>
      <c r="T213" s="54">
        <v>46.04</v>
      </c>
      <c r="U213" s="54">
        <v>46.04</v>
      </c>
      <c r="V213" s="54">
        <v>46.04</v>
      </c>
    </row>
    <row r="214" spans="2:22">
      <c r="H214" s="54">
        <v>21</v>
      </c>
      <c r="I214" s="54" t="str">
        <f t="shared" si="38"/>
        <v>東彩ガス_13A</v>
      </c>
      <c r="J214" s="54" t="str">
        <f t="shared" si="39"/>
        <v>21東彩ガス_13A</v>
      </c>
      <c r="K214" s="54">
        <v>45</v>
      </c>
      <c r="L214" s="54">
        <v>45</v>
      </c>
      <c r="M214" s="54">
        <v>45</v>
      </c>
      <c r="N214" s="54">
        <v>45</v>
      </c>
      <c r="O214" s="54">
        <v>45</v>
      </c>
      <c r="P214" s="54">
        <v>45</v>
      </c>
      <c r="Q214" s="54">
        <v>45</v>
      </c>
      <c r="R214" s="54">
        <v>45</v>
      </c>
      <c r="S214" s="54">
        <v>45</v>
      </c>
      <c r="T214" s="54">
        <v>45</v>
      </c>
      <c r="U214" s="54">
        <v>45</v>
      </c>
      <c r="V214" s="54">
        <v>45</v>
      </c>
    </row>
    <row r="215" spans="2:22">
      <c r="H215" s="54">
        <v>21</v>
      </c>
      <c r="I215" s="54" t="str">
        <f t="shared" si="38"/>
        <v>日高都市ガス_13A</v>
      </c>
      <c r="J215" s="54" t="str">
        <f t="shared" si="39"/>
        <v>21日高都市ガス_13A</v>
      </c>
      <c r="K215" s="54">
        <v>45</v>
      </c>
      <c r="L215" s="54">
        <v>45</v>
      </c>
      <c r="M215" s="54">
        <v>45</v>
      </c>
      <c r="N215" s="54">
        <v>45</v>
      </c>
      <c r="O215" s="54">
        <v>45</v>
      </c>
      <c r="P215" s="54">
        <v>45</v>
      </c>
      <c r="Q215" s="54">
        <v>45</v>
      </c>
      <c r="R215" s="54">
        <v>45</v>
      </c>
      <c r="S215" s="54">
        <v>45</v>
      </c>
      <c r="T215" s="54">
        <v>45</v>
      </c>
      <c r="U215" s="54">
        <v>45</v>
      </c>
      <c r="V215" s="54">
        <v>45</v>
      </c>
    </row>
    <row r="216" spans="2:22">
      <c r="H216" s="54">
        <v>21</v>
      </c>
      <c r="I216" s="54" t="str">
        <f t="shared" si="38"/>
        <v>武州ガス_13A</v>
      </c>
      <c r="J216" s="54" t="str">
        <f t="shared" si="39"/>
        <v>21武州ガス_13A</v>
      </c>
      <c r="K216" s="54">
        <v>45</v>
      </c>
      <c r="L216" s="54">
        <v>45</v>
      </c>
      <c r="M216" s="54">
        <v>45</v>
      </c>
      <c r="N216" s="54">
        <v>45</v>
      </c>
      <c r="O216" s="54">
        <v>45</v>
      </c>
      <c r="P216" s="54">
        <v>45</v>
      </c>
      <c r="Q216" s="54">
        <v>45</v>
      </c>
      <c r="R216" s="54">
        <v>45</v>
      </c>
      <c r="S216" s="54">
        <v>45</v>
      </c>
      <c r="T216" s="54">
        <v>45</v>
      </c>
      <c r="U216" s="54">
        <v>45</v>
      </c>
      <c r="V216" s="54">
        <v>45</v>
      </c>
    </row>
    <row r="217" spans="2:22">
      <c r="H217" s="54">
        <v>21</v>
      </c>
      <c r="I217" s="54" t="str">
        <f t="shared" si="38"/>
        <v>本庄ガス_13A</v>
      </c>
      <c r="J217" s="54" t="str">
        <f t="shared" si="39"/>
        <v>21本庄ガス_13A</v>
      </c>
      <c r="K217" s="54">
        <v>43.12</v>
      </c>
      <c r="L217" s="54">
        <v>43.12</v>
      </c>
      <c r="M217" s="54">
        <v>43.12</v>
      </c>
      <c r="N217" s="54">
        <v>43.12</v>
      </c>
      <c r="O217" s="54">
        <v>43.12</v>
      </c>
      <c r="P217" s="54">
        <v>43.12</v>
      </c>
      <c r="Q217" s="54">
        <v>43.12</v>
      </c>
      <c r="R217" s="54">
        <v>43.12</v>
      </c>
      <c r="S217" s="54">
        <v>43.12</v>
      </c>
      <c r="T217" s="54">
        <v>43.12</v>
      </c>
      <c r="U217" s="54">
        <v>43.12</v>
      </c>
      <c r="V217" s="54">
        <v>43.12</v>
      </c>
    </row>
    <row r="218" spans="2:22">
      <c r="H218" s="54">
        <v>21</v>
      </c>
      <c r="I218" s="54" t="str">
        <f t="shared" si="38"/>
        <v>武蔵野ガス_13A</v>
      </c>
      <c r="J218" s="54" t="str">
        <f t="shared" si="39"/>
        <v>21武蔵野ガス_13A</v>
      </c>
      <c r="K218" s="54">
        <v>46.04</v>
      </c>
      <c r="L218" s="54">
        <v>46.04</v>
      </c>
      <c r="M218" s="54">
        <v>46.04</v>
      </c>
      <c r="N218" s="54">
        <v>46.04</v>
      </c>
      <c r="O218" s="54">
        <v>46.04</v>
      </c>
      <c r="P218" s="54">
        <v>46.04</v>
      </c>
      <c r="Q218" s="54">
        <v>46.04</v>
      </c>
      <c r="R218" s="54">
        <v>46.04</v>
      </c>
      <c r="S218" s="54">
        <v>46.04</v>
      </c>
      <c r="T218" s="54">
        <v>46.04</v>
      </c>
      <c r="U218" s="54">
        <v>46.04</v>
      </c>
      <c r="V218" s="54">
        <v>46.04</v>
      </c>
    </row>
    <row r="219" spans="2:22">
      <c r="H219" s="54">
        <v>21</v>
      </c>
      <c r="I219" s="54" t="str">
        <f t="shared" si="38"/>
        <v>鷲宮ガス_13A</v>
      </c>
      <c r="J219" s="54" t="str">
        <f t="shared" si="39"/>
        <v>21鷲宮ガス_13A</v>
      </c>
      <c r="K219" s="54">
        <v>45</v>
      </c>
      <c r="L219" s="54">
        <v>45</v>
      </c>
      <c r="M219" s="54">
        <v>45</v>
      </c>
      <c r="N219" s="54">
        <v>45</v>
      </c>
      <c r="O219" s="54">
        <v>45</v>
      </c>
      <c r="P219" s="54">
        <v>45</v>
      </c>
      <c r="Q219" s="54">
        <v>45</v>
      </c>
      <c r="R219" s="54">
        <v>45</v>
      </c>
      <c r="S219" s="54">
        <v>45</v>
      </c>
      <c r="T219" s="54">
        <v>45</v>
      </c>
      <c r="U219" s="54">
        <v>45</v>
      </c>
      <c r="V219" s="54">
        <v>45</v>
      </c>
    </row>
    <row r="220" spans="2:22">
      <c r="H220" s="54">
        <v>21</v>
      </c>
      <c r="I220" s="54" t="str">
        <f t="shared" si="38"/>
        <v>入間ガス_6A</v>
      </c>
      <c r="J220" s="54" t="str">
        <f t="shared" si="39"/>
        <v>21入間ガス_6A</v>
      </c>
      <c r="K220" s="54">
        <v>29.3</v>
      </c>
      <c r="L220" s="54">
        <v>29.3</v>
      </c>
      <c r="M220" s="54">
        <v>29.3</v>
      </c>
      <c r="N220" s="54">
        <v>29.3</v>
      </c>
      <c r="O220" s="54">
        <v>29.3</v>
      </c>
      <c r="P220" s="54">
        <v>29.3</v>
      </c>
      <c r="Q220" s="54">
        <v>29.3</v>
      </c>
      <c r="R220" s="54">
        <v>29.3</v>
      </c>
      <c r="S220" s="54">
        <v>29.3</v>
      </c>
      <c r="T220" s="54">
        <v>29.3</v>
      </c>
      <c r="U220" s="54">
        <v>29.3</v>
      </c>
      <c r="V220" s="54">
        <v>29.3</v>
      </c>
    </row>
    <row r="221" spans="2:22">
      <c r="H221" s="54">
        <v>21</v>
      </c>
      <c r="I221" s="54" t="str">
        <f t="shared" si="38"/>
        <v>角栄ガス_6A</v>
      </c>
      <c r="J221" s="54" t="str">
        <f t="shared" si="39"/>
        <v>21角栄ガス_6A</v>
      </c>
      <c r="K221" s="54">
        <v>0</v>
      </c>
      <c r="L221" s="54">
        <v>0</v>
      </c>
      <c r="M221" s="54">
        <v>0</v>
      </c>
      <c r="N221" s="54">
        <v>0</v>
      </c>
      <c r="O221" s="54">
        <v>0</v>
      </c>
      <c r="P221" s="54">
        <v>0</v>
      </c>
      <c r="Q221" s="54">
        <v>0</v>
      </c>
      <c r="R221" s="54">
        <v>0</v>
      </c>
      <c r="S221" s="54">
        <v>0</v>
      </c>
      <c r="T221" s="54">
        <v>0</v>
      </c>
      <c r="U221" s="54">
        <v>0</v>
      </c>
      <c r="V221" s="54">
        <v>0</v>
      </c>
    </row>
    <row r="222" spans="2:22">
      <c r="H222" s="54">
        <v>21</v>
      </c>
      <c r="I222" s="54" t="s">
        <v>475</v>
      </c>
      <c r="J222" s="54" t="str">
        <f t="shared" si="39"/>
        <v>21新日本瓦斯_6A</v>
      </c>
      <c r="K222" s="54">
        <v>29.3</v>
      </c>
      <c r="L222" s="54">
        <v>29.3</v>
      </c>
      <c r="M222" s="54">
        <v>29.3</v>
      </c>
      <c r="N222" s="54">
        <v>29.3</v>
      </c>
      <c r="O222" s="54">
        <v>29.3</v>
      </c>
      <c r="P222" s="54">
        <v>29.3</v>
      </c>
      <c r="Q222" s="54">
        <v>29.3</v>
      </c>
      <c r="R222" s="54">
        <v>29.3</v>
      </c>
      <c r="S222" s="54">
        <v>29.3</v>
      </c>
      <c r="T222" s="54">
        <v>29.3</v>
      </c>
      <c r="U222" s="54">
        <v>29.3</v>
      </c>
      <c r="V222" s="54">
        <v>29.3</v>
      </c>
    </row>
    <row r="223" spans="2:22">
      <c r="H223" s="54">
        <v>21</v>
      </c>
      <c r="I223" s="54" t="str">
        <f t="shared" ref="I223:I232" si="40">I195</f>
        <v>秩父ガス_6A</v>
      </c>
      <c r="J223" s="54" t="str">
        <f t="shared" si="39"/>
        <v>21秩父ガス_6A</v>
      </c>
      <c r="K223" s="54">
        <v>0</v>
      </c>
      <c r="L223" s="54">
        <v>0</v>
      </c>
      <c r="M223" s="54">
        <v>0</v>
      </c>
      <c r="N223" s="54">
        <v>0</v>
      </c>
      <c r="O223" s="54">
        <v>0</v>
      </c>
      <c r="P223" s="54">
        <v>0</v>
      </c>
      <c r="Q223" s="54">
        <v>0</v>
      </c>
      <c r="R223" s="54">
        <v>0</v>
      </c>
      <c r="S223" s="54">
        <v>0</v>
      </c>
      <c r="T223" s="54">
        <v>0</v>
      </c>
      <c r="U223" s="54">
        <v>0</v>
      </c>
      <c r="V223" s="54">
        <v>0</v>
      </c>
    </row>
    <row r="224" spans="2:22">
      <c r="H224" s="54">
        <v>21</v>
      </c>
      <c r="I224" s="54" t="str">
        <f t="shared" si="40"/>
        <v>日高都市ガス_6A</v>
      </c>
      <c r="J224" s="54" t="str">
        <f t="shared" si="39"/>
        <v>21日高都市ガス_6A</v>
      </c>
      <c r="K224" s="54">
        <v>29.3</v>
      </c>
      <c r="L224" s="54">
        <v>29.3</v>
      </c>
      <c r="M224" s="54">
        <v>29.3</v>
      </c>
      <c r="N224" s="54">
        <v>29.3</v>
      </c>
      <c r="O224" s="54">
        <v>29.3</v>
      </c>
      <c r="P224" s="54">
        <v>29.3</v>
      </c>
      <c r="Q224" s="54">
        <v>29.3</v>
      </c>
      <c r="R224" s="54">
        <v>29.3</v>
      </c>
      <c r="S224" s="54">
        <v>29.3</v>
      </c>
      <c r="T224" s="54">
        <v>29.3</v>
      </c>
      <c r="U224" s="54">
        <v>29.3</v>
      </c>
      <c r="V224" s="54">
        <v>29.3</v>
      </c>
    </row>
    <row r="225" spans="8:22">
      <c r="H225" s="54">
        <v>21</v>
      </c>
      <c r="I225" s="54" t="str">
        <f t="shared" si="40"/>
        <v>武蔵野ガス_6A</v>
      </c>
      <c r="J225" s="54" t="str">
        <f t="shared" si="39"/>
        <v>21武蔵野ガス_6A</v>
      </c>
      <c r="K225" s="54">
        <v>0</v>
      </c>
      <c r="L225" s="54">
        <v>0</v>
      </c>
      <c r="M225" s="54">
        <v>0</v>
      </c>
      <c r="N225" s="54">
        <v>0</v>
      </c>
      <c r="O225" s="54">
        <v>0</v>
      </c>
      <c r="P225" s="54">
        <v>0</v>
      </c>
      <c r="Q225" s="54">
        <v>0</v>
      </c>
      <c r="R225" s="54">
        <v>0</v>
      </c>
      <c r="S225" s="54">
        <v>0</v>
      </c>
      <c r="T225" s="54">
        <v>0</v>
      </c>
      <c r="U225" s="54">
        <v>0</v>
      </c>
      <c r="V225" s="54">
        <v>0</v>
      </c>
    </row>
    <row r="226" spans="8:22">
      <c r="H226" s="54">
        <v>21</v>
      </c>
      <c r="I226" s="54" t="str">
        <f t="shared" si="40"/>
        <v>本庄ガス_12A</v>
      </c>
      <c r="J226" s="54" t="str">
        <f t="shared" si="39"/>
        <v>21本庄ガス_12A</v>
      </c>
      <c r="K226" s="54">
        <v>41.86</v>
      </c>
      <c r="L226" s="54">
        <v>41.86</v>
      </c>
      <c r="M226" s="54">
        <v>41.86</v>
      </c>
      <c r="N226" s="54">
        <v>41.86</v>
      </c>
      <c r="O226" s="54">
        <v>41.86</v>
      </c>
      <c r="P226" s="54">
        <v>41.86</v>
      </c>
      <c r="Q226" s="54">
        <v>41.86</v>
      </c>
      <c r="R226" s="54">
        <v>41.86</v>
      </c>
      <c r="S226" s="54">
        <v>41.86</v>
      </c>
      <c r="T226" s="54">
        <v>41.86</v>
      </c>
      <c r="U226" s="54">
        <v>41.86</v>
      </c>
      <c r="V226" s="54">
        <v>41.86</v>
      </c>
    </row>
    <row r="227" spans="8:22">
      <c r="H227" s="54">
        <v>21</v>
      </c>
      <c r="I227" s="54">
        <f t="shared" si="40"/>
        <v>0</v>
      </c>
      <c r="J227" s="54" t="str">
        <f t="shared" si="39"/>
        <v>210</v>
      </c>
      <c r="K227" s="54">
        <v>9999</v>
      </c>
      <c r="L227" s="54">
        <v>9999</v>
      </c>
      <c r="M227" s="54">
        <v>9999</v>
      </c>
      <c r="N227" s="54">
        <v>9999</v>
      </c>
      <c r="O227" s="54">
        <v>9999</v>
      </c>
      <c r="P227" s="54">
        <v>9999</v>
      </c>
      <c r="Q227" s="54">
        <v>9999</v>
      </c>
      <c r="R227" s="54">
        <v>9999</v>
      </c>
      <c r="S227" s="54">
        <v>9999</v>
      </c>
      <c r="T227" s="54">
        <v>9999</v>
      </c>
      <c r="U227" s="54">
        <v>9999</v>
      </c>
      <c r="V227" s="54">
        <v>9999</v>
      </c>
    </row>
    <row r="228" spans="8:22">
      <c r="H228" s="54">
        <v>21</v>
      </c>
      <c r="I228" s="54">
        <f t="shared" si="40"/>
        <v>0</v>
      </c>
      <c r="J228" s="54" t="str">
        <f t="shared" si="39"/>
        <v>210</v>
      </c>
      <c r="K228" s="54">
        <v>9999</v>
      </c>
      <c r="L228" s="54">
        <v>9999</v>
      </c>
      <c r="M228" s="54">
        <v>9999</v>
      </c>
      <c r="N228" s="54">
        <v>9999</v>
      </c>
      <c r="O228" s="54">
        <v>9999</v>
      </c>
      <c r="P228" s="54">
        <v>9999</v>
      </c>
      <c r="Q228" s="54">
        <v>9999</v>
      </c>
      <c r="R228" s="54">
        <v>9999</v>
      </c>
      <c r="S228" s="54">
        <v>9999</v>
      </c>
      <c r="T228" s="54">
        <v>9999</v>
      </c>
      <c r="U228" s="54">
        <v>9999</v>
      </c>
      <c r="V228" s="54">
        <v>9999</v>
      </c>
    </row>
    <row r="229" spans="8:22">
      <c r="H229" s="54">
        <v>22</v>
      </c>
      <c r="I229" s="54" t="str">
        <f t="shared" si="40"/>
        <v>東京ガス_13A</v>
      </c>
      <c r="J229" s="54" t="str">
        <f t="shared" si="39"/>
        <v>22東京ガス_13A</v>
      </c>
      <c r="K229" s="54">
        <v>45</v>
      </c>
      <c r="L229" s="54">
        <v>45</v>
      </c>
      <c r="M229" s="54">
        <v>45</v>
      </c>
      <c r="N229" s="54">
        <v>45</v>
      </c>
      <c r="O229" s="54">
        <v>45</v>
      </c>
      <c r="P229" s="54">
        <v>45</v>
      </c>
      <c r="Q229" s="54">
        <v>45</v>
      </c>
      <c r="R229" s="54">
        <v>45</v>
      </c>
      <c r="S229" s="54">
        <v>45</v>
      </c>
      <c r="T229" s="54">
        <v>45</v>
      </c>
      <c r="U229" s="54">
        <v>45</v>
      </c>
      <c r="V229" s="54">
        <v>45</v>
      </c>
    </row>
    <row r="230" spans="8:22">
      <c r="H230" s="54">
        <v>22</v>
      </c>
      <c r="I230" s="54" t="str">
        <f t="shared" si="40"/>
        <v>伊奈都市ガス_13A</v>
      </c>
      <c r="J230" s="54" t="str">
        <f t="shared" si="39"/>
        <v>22伊奈都市ガス_13A</v>
      </c>
      <c r="K230" s="54">
        <v>45</v>
      </c>
      <c r="L230" s="54">
        <v>45</v>
      </c>
      <c r="M230" s="54">
        <v>45</v>
      </c>
      <c r="N230" s="54">
        <v>45</v>
      </c>
      <c r="O230" s="54">
        <v>45</v>
      </c>
      <c r="P230" s="54">
        <v>45</v>
      </c>
      <c r="Q230" s="54">
        <v>45</v>
      </c>
      <c r="R230" s="54">
        <v>45</v>
      </c>
      <c r="S230" s="54">
        <v>45</v>
      </c>
      <c r="T230" s="54">
        <v>45</v>
      </c>
      <c r="U230" s="54">
        <v>45</v>
      </c>
      <c r="V230" s="54">
        <v>45</v>
      </c>
    </row>
    <row r="231" spans="8:22">
      <c r="H231" s="54">
        <v>22</v>
      </c>
      <c r="I231" s="54" t="str">
        <f t="shared" si="40"/>
        <v>入間ガス_13A</v>
      </c>
      <c r="J231" s="54" t="str">
        <f t="shared" si="39"/>
        <v>22入間ガス_13A</v>
      </c>
      <c r="K231" s="54">
        <v>43.12</v>
      </c>
      <c r="L231" s="54">
        <v>43.12</v>
      </c>
      <c r="M231" s="54">
        <v>43.12</v>
      </c>
      <c r="N231" s="54">
        <v>43.12</v>
      </c>
      <c r="O231" s="54">
        <v>43.12</v>
      </c>
      <c r="P231" s="54">
        <v>43.12</v>
      </c>
      <c r="Q231" s="54">
        <v>43.12</v>
      </c>
      <c r="R231" s="54">
        <v>43.12</v>
      </c>
      <c r="S231" s="54">
        <v>43.12</v>
      </c>
      <c r="T231" s="54">
        <v>43.12</v>
      </c>
      <c r="U231" s="54">
        <v>43.12</v>
      </c>
      <c r="V231" s="54">
        <v>43.12</v>
      </c>
    </row>
    <row r="232" spans="8:22">
      <c r="H232" s="54">
        <v>22</v>
      </c>
      <c r="I232" s="54" t="str">
        <f t="shared" si="40"/>
        <v>太田都市ガス_13A</v>
      </c>
      <c r="J232" s="54" t="str">
        <f t="shared" ref="J232" si="41">CONCATENATE(H232,I232)</f>
        <v>22太田都市ガス_13A</v>
      </c>
      <c r="K232" s="54">
        <v>45</v>
      </c>
      <c r="L232" s="54">
        <v>45</v>
      </c>
      <c r="M232" s="54">
        <v>45</v>
      </c>
      <c r="N232" s="54">
        <v>45</v>
      </c>
      <c r="O232" s="54">
        <v>45</v>
      </c>
      <c r="P232" s="54">
        <v>45</v>
      </c>
      <c r="Q232" s="54">
        <v>45</v>
      </c>
      <c r="R232" s="54">
        <v>45</v>
      </c>
      <c r="S232" s="54">
        <v>45</v>
      </c>
      <c r="T232" s="54">
        <v>45</v>
      </c>
      <c r="U232" s="54">
        <v>45</v>
      </c>
      <c r="V232" s="54">
        <v>45</v>
      </c>
    </row>
    <row r="233" spans="8:22">
      <c r="H233" s="54">
        <v>22</v>
      </c>
      <c r="I233" s="54" t="str">
        <f t="shared" ref="I233:I240" si="42">I205</f>
        <v>角栄ガス_13A</v>
      </c>
      <c r="J233" s="54" t="str">
        <f t="shared" si="39"/>
        <v>22角栄ガス_13A</v>
      </c>
      <c r="K233" s="54">
        <v>45</v>
      </c>
      <c r="L233" s="54">
        <v>45</v>
      </c>
      <c r="M233" s="54">
        <v>45</v>
      </c>
      <c r="N233" s="54">
        <v>45</v>
      </c>
      <c r="O233" s="54">
        <v>45</v>
      </c>
      <c r="P233" s="54">
        <v>45</v>
      </c>
      <c r="Q233" s="54">
        <v>45</v>
      </c>
      <c r="R233" s="54">
        <v>45</v>
      </c>
      <c r="S233" s="54">
        <v>45</v>
      </c>
      <c r="T233" s="54">
        <v>45</v>
      </c>
      <c r="U233" s="54">
        <v>45</v>
      </c>
      <c r="V233" s="54">
        <v>45</v>
      </c>
    </row>
    <row r="234" spans="8:22">
      <c r="H234" s="54">
        <v>22</v>
      </c>
      <c r="I234" s="54" t="str">
        <f t="shared" si="42"/>
        <v>埼玉ガス_13A</v>
      </c>
      <c r="J234" s="54" t="str">
        <f t="shared" si="39"/>
        <v>22埼玉ガス_13A</v>
      </c>
      <c r="K234" s="54">
        <v>43.12</v>
      </c>
      <c r="L234" s="54">
        <v>43.12</v>
      </c>
      <c r="M234" s="54">
        <v>43.12</v>
      </c>
      <c r="N234" s="54">
        <v>43.12</v>
      </c>
      <c r="O234" s="54">
        <v>43.12</v>
      </c>
      <c r="P234" s="54">
        <v>43.12</v>
      </c>
      <c r="Q234" s="54">
        <v>43.12</v>
      </c>
      <c r="R234" s="54">
        <v>43.12</v>
      </c>
      <c r="S234" s="54">
        <v>43.12</v>
      </c>
      <c r="T234" s="54">
        <v>43.12</v>
      </c>
      <c r="U234" s="54">
        <v>43.12</v>
      </c>
      <c r="V234" s="54">
        <v>43.12</v>
      </c>
    </row>
    <row r="235" spans="8:22">
      <c r="H235" s="54">
        <v>22</v>
      </c>
      <c r="I235" s="54" t="str">
        <f t="shared" si="42"/>
        <v>坂戸ガス_13A</v>
      </c>
      <c r="J235" s="54" t="str">
        <f t="shared" si="39"/>
        <v>22坂戸ガス_13A</v>
      </c>
      <c r="K235" s="54">
        <v>45</v>
      </c>
      <c r="L235" s="54">
        <v>45</v>
      </c>
      <c r="M235" s="54">
        <v>45</v>
      </c>
      <c r="N235" s="54">
        <v>45</v>
      </c>
      <c r="O235" s="54">
        <v>45</v>
      </c>
      <c r="P235" s="54">
        <v>45</v>
      </c>
      <c r="Q235" s="54">
        <v>45</v>
      </c>
      <c r="R235" s="54">
        <v>45</v>
      </c>
      <c r="S235" s="54">
        <v>45</v>
      </c>
      <c r="T235" s="54">
        <v>45</v>
      </c>
      <c r="U235" s="54">
        <v>45</v>
      </c>
      <c r="V235" s="54">
        <v>45</v>
      </c>
    </row>
    <row r="236" spans="8:22">
      <c r="H236" s="54">
        <v>22</v>
      </c>
      <c r="I236" s="54" t="str">
        <f t="shared" si="42"/>
        <v>幸手都市ガス_13A</v>
      </c>
      <c r="J236" s="54" t="str">
        <f t="shared" si="39"/>
        <v>22幸手都市ガス_13A</v>
      </c>
      <c r="K236" s="54">
        <v>45</v>
      </c>
      <c r="L236" s="54">
        <v>45</v>
      </c>
      <c r="M236" s="54">
        <v>45</v>
      </c>
      <c r="N236" s="54">
        <v>45</v>
      </c>
      <c r="O236" s="54">
        <v>45</v>
      </c>
      <c r="P236" s="54">
        <v>45</v>
      </c>
      <c r="Q236" s="54">
        <v>45</v>
      </c>
      <c r="R236" s="54">
        <v>45</v>
      </c>
      <c r="S236" s="54">
        <v>45</v>
      </c>
      <c r="T236" s="54">
        <v>45</v>
      </c>
      <c r="U236" s="54">
        <v>45</v>
      </c>
      <c r="V236" s="54">
        <v>45</v>
      </c>
    </row>
    <row r="237" spans="8:22">
      <c r="H237" s="54">
        <v>22</v>
      </c>
      <c r="I237" s="54" t="str">
        <f t="shared" si="42"/>
        <v>松栄ガス_13A</v>
      </c>
      <c r="J237" s="54" t="str">
        <f t="shared" si="39"/>
        <v>22松栄ガス_13A</v>
      </c>
      <c r="K237" s="54">
        <v>45</v>
      </c>
      <c r="L237" s="54">
        <v>45</v>
      </c>
      <c r="M237" s="54">
        <v>45</v>
      </c>
      <c r="N237" s="54">
        <v>45</v>
      </c>
      <c r="O237" s="54">
        <v>45</v>
      </c>
      <c r="P237" s="54">
        <v>45</v>
      </c>
      <c r="Q237" s="54">
        <v>45</v>
      </c>
      <c r="R237" s="54">
        <v>45</v>
      </c>
      <c r="S237" s="54">
        <v>45</v>
      </c>
      <c r="T237" s="54">
        <v>45</v>
      </c>
      <c r="U237" s="54">
        <v>45</v>
      </c>
      <c r="V237" s="54">
        <v>45</v>
      </c>
    </row>
    <row r="238" spans="8:22">
      <c r="H238" s="54">
        <v>22</v>
      </c>
      <c r="I238" s="54" t="str">
        <f t="shared" si="42"/>
        <v>新日本瓦斯_13A</v>
      </c>
      <c r="J238" s="54" t="str">
        <f t="shared" si="39"/>
        <v>22新日本瓦斯_13A</v>
      </c>
      <c r="K238" s="54">
        <v>43.12</v>
      </c>
      <c r="L238" s="54">
        <v>43.12</v>
      </c>
      <c r="M238" s="54">
        <v>43.12</v>
      </c>
      <c r="N238" s="54">
        <v>43.12</v>
      </c>
      <c r="O238" s="54">
        <v>43.12</v>
      </c>
      <c r="P238" s="54">
        <v>43.12</v>
      </c>
      <c r="Q238" s="54">
        <v>43.12</v>
      </c>
      <c r="R238" s="54">
        <v>43.12</v>
      </c>
      <c r="S238" s="54">
        <v>43.12</v>
      </c>
      <c r="T238" s="54">
        <v>43.12</v>
      </c>
      <c r="U238" s="54">
        <v>43.12</v>
      </c>
      <c r="V238" s="54">
        <v>43.12</v>
      </c>
    </row>
    <row r="239" spans="8:22">
      <c r="H239" s="54">
        <v>22</v>
      </c>
      <c r="I239" s="54" t="str">
        <f t="shared" si="42"/>
        <v>西武ガス_13A</v>
      </c>
      <c r="J239" s="54" t="str">
        <f t="shared" si="39"/>
        <v>22西武ガス_13A</v>
      </c>
      <c r="K239" s="54">
        <v>43.12</v>
      </c>
      <c r="L239" s="54">
        <v>43.12</v>
      </c>
      <c r="M239" s="54">
        <v>43.12</v>
      </c>
      <c r="N239" s="54">
        <v>43.12</v>
      </c>
      <c r="O239" s="54">
        <v>43.12</v>
      </c>
      <c r="P239" s="54">
        <v>43.12</v>
      </c>
      <c r="Q239" s="54">
        <v>43.12</v>
      </c>
      <c r="R239" s="54">
        <v>43.12</v>
      </c>
      <c r="S239" s="54">
        <v>43.12</v>
      </c>
      <c r="T239" s="54">
        <v>43.12</v>
      </c>
      <c r="U239" s="54">
        <v>43.12</v>
      </c>
      <c r="V239" s="54">
        <v>43.12</v>
      </c>
    </row>
    <row r="240" spans="8:22">
      <c r="H240" s="54">
        <v>22</v>
      </c>
      <c r="I240" s="54" t="str">
        <f t="shared" si="42"/>
        <v>大東ガス_13A</v>
      </c>
      <c r="J240" s="54" t="str">
        <f t="shared" si="39"/>
        <v>22大東ガス_13A</v>
      </c>
      <c r="K240" s="54">
        <v>45</v>
      </c>
      <c r="L240" s="54">
        <v>45</v>
      </c>
      <c r="M240" s="54">
        <v>45</v>
      </c>
      <c r="N240" s="54">
        <v>45</v>
      </c>
      <c r="O240" s="54">
        <v>45</v>
      </c>
      <c r="P240" s="54">
        <v>45</v>
      </c>
      <c r="Q240" s="54">
        <v>45</v>
      </c>
      <c r="R240" s="54">
        <v>45</v>
      </c>
      <c r="S240" s="54">
        <v>45</v>
      </c>
      <c r="T240" s="54">
        <v>45</v>
      </c>
      <c r="U240" s="54">
        <v>45</v>
      </c>
      <c r="V240" s="54">
        <v>45</v>
      </c>
    </row>
    <row r="241" spans="8:22">
      <c r="H241" s="54">
        <v>22</v>
      </c>
      <c r="I241" s="54" t="str">
        <f t="shared" ref="I241:I249" si="43">I213</f>
        <v>秩父ガス_13A</v>
      </c>
      <c r="J241" s="54" t="str">
        <f t="shared" si="39"/>
        <v>22秩父ガス_13A</v>
      </c>
      <c r="K241" s="54">
        <v>46.04</v>
      </c>
      <c r="L241" s="54">
        <v>46.04</v>
      </c>
      <c r="M241" s="54">
        <v>46.04</v>
      </c>
      <c r="N241" s="54">
        <v>46.04</v>
      </c>
      <c r="O241" s="54">
        <v>46.04</v>
      </c>
      <c r="P241" s="54">
        <v>46.04</v>
      </c>
      <c r="Q241" s="54">
        <v>46.04</v>
      </c>
      <c r="R241" s="54">
        <v>46.04</v>
      </c>
      <c r="S241" s="54">
        <v>46.04</v>
      </c>
      <c r="T241" s="54">
        <v>46.04</v>
      </c>
      <c r="U241" s="54">
        <v>46.04</v>
      </c>
      <c r="V241" s="54">
        <v>46.04</v>
      </c>
    </row>
    <row r="242" spans="8:22">
      <c r="H242" s="54">
        <v>22</v>
      </c>
      <c r="I242" s="54" t="str">
        <f t="shared" si="43"/>
        <v>東彩ガス_13A</v>
      </c>
      <c r="J242" s="54" t="str">
        <f t="shared" si="39"/>
        <v>22東彩ガス_13A</v>
      </c>
      <c r="K242" s="54">
        <v>45</v>
      </c>
      <c r="L242" s="54">
        <v>45</v>
      </c>
      <c r="M242" s="54">
        <v>45</v>
      </c>
      <c r="N242" s="54">
        <v>45</v>
      </c>
      <c r="O242" s="54">
        <v>45</v>
      </c>
      <c r="P242" s="54">
        <v>45</v>
      </c>
      <c r="Q242" s="54">
        <v>45</v>
      </c>
      <c r="R242" s="54">
        <v>45</v>
      </c>
      <c r="S242" s="54">
        <v>45</v>
      </c>
      <c r="T242" s="54">
        <v>45</v>
      </c>
      <c r="U242" s="54">
        <v>45</v>
      </c>
      <c r="V242" s="54">
        <v>45</v>
      </c>
    </row>
    <row r="243" spans="8:22">
      <c r="H243" s="54">
        <v>22</v>
      </c>
      <c r="I243" s="54" t="str">
        <f t="shared" si="43"/>
        <v>日高都市ガス_13A</v>
      </c>
      <c r="J243" s="54" t="str">
        <f t="shared" si="39"/>
        <v>22日高都市ガス_13A</v>
      </c>
      <c r="K243" s="54">
        <v>45</v>
      </c>
      <c r="L243" s="54">
        <v>45</v>
      </c>
      <c r="M243" s="54">
        <v>45</v>
      </c>
      <c r="N243" s="54">
        <v>45</v>
      </c>
      <c r="O243" s="54">
        <v>45</v>
      </c>
      <c r="P243" s="54">
        <v>45</v>
      </c>
      <c r="Q243" s="54">
        <v>45</v>
      </c>
      <c r="R243" s="54">
        <v>45</v>
      </c>
      <c r="S243" s="54">
        <v>45</v>
      </c>
      <c r="T243" s="54">
        <v>45</v>
      </c>
      <c r="U243" s="54">
        <v>45</v>
      </c>
      <c r="V243" s="54">
        <v>45</v>
      </c>
    </row>
    <row r="244" spans="8:22">
      <c r="H244" s="54">
        <v>22</v>
      </c>
      <c r="I244" s="54" t="str">
        <f t="shared" si="43"/>
        <v>武州ガス_13A</v>
      </c>
      <c r="J244" s="54" t="str">
        <f t="shared" si="39"/>
        <v>22武州ガス_13A</v>
      </c>
      <c r="K244" s="54">
        <v>45</v>
      </c>
      <c r="L244" s="54">
        <v>45</v>
      </c>
      <c r="M244" s="54">
        <v>45</v>
      </c>
      <c r="N244" s="54">
        <v>45</v>
      </c>
      <c r="O244" s="54">
        <v>45</v>
      </c>
      <c r="P244" s="54">
        <v>45</v>
      </c>
      <c r="Q244" s="54">
        <v>45</v>
      </c>
      <c r="R244" s="54">
        <v>45</v>
      </c>
      <c r="S244" s="54">
        <v>45</v>
      </c>
      <c r="T244" s="54">
        <v>45</v>
      </c>
      <c r="U244" s="54">
        <v>45</v>
      </c>
      <c r="V244" s="54">
        <v>45</v>
      </c>
    </row>
    <row r="245" spans="8:22">
      <c r="H245" s="54">
        <v>22</v>
      </c>
      <c r="I245" s="54" t="str">
        <f t="shared" si="43"/>
        <v>本庄ガス_13A</v>
      </c>
      <c r="J245" s="54" t="str">
        <f t="shared" si="39"/>
        <v>22本庄ガス_13A</v>
      </c>
      <c r="K245" s="54">
        <v>43.12</v>
      </c>
      <c r="L245" s="54">
        <v>43.12</v>
      </c>
      <c r="M245" s="54">
        <v>43.12</v>
      </c>
      <c r="N245" s="54">
        <v>43.12</v>
      </c>
      <c r="O245" s="54">
        <v>43.12</v>
      </c>
      <c r="P245" s="54">
        <v>43.12</v>
      </c>
      <c r="Q245" s="54">
        <v>43.12</v>
      </c>
      <c r="R245" s="54">
        <v>43.12</v>
      </c>
      <c r="S245" s="54">
        <v>43.12</v>
      </c>
      <c r="T245" s="54">
        <v>43.12</v>
      </c>
      <c r="U245" s="54">
        <v>43.12</v>
      </c>
      <c r="V245" s="54">
        <v>43.12</v>
      </c>
    </row>
    <row r="246" spans="8:22">
      <c r="H246" s="54">
        <v>22</v>
      </c>
      <c r="I246" s="54" t="str">
        <f t="shared" si="43"/>
        <v>武蔵野ガス_13A</v>
      </c>
      <c r="J246" s="54" t="str">
        <f t="shared" si="39"/>
        <v>22武蔵野ガス_13A</v>
      </c>
      <c r="K246" s="54">
        <v>46.04</v>
      </c>
      <c r="L246" s="54">
        <v>46.04</v>
      </c>
      <c r="M246" s="54">
        <v>46.04</v>
      </c>
      <c r="N246" s="54">
        <v>46.04</v>
      </c>
      <c r="O246" s="54">
        <v>46.04</v>
      </c>
      <c r="P246" s="54">
        <v>46.04</v>
      </c>
      <c r="Q246" s="54">
        <v>46.04</v>
      </c>
      <c r="R246" s="54">
        <v>46.04</v>
      </c>
      <c r="S246" s="54">
        <v>46.04</v>
      </c>
      <c r="T246" s="54">
        <v>46.04</v>
      </c>
      <c r="U246" s="54">
        <v>46.04</v>
      </c>
      <c r="V246" s="54">
        <v>46.04</v>
      </c>
    </row>
    <row r="247" spans="8:22">
      <c r="H247" s="54">
        <v>22</v>
      </c>
      <c r="I247" s="54" t="str">
        <f t="shared" si="43"/>
        <v>鷲宮ガス_13A</v>
      </c>
      <c r="J247" s="54" t="str">
        <f t="shared" si="39"/>
        <v>22鷲宮ガス_13A</v>
      </c>
      <c r="K247" s="54">
        <v>45</v>
      </c>
      <c r="L247" s="54">
        <v>45</v>
      </c>
      <c r="M247" s="54">
        <v>45</v>
      </c>
      <c r="N247" s="54">
        <v>45</v>
      </c>
      <c r="O247" s="54">
        <v>45</v>
      </c>
      <c r="P247" s="54">
        <v>45</v>
      </c>
      <c r="Q247" s="54">
        <v>45</v>
      </c>
      <c r="R247" s="54">
        <v>45</v>
      </c>
      <c r="S247" s="54">
        <v>45</v>
      </c>
      <c r="T247" s="54">
        <v>45</v>
      </c>
      <c r="U247" s="54">
        <v>45</v>
      </c>
      <c r="V247" s="54">
        <v>45</v>
      </c>
    </row>
    <row r="248" spans="8:22">
      <c r="H248" s="54">
        <v>22</v>
      </c>
      <c r="I248" s="54" t="str">
        <f t="shared" si="43"/>
        <v>入間ガス_6A</v>
      </c>
      <c r="J248" s="54" t="str">
        <f t="shared" si="39"/>
        <v>22入間ガス_6A</v>
      </c>
      <c r="K248" s="54">
        <v>29.3</v>
      </c>
      <c r="L248" s="54">
        <v>29.3</v>
      </c>
      <c r="M248" s="54">
        <v>29.3</v>
      </c>
      <c r="N248" s="54">
        <v>29.3</v>
      </c>
      <c r="O248" s="54">
        <v>29.3</v>
      </c>
      <c r="P248" s="54">
        <v>29.3</v>
      </c>
      <c r="Q248" s="54">
        <v>29.3</v>
      </c>
      <c r="R248" s="54">
        <v>29.3</v>
      </c>
      <c r="S248" s="54">
        <v>29.3</v>
      </c>
      <c r="T248" s="54">
        <v>29.3</v>
      </c>
      <c r="U248" s="54">
        <v>29.3</v>
      </c>
      <c r="V248" s="54">
        <v>29.3</v>
      </c>
    </row>
    <row r="249" spans="8:22">
      <c r="H249" s="54">
        <v>22</v>
      </c>
      <c r="I249" s="54" t="str">
        <f t="shared" si="43"/>
        <v>角栄ガス_6A</v>
      </c>
      <c r="J249" s="54" t="str">
        <f t="shared" si="39"/>
        <v>22角栄ガス_6A</v>
      </c>
      <c r="K249" s="54">
        <v>0</v>
      </c>
      <c r="L249" s="54">
        <v>0</v>
      </c>
      <c r="M249" s="54">
        <v>0</v>
      </c>
      <c r="N249" s="54">
        <v>0</v>
      </c>
      <c r="O249" s="54">
        <v>0</v>
      </c>
      <c r="P249" s="54">
        <v>0</v>
      </c>
      <c r="Q249" s="54">
        <v>0</v>
      </c>
      <c r="R249" s="54">
        <v>0</v>
      </c>
      <c r="S249" s="54">
        <v>0</v>
      </c>
      <c r="T249" s="54">
        <v>0</v>
      </c>
      <c r="U249" s="54">
        <v>0</v>
      </c>
      <c r="V249" s="54">
        <v>0</v>
      </c>
    </row>
    <row r="250" spans="8:22">
      <c r="H250" s="54">
        <v>22</v>
      </c>
      <c r="I250" s="54" t="s">
        <v>475</v>
      </c>
      <c r="J250" s="54" t="str">
        <f t="shared" si="39"/>
        <v>22新日本瓦斯_6A</v>
      </c>
      <c r="K250" s="54">
        <v>0</v>
      </c>
      <c r="L250" s="54">
        <v>0</v>
      </c>
      <c r="M250" s="54">
        <v>0</v>
      </c>
      <c r="N250" s="54">
        <v>0</v>
      </c>
      <c r="O250" s="54">
        <v>0</v>
      </c>
      <c r="P250" s="54">
        <v>0</v>
      </c>
      <c r="Q250" s="54">
        <v>0</v>
      </c>
      <c r="R250" s="54">
        <v>0</v>
      </c>
      <c r="S250" s="54">
        <v>0</v>
      </c>
      <c r="T250" s="54">
        <v>0</v>
      </c>
      <c r="U250" s="54">
        <v>0</v>
      </c>
      <c r="V250" s="54">
        <v>0</v>
      </c>
    </row>
    <row r="251" spans="8:22">
      <c r="H251" s="54">
        <v>22</v>
      </c>
      <c r="I251" s="54" t="str">
        <f t="shared" ref="I251:I260" si="44">I223</f>
        <v>秩父ガス_6A</v>
      </c>
      <c r="J251" s="54" t="str">
        <f t="shared" si="39"/>
        <v>22秩父ガス_6A</v>
      </c>
      <c r="K251" s="54">
        <v>0</v>
      </c>
      <c r="L251" s="54">
        <v>0</v>
      </c>
      <c r="M251" s="54">
        <v>0</v>
      </c>
      <c r="N251" s="54">
        <v>0</v>
      </c>
      <c r="O251" s="54">
        <v>0</v>
      </c>
      <c r="P251" s="54">
        <v>0</v>
      </c>
      <c r="Q251" s="54">
        <v>0</v>
      </c>
      <c r="R251" s="54">
        <v>0</v>
      </c>
      <c r="S251" s="54">
        <v>0</v>
      </c>
      <c r="T251" s="54">
        <v>0</v>
      </c>
      <c r="U251" s="54">
        <v>0</v>
      </c>
      <c r="V251" s="54">
        <v>0</v>
      </c>
    </row>
    <row r="252" spans="8:22">
      <c r="H252" s="54">
        <v>22</v>
      </c>
      <c r="I252" s="54" t="str">
        <f t="shared" si="44"/>
        <v>日高都市ガス_6A</v>
      </c>
      <c r="J252" s="54" t="str">
        <f t="shared" si="39"/>
        <v>22日高都市ガス_6A</v>
      </c>
      <c r="K252" s="54">
        <v>29.3</v>
      </c>
      <c r="L252" s="54">
        <v>29.3</v>
      </c>
      <c r="M252" s="54">
        <v>29.3</v>
      </c>
      <c r="N252" s="54">
        <v>29.3</v>
      </c>
      <c r="O252" s="54">
        <v>29.3</v>
      </c>
      <c r="P252" s="54">
        <v>29.3</v>
      </c>
      <c r="Q252" s="54">
        <v>29.3</v>
      </c>
      <c r="R252" s="54">
        <v>29.3</v>
      </c>
      <c r="S252" s="54">
        <v>29.3</v>
      </c>
      <c r="T252" s="54">
        <v>29.3</v>
      </c>
      <c r="U252" s="54">
        <v>29.3</v>
      </c>
      <c r="V252" s="54">
        <v>29.3</v>
      </c>
    </row>
    <row r="253" spans="8:22">
      <c r="H253" s="54">
        <v>22</v>
      </c>
      <c r="I253" s="54" t="str">
        <f t="shared" si="44"/>
        <v>武蔵野ガス_6A</v>
      </c>
      <c r="J253" s="54" t="str">
        <f t="shared" si="39"/>
        <v>22武蔵野ガス_6A</v>
      </c>
      <c r="K253" s="54">
        <v>0</v>
      </c>
      <c r="L253" s="54">
        <v>0</v>
      </c>
      <c r="M253" s="54">
        <v>0</v>
      </c>
      <c r="N253" s="54">
        <v>0</v>
      </c>
      <c r="O253" s="54">
        <v>0</v>
      </c>
      <c r="P253" s="54">
        <v>0</v>
      </c>
      <c r="Q253" s="54">
        <v>0</v>
      </c>
      <c r="R253" s="54">
        <v>0</v>
      </c>
      <c r="S253" s="54">
        <v>0</v>
      </c>
      <c r="T253" s="54">
        <v>0</v>
      </c>
      <c r="U253" s="54">
        <v>0</v>
      </c>
      <c r="V253" s="54">
        <v>0</v>
      </c>
    </row>
    <row r="254" spans="8:22">
      <c r="H254" s="54">
        <v>22</v>
      </c>
      <c r="I254" s="54" t="str">
        <f t="shared" si="44"/>
        <v>本庄ガス_12A</v>
      </c>
      <c r="J254" s="54" t="str">
        <f t="shared" si="39"/>
        <v>22本庄ガス_12A</v>
      </c>
      <c r="K254" s="54">
        <v>41.86</v>
      </c>
      <c r="L254" s="54">
        <v>41.86</v>
      </c>
      <c r="M254" s="54">
        <v>41.86</v>
      </c>
      <c r="N254" s="54">
        <v>41.86</v>
      </c>
      <c r="O254" s="54">
        <v>41.86</v>
      </c>
      <c r="P254" s="54">
        <v>41.86</v>
      </c>
      <c r="Q254" s="54">
        <v>41.86</v>
      </c>
      <c r="R254" s="54">
        <v>41.86</v>
      </c>
      <c r="S254" s="54">
        <v>41.86</v>
      </c>
      <c r="T254" s="54">
        <v>41.86</v>
      </c>
      <c r="U254" s="54">
        <v>41.86</v>
      </c>
      <c r="V254" s="54">
        <v>41.86</v>
      </c>
    </row>
    <row r="255" spans="8:22">
      <c r="H255" s="54">
        <v>22</v>
      </c>
      <c r="I255" s="54">
        <f t="shared" si="44"/>
        <v>0</v>
      </c>
      <c r="J255" s="54" t="str">
        <f t="shared" si="39"/>
        <v>220</v>
      </c>
      <c r="K255" s="54">
        <v>9999</v>
      </c>
      <c r="L255" s="54">
        <v>9999</v>
      </c>
      <c r="M255" s="54">
        <v>9999</v>
      </c>
      <c r="N255" s="54">
        <v>9999</v>
      </c>
      <c r="O255" s="54">
        <v>9999</v>
      </c>
      <c r="P255" s="54">
        <v>9999</v>
      </c>
      <c r="Q255" s="54">
        <v>9999</v>
      </c>
      <c r="R255" s="54">
        <v>9999</v>
      </c>
      <c r="S255" s="54">
        <v>9999</v>
      </c>
      <c r="T255" s="54">
        <v>9999</v>
      </c>
      <c r="U255" s="54">
        <v>9999</v>
      </c>
      <c r="V255" s="54">
        <v>9999</v>
      </c>
    </row>
    <row r="256" spans="8:22">
      <c r="H256" s="54">
        <v>22</v>
      </c>
      <c r="I256" s="54">
        <f t="shared" si="44"/>
        <v>0</v>
      </c>
      <c r="J256" s="54" t="str">
        <f t="shared" si="39"/>
        <v>220</v>
      </c>
      <c r="K256" s="54">
        <v>9999</v>
      </c>
      <c r="L256" s="54">
        <v>9999</v>
      </c>
      <c r="M256" s="54">
        <v>9999</v>
      </c>
      <c r="N256" s="54">
        <v>9999</v>
      </c>
      <c r="O256" s="54">
        <v>9999</v>
      </c>
      <c r="P256" s="54">
        <v>9999</v>
      </c>
      <c r="Q256" s="54">
        <v>9999</v>
      </c>
      <c r="R256" s="54">
        <v>9999</v>
      </c>
      <c r="S256" s="54">
        <v>9999</v>
      </c>
      <c r="T256" s="54">
        <v>9999</v>
      </c>
      <c r="U256" s="54">
        <v>9999</v>
      </c>
      <c r="V256" s="54">
        <v>9999</v>
      </c>
    </row>
    <row r="257" spans="8:22">
      <c r="H257" s="54">
        <v>23</v>
      </c>
      <c r="I257" s="54" t="str">
        <f t="shared" si="44"/>
        <v>東京ガス_13A</v>
      </c>
      <c r="J257" s="54" t="str">
        <f t="shared" si="39"/>
        <v>23東京ガス_13A</v>
      </c>
      <c r="K257" s="273">
        <v>45</v>
      </c>
      <c r="L257" s="273">
        <v>45</v>
      </c>
      <c r="M257" s="273">
        <v>45</v>
      </c>
      <c r="N257" s="273">
        <v>45</v>
      </c>
      <c r="O257" s="273">
        <v>45</v>
      </c>
      <c r="P257" s="273">
        <v>45</v>
      </c>
      <c r="Q257" s="273">
        <v>45</v>
      </c>
      <c r="R257" s="273">
        <v>45</v>
      </c>
      <c r="S257" s="111">
        <v>45</v>
      </c>
      <c r="T257" s="111">
        <v>45</v>
      </c>
      <c r="U257" s="111">
        <v>45</v>
      </c>
      <c r="V257" s="111">
        <v>45</v>
      </c>
    </row>
    <row r="258" spans="8:22">
      <c r="H258" s="54">
        <v>23</v>
      </c>
      <c r="I258" s="54" t="str">
        <f t="shared" si="44"/>
        <v>伊奈都市ガス_13A</v>
      </c>
      <c r="J258" s="54" t="str">
        <f t="shared" si="39"/>
        <v>23伊奈都市ガス_13A</v>
      </c>
      <c r="K258" s="273">
        <v>45</v>
      </c>
      <c r="L258" s="273">
        <v>45</v>
      </c>
      <c r="M258" s="273">
        <v>45</v>
      </c>
      <c r="N258" s="273">
        <v>45</v>
      </c>
      <c r="O258" s="273">
        <v>45</v>
      </c>
      <c r="P258" s="273">
        <v>45</v>
      </c>
      <c r="Q258" s="273">
        <v>45</v>
      </c>
      <c r="R258" s="273">
        <v>45</v>
      </c>
      <c r="S258" s="111">
        <v>45</v>
      </c>
      <c r="T258" s="111">
        <v>45</v>
      </c>
      <c r="U258" s="111">
        <v>45</v>
      </c>
      <c r="V258" s="111">
        <v>45</v>
      </c>
    </row>
    <row r="259" spans="8:22">
      <c r="H259" s="54">
        <v>23</v>
      </c>
      <c r="I259" s="54" t="str">
        <f t="shared" si="44"/>
        <v>入間ガス_13A</v>
      </c>
      <c r="J259" s="54" t="str">
        <f t="shared" si="39"/>
        <v>23入間ガス_13A</v>
      </c>
      <c r="K259" s="273">
        <v>43.12</v>
      </c>
      <c r="L259" s="273">
        <v>43.12</v>
      </c>
      <c r="M259" s="273">
        <v>43.12</v>
      </c>
      <c r="N259" s="273">
        <v>43.12</v>
      </c>
      <c r="O259" s="273">
        <v>43.12</v>
      </c>
      <c r="P259" s="273">
        <v>43.12</v>
      </c>
      <c r="Q259" s="273">
        <v>43.12</v>
      </c>
      <c r="R259" s="273">
        <v>43.12</v>
      </c>
      <c r="S259" s="111">
        <v>43.12</v>
      </c>
      <c r="T259" s="111">
        <v>43.12</v>
      </c>
      <c r="U259" s="111">
        <v>43.12</v>
      </c>
      <c r="V259" s="111">
        <v>43.12</v>
      </c>
    </row>
    <row r="260" spans="8:22">
      <c r="H260" s="54">
        <v>23</v>
      </c>
      <c r="I260" s="54" t="str">
        <f t="shared" si="44"/>
        <v>太田都市ガス_13A</v>
      </c>
      <c r="J260" s="54" t="str">
        <f t="shared" ref="J260" si="45">CONCATENATE(H260,I260)</f>
        <v>23太田都市ガス_13A</v>
      </c>
      <c r="K260" s="273">
        <v>45</v>
      </c>
      <c r="L260" s="273">
        <v>45</v>
      </c>
      <c r="M260" s="273">
        <v>45</v>
      </c>
      <c r="N260" s="273">
        <v>45</v>
      </c>
      <c r="O260" s="273">
        <v>45</v>
      </c>
      <c r="P260" s="273">
        <v>45</v>
      </c>
      <c r="Q260" s="273">
        <v>45</v>
      </c>
      <c r="R260" s="273">
        <v>45</v>
      </c>
      <c r="S260" s="111">
        <v>45</v>
      </c>
      <c r="T260" s="111">
        <v>45</v>
      </c>
      <c r="U260" s="111">
        <v>45</v>
      </c>
      <c r="V260" s="111">
        <v>45</v>
      </c>
    </row>
    <row r="261" spans="8:22">
      <c r="H261" s="54">
        <v>23</v>
      </c>
      <c r="I261" s="54" t="str">
        <f t="shared" ref="I261:I277" si="46">I233</f>
        <v>角栄ガス_13A</v>
      </c>
      <c r="J261" s="54" t="str">
        <f t="shared" si="39"/>
        <v>23角栄ガス_13A</v>
      </c>
      <c r="K261" s="273">
        <v>45</v>
      </c>
      <c r="L261" s="273">
        <v>45</v>
      </c>
      <c r="M261" s="273">
        <v>45</v>
      </c>
      <c r="N261" s="273">
        <v>45</v>
      </c>
      <c r="O261" s="273">
        <v>45</v>
      </c>
      <c r="P261" s="273">
        <v>45</v>
      </c>
      <c r="Q261" s="273">
        <v>45</v>
      </c>
      <c r="R261" s="273">
        <v>45</v>
      </c>
      <c r="S261" s="111">
        <v>45</v>
      </c>
      <c r="T261" s="111">
        <v>45</v>
      </c>
      <c r="U261" s="111">
        <v>45</v>
      </c>
      <c r="V261" s="111">
        <v>45</v>
      </c>
    </row>
    <row r="262" spans="8:22">
      <c r="H262" s="54">
        <v>23</v>
      </c>
      <c r="I262" s="54" t="str">
        <f t="shared" si="46"/>
        <v>埼玉ガス_13A</v>
      </c>
      <c r="J262" s="54" t="str">
        <f t="shared" si="39"/>
        <v>23埼玉ガス_13A</v>
      </c>
      <c r="K262" s="273">
        <v>43.12</v>
      </c>
      <c r="L262" s="273">
        <v>43.12</v>
      </c>
      <c r="M262" s="273">
        <v>43.12</v>
      </c>
      <c r="N262" s="273">
        <v>43.12</v>
      </c>
      <c r="O262" s="273">
        <v>43.12</v>
      </c>
      <c r="P262" s="273">
        <v>43.12</v>
      </c>
      <c r="Q262" s="273">
        <v>43.12</v>
      </c>
      <c r="R262" s="273">
        <v>43.12</v>
      </c>
      <c r="S262" s="111">
        <v>43.12</v>
      </c>
      <c r="T262" s="111">
        <v>43.12</v>
      </c>
      <c r="U262" s="111">
        <v>43.12</v>
      </c>
      <c r="V262" s="111">
        <v>43.12</v>
      </c>
    </row>
    <row r="263" spans="8:22">
      <c r="H263" s="54">
        <v>23</v>
      </c>
      <c r="I263" s="54" t="str">
        <f t="shared" si="46"/>
        <v>坂戸ガス_13A</v>
      </c>
      <c r="J263" s="54" t="str">
        <f t="shared" si="39"/>
        <v>23坂戸ガス_13A</v>
      </c>
      <c r="K263" s="273">
        <v>45</v>
      </c>
      <c r="L263" s="273">
        <v>45</v>
      </c>
      <c r="M263" s="273">
        <v>45</v>
      </c>
      <c r="N263" s="273">
        <v>45</v>
      </c>
      <c r="O263" s="273">
        <v>45</v>
      </c>
      <c r="P263" s="273">
        <v>45</v>
      </c>
      <c r="Q263" s="273">
        <v>45</v>
      </c>
      <c r="R263" s="273">
        <v>45</v>
      </c>
      <c r="S263" s="111">
        <v>45</v>
      </c>
      <c r="T263" s="111">
        <v>45</v>
      </c>
      <c r="U263" s="111">
        <v>45</v>
      </c>
      <c r="V263" s="111">
        <v>45</v>
      </c>
    </row>
    <row r="264" spans="8:22">
      <c r="H264" s="54">
        <v>23</v>
      </c>
      <c r="I264" s="54" t="str">
        <f t="shared" si="46"/>
        <v>幸手都市ガス_13A</v>
      </c>
      <c r="J264" s="54" t="str">
        <f t="shared" si="39"/>
        <v>23幸手都市ガス_13A</v>
      </c>
      <c r="K264" s="273">
        <v>45</v>
      </c>
      <c r="L264" s="273">
        <v>45</v>
      </c>
      <c r="M264" s="273">
        <v>45</v>
      </c>
      <c r="N264" s="273">
        <v>45</v>
      </c>
      <c r="O264" s="273">
        <v>45</v>
      </c>
      <c r="P264" s="273">
        <v>45</v>
      </c>
      <c r="Q264" s="273">
        <v>45</v>
      </c>
      <c r="R264" s="273">
        <v>45</v>
      </c>
      <c r="S264" s="111">
        <v>45</v>
      </c>
      <c r="T264" s="111">
        <v>45</v>
      </c>
      <c r="U264" s="111">
        <v>45</v>
      </c>
      <c r="V264" s="111">
        <v>45</v>
      </c>
    </row>
    <row r="265" spans="8:22">
      <c r="H265" s="54">
        <v>23</v>
      </c>
      <c r="I265" s="54" t="str">
        <f t="shared" si="46"/>
        <v>松栄ガス_13A</v>
      </c>
      <c r="J265" s="54" t="str">
        <f t="shared" si="39"/>
        <v>23松栄ガス_13A</v>
      </c>
      <c r="K265" s="273">
        <v>45</v>
      </c>
      <c r="L265" s="273">
        <v>45</v>
      </c>
      <c r="M265" s="273">
        <v>45</v>
      </c>
      <c r="N265" s="273">
        <v>45</v>
      </c>
      <c r="O265" s="273">
        <v>45</v>
      </c>
      <c r="P265" s="273">
        <v>45</v>
      </c>
      <c r="Q265" s="273">
        <v>45</v>
      </c>
      <c r="R265" s="273">
        <v>45</v>
      </c>
      <c r="S265" s="111">
        <v>45</v>
      </c>
      <c r="T265" s="111">
        <v>45</v>
      </c>
      <c r="U265" s="111">
        <v>45</v>
      </c>
      <c r="V265" s="111">
        <v>45</v>
      </c>
    </row>
    <row r="266" spans="8:22">
      <c r="H266" s="54">
        <v>23</v>
      </c>
      <c r="I266" s="54" t="str">
        <f t="shared" si="46"/>
        <v>新日本瓦斯_13A</v>
      </c>
      <c r="J266" s="54" t="str">
        <f t="shared" si="39"/>
        <v>23新日本瓦斯_13A</v>
      </c>
      <c r="K266" s="273">
        <v>43.12</v>
      </c>
      <c r="L266" s="273">
        <v>43.12</v>
      </c>
      <c r="M266" s="273">
        <v>43.12</v>
      </c>
      <c r="N266" s="273">
        <v>43.12</v>
      </c>
      <c r="O266" s="273">
        <v>43.12</v>
      </c>
      <c r="P266" s="273">
        <v>43.12</v>
      </c>
      <c r="Q266" s="273">
        <v>43.12</v>
      </c>
      <c r="R266" s="273">
        <v>43.12</v>
      </c>
      <c r="S266" s="111">
        <v>43.12</v>
      </c>
      <c r="T266" s="111">
        <v>43.12</v>
      </c>
      <c r="U266" s="111">
        <v>43.12</v>
      </c>
      <c r="V266" s="111">
        <v>43.12</v>
      </c>
    </row>
    <row r="267" spans="8:22">
      <c r="H267" s="54">
        <v>23</v>
      </c>
      <c r="I267" s="54" t="str">
        <f t="shared" si="46"/>
        <v>西武ガス_13A</v>
      </c>
      <c r="J267" s="54" t="str">
        <f t="shared" si="39"/>
        <v>23西武ガス_13A</v>
      </c>
      <c r="K267" s="273">
        <v>43.12</v>
      </c>
      <c r="L267" s="273">
        <v>43.12</v>
      </c>
      <c r="M267" s="273">
        <v>43.12</v>
      </c>
      <c r="N267" s="273">
        <v>43.12</v>
      </c>
      <c r="O267" s="273">
        <v>43.12</v>
      </c>
      <c r="P267" s="273">
        <v>43.12</v>
      </c>
      <c r="Q267" s="273">
        <v>43.12</v>
      </c>
      <c r="R267" s="273">
        <v>43.12</v>
      </c>
      <c r="S267" s="111">
        <v>43.12</v>
      </c>
      <c r="T267" s="111">
        <v>43.12</v>
      </c>
      <c r="U267" s="111">
        <v>43.12</v>
      </c>
      <c r="V267" s="111">
        <v>43.12</v>
      </c>
    </row>
    <row r="268" spans="8:22">
      <c r="H268" s="54">
        <v>23</v>
      </c>
      <c r="I268" s="54" t="str">
        <f t="shared" si="46"/>
        <v>大東ガス_13A</v>
      </c>
      <c r="J268" s="54" t="str">
        <f t="shared" si="39"/>
        <v>23大東ガス_13A</v>
      </c>
      <c r="K268" s="273">
        <v>45</v>
      </c>
      <c r="L268" s="273">
        <v>45</v>
      </c>
      <c r="M268" s="273">
        <v>45</v>
      </c>
      <c r="N268" s="273">
        <v>45</v>
      </c>
      <c r="O268" s="273">
        <v>45</v>
      </c>
      <c r="P268" s="273">
        <v>45</v>
      </c>
      <c r="Q268" s="273">
        <v>45</v>
      </c>
      <c r="R268" s="273">
        <v>45</v>
      </c>
      <c r="S268" s="111">
        <v>45</v>
      </c>
      <c r="T268" s="111">
        <v>45</v>
      </c>
      <c r="U268" s="111">
        <v>45</v>
      </c>
      <c r="V268" s="111">
        <v>45</v>
      </c>
    </row>
    <row r="269" spans="8:22">
      <c r="H269" s="54">
        <v>23</v>
      </c>
      <c r="I269" s="54" t="str">
        <f t="shared" si="46"/>
        <v>秩父ガス_13A</v>
      </c>
      <c r="J269" s="54" t="str">
        <f t="shared" si="39"/>
        <v>23秩父ガス_13A</v>
      </c>
      <c r="K269" s="273">
        <v>46.04</v>
      </c>
      <c r="L269" s="273">
        <v>46.04</v>
      </c>
      <c r="M269" s="273">
        <v>46.04</v>
      </c>
      <c r="N269" s="273">
        <v>46.04</v>
      </c>
      <c r="O269" s="273">
        <v>46.04</v>
      </c>
      <c r="P269" s="273">
        <v>46.04</v>
      </c>
      <c r="Q269" s="273">
        <v>46.04</v>
      </c>
      <c r="R269" s="273">
        <v>46.04</v>
      </c>
      <c r="S269" s="111">
        <v>46.04</v>
      </c>
      <c r="T269" s="111">
        <v>46.04</v>
      </c>
      <c r="U269" s="111">
        <v>46.04</v>
      </c>
      <c r="V269" s="111">
        <v>46.04</v>
      </c>
    </row>
    <row r="270" spans="8:22">
      <c r="H270" s="54">
        <v>23</v>
      </c>
      <c r="I270" s="54" t="str">
        <f t="shared" si="46"/>
        <v>東彩ガス_13A</v>
      </c>
      <c r="J270" s="54" t="str">
        <f t="shared" si="39"/>
        <v>23東彩ガス_13A</v>
      </c>
      <c r="K270" s="273">
        <v>45</v>
      </c>
      <c r="L270" s="273">
        <v>45</v>
      </c>
      <c r="M270" s="273">
        <v>45</v>
      </c>
      <c r="N270" s="273">
        <v>45</v>
      </c>
      <c r="O270" s="273">
        <v>45</v>
      </c>
      <c r="P270" s="273">
        <v>45</v>
      </c>
      <c r="Q270" s="273">
        <v>45</v>
      </c>
      <c r="R270" s="273">
        <v>45</v>
      </c>
      <c r="S270" s="111">
        <v>45</v>
      </c>
      <c r="T270" s="111">
        <v>45</v>
      </c>
      <c r="U270" s="111">
        <v>45</v>
      </c>
      <c r="V270" s="111">
        <v>45</v>
      </c>
    </row>
    <row r="271" spans="8:22">
      <c r="H271" s="54">
        <v>23</v>
      </c>
      <c r="I271" s="54" t="str">
        <f t="shared" si="46"/>
        <v>日高都市ガス_13A</v>
      </c>
      <c r="J271" s="54" t="str">
        <f t="shared" si="39"/>
        <v>23日高都市ガス_13A</v>
      </c>
      <c r="K271" s="273">
        <v>45</v>
      </c>
      <c r="L271" s="273">
        <v>45</v>
      </c>
      <c r="M271" s="273">
        <v>45</v>
      </c>
      <c r="N271" s="273">
        <v>45</v>
      </c>
      <c r="O271" s="273">
        <v>45</v>
      </c>
      <c r="P271" s="273">
        <v>45</v>
      </c>
      <c r="Q271" s="273">
        <v>45</v>
      </c>
      <c r="R271" s="273">
        <v>45</v>
      </c>
      <c r="S271" s="111">
        <v>45</v>
      </c>
      <c r="T271" s="111">
        <v>45</v>
      </c>
      <c r="U271" s="111">
        <v>45</v>
      </c>
      <c r="V271" s="111">
        <v>45</v>
      </c>
    </row>
    <row r="272" spans="8:22">
      <c r="H272" s="54">
        <v>23</v>
      </c>
      <c r="I272" s="54" t="str">
        <f t="shared" si="46"/>
        <v>武州ガス_13A</v>
      </c>
      <c r="J272" s="54" t="str">
        <f t="shared" si="39"/>
        <v>23武州ガス_13A</v>
      </c>
      <c r="K272" s="273">
        <v>45</v>
      </c>
      <c r="L272" s="273">
        <v>45</v>
      </c>
      <c r="M272" s="273">
        <v>45</v>
      </c>
      <c r="N272" s="273">
        <v>45</v>
      </c>
      <c r="O272" s="273">
        <v>45</v>
      </c>
      <c r="P272" s="273">
        <v>45</v>
      </c>
      <c r="Q272" s="273">
        <v>45</v>
      </c>
      <c r="R272" s="273">
        <v>45</v>
      </c>
      <c r="S272" s="111">
        <v>45</v>
      </c>
      <c r="T272" s="111">
        <v>45</v>
      </c>
      <c r="U272" s="111">
        <v>45</v>
      </c>
      <c r="V272" s="111">
        <v>45</v>
      </c>
    </row>
    <row r="273" spans="8:22">
      <c r="H273" s="54">
        <v>23</v>
      </c>
      <c r="I273" s="54" t="str">
        <f t="shared" si="46"/>
        <v>本庄ガス_13A</v>
      </c>
      <c r="J273" s="54" t="str">
        <f t="shared" si="39"/>
        <v>23本庄ガス_13A</v>
      </c>
      <c r="K273" s="273">
        <v>43.12</v>
      </c>
      <c r="L273" s="273">
        <v>43.12</v>
      </c>
      <c r="M273" s="273">
        <v>43.12</v>
      </c>
      <c r="N273" s="273">
        <v>43.12</v>
      </c>
      <c r="O273" s="273">
        <v>43.12</v>
      </c>
      <c r="P273" s="273">
        <v>43.12</v>
      </c>
      <c r="Q273" s="273">
        <v>43.12</v>
      </c>
      <c r="R273" s="273">
        <v>43.12</v>
      </c>
      <c r="S273" s="111">
        <v>43.12</v>
      </c>
      <c r="T273" s="111">
        <v>43.12</v>
      </c>
      <c r="U273" s="111">
        <v>43.12</v>
      </c>
      <c r="V273" s="111">
        <v>43.12</v>
      </c>
    </row>
    <row r="274" spans="8:22">
      <c r="H274" s="54">
        <v>23</v>
      </c>
      <c r="I274" s="54" t="str">
        <f t="shared" si="46"/>
        <v>武蔵野ガス_13A</v>
      </c>
      <c r="J274" s="54" t="str">
        <f t="shared" si="39"/>
        <v>23武蔵野ガス_13A</v>
      </c>
      <c r="K274" s="273">
        <v>45</v>
      </c>
      <c r="L274" s="273">
        <v>45</v>
      </c>
      <c r="M274" s="273">
        <v>45</v>
      </c>
      <c r="N274" s="273">
        <v>45</v>
      </c>
      <c r="O274" s="273">
        <v>45</v>
      </c>
      <c r="P274" s="273">
        <v>45</v>
      </c>
      <c r="Q274" s="273">
        <v>45</v>
      </c>
      <c r="R274" s="273">
        <v>45</v>
      </c>
      <c r="S274" s="111">
        <v>45</v>
      </c>
      <c r="T274" s="111">
        <v>45</v>
      </c>
      <c r="U274" s="111">
        <v>45</v>
      </c>
      <c r="V274" s="111">
        <v>45</v>
      </c>
    </row>
    <row r="275" spans="8:22">
      <c r="H275" s="54">
        <v>23</v>
      </c>
      <c r="I275" s="54" t="str">
        <f t="shared" si="46"/>
        <v>鷲宮ガス_13A</v>
      </c>
      <c r="J275" s="54" t="str">
        <f t="shared" si="39"/>
        <v>23鷲宮ガス_13A</v>
      </c>
      <c r="K275" s="273">
        <v>45</v>
      </c>
      <c r="L275" s="273">
        <v>45</v>
      </c>
      <c r="M275" s="273">
        <v>45</v>
      </c>
      <c r="N275" s="273">
        <v>45</v>
      </c>
      <c r="O275" s="273">
        <v>45</v>
      </c>
      <c r="P275" s="273">
        <v>45</v>
      </c>
      <c r="Q275" s="273">
        <v>45</v>
      </c>
      <c r="R275" s="273">
        <v>45</v>
      </c>
      <c r="S275" s="111">
        <v>45</v>
      </c>
      <c r="T275" s="111">
        <v>45</v>
      </c>
      <c r="U275" s="111">
        <v>45</v>
      </c>
      <c r="V275" s="111">
        <v>45</v>
      </c>
    </row>
    <row r="276" spans="8:22">
      <c r="H276" s="54">
        <v>23</v>
      </c>
      <c r="I276" s="54" t="str">
        <f t="shared" si="46"/>
        <v>入間ガス_6A</v>
      </c>
      <c r="J276" s="54" t="str">
        <f t="shared" si="39"/>
        <v>23入間ガス_6A</v>
      </c>
      <c r="K276" s="273">
        <v>29.3</v>
      </c>
      <c r="L276" s="273">
        <v>29.3</v>
      </c>
      <c r="M276" s="273">
        <v>29.3</v>
      </c>
      <c r="N276" s="273">
        <v>29.3</v>
      </c>
      <c r="O276" s="273">
        <v>29.3</v>
      </c>
      <c r="P276" s="273">
        <v>29.3</v>
      </c>
      <c r="Q276" s="273">
        <v>29.3</v>
      </c>
      <c r="R276" s="273">
        <v>29.3</v>
      </c>
      <c r="S276" s="111">
        <v>29.3</v>
      </c>
      <c r="T276" s="111">
        <v>29.3</v>
      </c>
      <c r="U276" s="111">
        <v>29.3</v>
      </c>
      <c r="V276" s="111">
        <v>29.3</v>
      </c>
    </row>
    <row r="277" spans="8:22">
      <c r="H277" s="54">
        <v>23</v>
      </c>
      <c r="I277" s="54" t="str">
        <f t="shared" si="46"/>
        <v>角栄ガス_6A</v>
      </c>
      <c r="J277" s="54" t="str">
        <f t="shared" si="39"/>
        <v>23角栄ガス_6A</v>
      </c>
      <c r="K277" s="273">
        <v>0</v>
      </c>
      <c r="L277" s="273">
        <v>0</v>
      </c>
      <c r="M277" s="273">
        <v>0</v>
      </c>
      <c r="N277" s="273">
        <v>0</v>
      </c>
      <c r="O277" s="273">
        <v>0</v>
      </c>
      <c r="P277" s="273">
        <v>0</v>
      </c>
      <c r="Q277" s="273">
        <v>0</v>
      </c>
      <c r="R277" s="273">
        <v>0</v>
      </c>
      <c r="S277" s="111">
        <v>0</v>
      </c>
      <c r="T277" s="111">
        <v>0</v>
      </c>
      <c r="U277" s="111">
        <v>0</v>
      </c>
      <c r="V277" s="111">
        <v>0</v>
      </c>
    </row>
    <row r="278" spans="8:22">
      <c r="H278" s="54">
        <v>23</v>
      </c>
      <c r="I278" s="54" t="s">
        <v>474</v>
      </c>
      <c r="J278" s="54" t="str">
        <f t="shared" si="39"/>
        <v>23新日本瓦斯_6A</v>
      </c>
      <c r="K278" s="273">
        <v>0</v>
      </c>
      <c r="L278" s="273">
        <v>0</v>
      </c>
      <c r="M278" s="273">
        <v>0</v>
      </c>
      <c r="N278" s="273">
        <v>0</v>
      </c>
      <c r="O278" s="273">
        <v>0</v>
      </c>
      <c r="P278" s="273">
        <v>0</v>
      </c>
      <c r="Q278" s="273">
        <v>0</v>
      </c>
      <c r="R278" s="273">
        <v>0</v>
      </c>
      <c r="S278" s="111">
        <v>0</v>
      </c>
      <c r="T278" s="111">
        <v>0</v>
      </c>
      <c r="U278" s="111">
        <v>0</v>
      </c>
      <c r="V278" s="111">
        <v>0</v>
      </c>
    </row>
    <row r="279" spans="8:22">
      <c r="H279" s="54">
        <v>23</v>
      </c>
      <c r="I279" s="54" t="str">
        <f t="shared" ref="I279:I288" si="47">I251</f>
        <v>秩父ガス_6A</v>
      </c>
      <c r="J279" s="54" t="str">
        <f t="shared" si="39"/>
        <v>23秩父ガス_6A</v>
      </c>
      <c r="K279" s="273">
        <v>0</v>
      </c>
      <c r="L279" s="273">
        <v>0</v>
      </c>
      <c r="M279" s="273">
        <v>0</v>
      </c>
      <c r="N279" s="273">
        <v>0</v>
      </c>
      <c r="O279" s="273">
        <v>0</v>
      </c>
      <c r="P279" s="273">
        <v>0</v>
      </c>
      <c r="Q279" s="273">
        <v>0</v>
      </c>
      <c r="R279" s="273">
        <v>0</v>
      </c>
      <c r="S279" s="111">
        <v>0</v>
      </c>
      <c r="T279" s="111">
        <v>0</v>
      </c>
      <c r="U279" s="111">
        <v>0</v>
      </c>
      <c r="V279" s="111">
        <v>0</v>
      </c>
    </row>
    <row r="280" spans="8:22">
      <c r="H280" s="54">
        <v>23</v>
      </c>
      <c r="I280" s="54" t="str">
        <f t="shared" si="47"/>
        <v>日高都市ガス_6A</v>
      </c>
      <c r="J280" s="54" t="str">
        <f t="shared" si="39"/>
        <v>23日高都市ガス_6A</v>
      </c>
      <c r="K280" s="273">
        <v>29.3</v>
      </c>
      <c r="L280" s="273">
        <v>29.3</v>
      </c>
      <c r="M280" s="273">
        <v>29.3</v>
      </c>
      <c r="N280" s="273">
        <v>29.3</v>
      </c>
      <c r="O280" s="273">
        <v>29.3</v>
      </c>
      <c r="P280" s="273">
        <v>29.3</v>
      </c>
      <c r="Q280" s="273">
        <v>29.3</v>
      </c>
      <c r="R280" s="273">
        <v>29.3</v>
      </c>
      <c r="S280" s="111">
        <v>29.3</v>
      </c>
      <c r="T280" s="111">
        <v>29.3</v>
      </c>
      <c r="U280" s="111">
        <v>29.3</v>
      </c>
      <c r="V280" s="111">
        <v>29.3</v>
      </c>
    </row>
    <row r="281" spans="8:22">
      <c r="H281" s="54">
        <v>23</v>
      </c>
      <c r="I281" s="54" t="str">
        <f t="shared" si="47"/>
        <v>武蔵野ガス_6A</v>
      </c>
      <c r="J281" s="54" t="str">
        <f t="shared" si="39"/>
        <v>23武蔵野ガス_6A</v>
      </c>
      <c r="K281" s="273">
        <v>0</v>
      </c>
      <c r="L281" s="273">
        <v>0</v>
      </c>
      <c r="M281" s="273">
        <v>0</v>
      </c>
      <c r="N281" s="273">
        <v>0</v>
      </c>
      <c r="O281" s="273">
        <v>0</v>
      </c>
      <c r="P281" s="273">
        <v>0</v>
      </c>
      <c r="Q281" s="273">
        <v>0</v>
      </c>
      <c r="R281" s="273">
        <v>0</v>
      </c>
      <c r="S281" s="111">
        <v>0</v>
      </c>
      <c r="T281" s="111">
        <v>0</v>
      </c>
      <c r="U281" s="111">
        <v>0</v>
      </c>
      <c r="V281" s="111">
        <v>0</v>
      </c>
    </row>
    <row r="282" spans="8:22">
      <c r="H282" s="54">
        <v>23</v>
      </c>
      <c r="I282" s="54" t="str">
        <f t="shared" si="47"/>
        <v>本庄ガス_12A</v>
      </c>
      <c r="J282" s="54" t="str">
        <f t="shared" ref="J282:J350" si="48">CONCATENATE(H282,I282)</f>
        <v>23本庄ガス_12A</v>
      </c>
      <c r="K282" s="273">
        <v>41.86</v>
      </c>
      <c r="L282" s="273">
        <v>41.86</v>
      </c>
      <c r="M282" s="273">
        <v>41.86</v>
      </c>
      <c r="N282" s="273">
        <v>41.86</v>
      </c>
      <c r="O282" s="273">
        <v>41.86</v>
      </c>
      <c r="P282" s="273">
        <v>41.86</v>
      </c>
      <c r="Q282" s="273">
        <v>41.86</v>
      </c>
      <c r="R282" s="273">
        <v>41.86</v>
      </c>
      <c r="S282" s="111">
        <v>41.86</v>
      </c>
      <c r="T282" s="111">
        <v>41.86</v>
      </c>
      <c r="U282" s="111">
        <v>41.86</v>
      </c>
      <c r="V282" s="111">
        <v>41.86</v>
      </c>
    </row>
    <row r="283" spans="8:22">
      <c r="H283" s="54">
        <v>23</v>
      </c>
      <c r="I283" s="54">
        <f t="shared" si="47"/>
        <v>0</v>
      </c>
      <c r="J283" s="54" t="str">
        <f t="shared" si="48"/>
        <v>230</v>
      </c>
      <c r="K283" s="273">
        <v>9999</v>
      </c>
      <c r="L283" s="273">
        <v>9999</v>
      </c>
      <c r="M283" s="273">
        <v>9999</v>
      </c>
      <c r="N283" s="273">
        <v>9999</v>
      </c>
      <c r="O283" s="273">
        <v>9999</v>
      </c>
      <c r="P283" s="273">
        <v>9999</v>
      </c>
      <c r="Q283" s="273">
        <v>9999</v>
      </c>
      <c r="R283" s="273">
        <v>9999</v>
      </c>
      <c r="S283" s="111">
        <v>9999</v>
      </c>
      <c r="T283" s="111">
        <v>9999</v>
      </c>
      <c r="U283" s="111">
        <v>9999</v>
      </c>
      <c r="V283" s="111">
        <v>9999</v>
      </c>
    </row>
    <row r="284" spans="8:22">
      <c r="H284" s="54">
        <v>23</v>
      </c>
      <c r="I284" s="54">
        <f t="shared" si="47"/>
        <v>0</v>
      </c>
      <c r="J284" s="54" t="str">
        <f t="shared" si="48"/>
        <v>230</v>
      </c>
      <c r="K284" s="273">
        <v>9999</v>
      </c>
      <c r="L284" s="273">
        <v>9999</v>
      </c>
      <c r="M284" s="273">
        <v>9999</v>
      </c>
      <c r="N284" s="273">
        <v>9999</v>
      </c>
      <c r="O284" s="273">
        <v>9999</v>
      </c>
      <c r="P284" s="273">
        <v>9999</v>
      </c>
      <c r="Q284" s="273">
        <v>9999</v>
      </c>
      <c r="R284" s="273">
        <v>9999</v>
      </c>
      <c r="S284" s="111">
        <v>9999</v>
      </c>
      <c r="T284" s="111">
        <v>9999</v>
      </c>
      <c r="U284" s="111">
        <v>9999</v>
      </c>
      <c r="V284" s="111">
        <v>9999</v>
      </c>
    </row>
    <row r="285" spans="8:22">
      <c r="H285" s="54">
        <v>24</v>
      </c>
      <c r="I285" s="54" t="str">
        <f t="shared" si="47"/>
        <v>東京ガス_13A</v>
      </c>
      <c r="J285" s="54" t="str">
        <f t="shared" si="48"/>
        <v>24東京ガス_13A</v>
      </c>
      <c r="K285" s="111">
        <v>45</v>
      </c>
      <c r="L285" s="111">
        <v>45</v>
      </c>
      <c r="M285" s="111">
        <v>45</v>
      </c>
      <c r="N285" s="111">
        <v>45</v>
      </c>
      <c r="O285" s="111">
        <v>45</v>
      </c>
      <c r="P285" s="111">
        <v>45</v>
      </c>
      <c r="Q285" s="111">
        <v>45</v>
      </c>
      <c r="R285" s="111">
        <v>45</v>
      </c>
      <c r="S285" s="111">
        <v>45</v>
      </c>
      <c r="T285" s="111">
        <v>45</v>
      </c>
      <c r="U285" s="111">
        <v>45</v>
      </c>
      <c r="V285" s="111">
        <v>45</v>
      </c>
    </row>
    <row r="286" spans="8:22">
      <c r="H286" s="54">
        <v>24</v>
      </c>
      <c r="I286" s="54" t="str">
        <f t="shared" si="47"/>
        <v>伊奈都市ガス_13A</v>
      </c>
      <c r="J286" s="54" t="str">
        <f t="shared" si="48"/>
        <v>24伊奈都市ガス_13A</v>
      </c>
      <c r="K286" s="111">
        <v>45</v>
      </c>
      <c r="L286" s="111">
        <v>45</v>
      </c>
      <c r="M286" s="111">
        <v>45</v>
      </c>
      <c r="N286" s="111">
        <v>45</v>
      </c>
      <c r="O286" s="111">
        <v>45</v>
      </c>
      <c r="P286" s="111">
        <v>45</v>
      </c>
      <c r="Q286" s="111">
        <v>45</v>
      </c>
      <c r="R286" s="111">
        <v>45</v>
      </c>
      <c r="S286" s="111">
        <v>45</v>
      </c>
      <c r="T286" s="111">
        <v>45</v>
      </c>
      <c r="U286" s="111">
        <v>45</v>
      </c>
      <c r="V286" s="111">
        <v>45</v>
      </c>
    </row>
    <row r="287" spans="8:22">
      <c r="H287" s="54">
        <v>24</v>
      </c>
      <c r="I287" s="54" t="str">
        <f t="shared" si="47"/>
        <v>入間ガス_13A</v>
      </c>
      <c r="J287" s="54" t="str">
        <f t="shared" si="48"/>
        <v>24入間ガス_13A</v>
      </c>
      <c r="K287" s="111">
        <v>43.12</v>
      </c>
      <c r="L287" s="111">
        <v>43.12</v>
      </c>
      <c r="M287" s="111">
        <v>43.12</v>
      </c>
      <c r="N287" s="111">
        <v>43.12</v>
      </c>
      <c r="O287" s="111">
        <v>43.12</v>
      </c>
      <c r="P287" s="111">
        <v>43.12</v>
      </c>
      <c r="Q287" s="111">
        <v>43.12</v>
      </c>
      <c r="R287" s="111">
        <v>43.12</v>
      </c>
      <c r="S287" s="111">
        <v>43.12</v>
      </c>
      <c r="T287" s="111">
        <v>43.12</v>
      </c>
      <c r="U287" s="111">
        <v>43.12</v>
      </c>
      <c r="V287" s="111">
        <v>43.12</v>
      </c>
    </row>
    <row r="288" spans="8:22">
      <c r="H288" s="54">
        <v>24</v>
      </c>
      <c r="I288" s="54" t="str">
        <f t="shared" si="47"/>
        <v>太田都市ガス_13A</v>
      </c>
      <c r="J288" s="54" t="str">
        <f t="shared" ref="J288" si="49">CONCATENATE(H288,I288)</f>
        <v>24太田都市ガス_13A</v>
      </c>
      <c r="K288" s="111">
        <v>45</v>
      </c>
      <c r="L288" s="111">
        <v>45</v>
      </c>
      <c r="M288" s="111">
        <v>45</v>
      </c>
      <c r="N288" s="111">
        <v>45</v>
      </c>
      <c r="O288" s="111">
        <v>45</v>
      </c>
      <c r="P288" s="111">
        <v>45</v>
      </c>
      <c r="Q288" s="111">
        <v>45</v>
      </c>
      <c r="R288" s="111">
        <v>45</v>
      </c>
      <c r="S288" s="111">
        <v>45</v>
      </c>
      <c r="T288" s="111">
        <v>45</v>
      </c>
      <c r="U288" s="111">
        <v>45</v>
      </c>
      <c r="V288" s="111">
        <v>45</v>
      </c>
    </row>
    <row r="289" spans="8:22">
      <c r="H289" s="54">
        <v>24</v>
      </c>
      <c r="I289" s="54" t="str">
        <f t="shared" ref="I289:I305" si="50">I261</f>
        <v>角栄ガス_13A</v>
      </c>
      <c r="J289" s="54" t="str">
        <f t="shared" si="48"/>
        <v>24角栄ガス_13A</v>
      </c>
      <c r="K289" s="111">
        <v>45</v>
      </c>
      <c r="L289" s="111">
        <v>45</v>
      </c>
      <c r="M289" s="111">
        <v>45</v>
      </c>
      <c r="N289" s="111">
        <v>45</v>
      </c>
      <c r="O289" s="111">
        <v>45</v>
      </c>
      <c r="P289" s="111">
        <v>45</v>
      </c>
      <c r="Q289" s="111">
        <v>45</v>
      </c>
      <c r="R289" s="111">
        <v>45</v>
      </c>
      <c r="S289" s="111">
        <v>45</v>
      </c>
      <c r="T289" s="111">
        <v>45</v>
      </c>
      <c r="U289" s="111">
        <v>45</v>
      </c>
      <c r="V289" s="111">
        <v>45</v>
      </c>
    </row>
    <row r="290" spans="8:22">
      <c r="H290" s="54">
        <v>24</v>
      </c>
      <c r="I290" s="54" t="str">
        <f t="shared" si="50"/>
        <v>埼玉ガス_13A</v>
      </c>
      <c r="J290" s="54" t="str">
        <f t="shared" si="48"/>
        <v>24埼玉ガス_13A</v>
      </c>
      <c r="K290" s="111">
        <v>43.12</v>
      </c>
      <c r="L290" s="111">
        <v>43.12</v>
      </c>
      <c r="M290" s="111">
        <v>43.12</v>
      </c>
      <c r="N290" s="111">
        <v>43.12</v>
      </c>
      <c r="O290" s="111">
        <v>43.12</v>
      </c>
      <c r="P290" s="111">
        <v>43.12</v>
      </c>
      <c r="Q290" s="111">
        <v>43.12</v>
      </c>
      <c r="R290" s="111">
        <v>43.12</v>
      </c>
      <c r="S290" s="111">
        <v>43.12</v>
      </c>
      <c r="T290" s="111">
        <v>43.12</v>
      </c>
      <c r="U290" s="111">
        <v>43.12</v>
      </c>
      <c r="V290" s="111">
        <v>43.12</v>
      </c>
    </row>
    <row r="291" spans="8:22">
      <c r="H291" s="54">
        <v>24</v>
      </c>
      <c r="I291" s="54" t="str">
        <f t="shared" si="50"/>
        <v>坂戸ガス_13A</v>
      </c>
      <c r="J291" s="54" t="str">
        <f t="shared" si="48"/>
        <v>24坂戸ガス_13A</v>
      </c>
      <c r="K291" s="111">
        <v>45</v>
      </c>
      <c r="L291" s="111">
        <v>45</v>
      </c>
      <c r="M291" s="111">
        <v>45</v>
      </c>
      <c r="N291" s="111">
        <v>45</v>
      </c>
      <c r="O291" s="111">
        <v>45</v>
      </c>
      <c r="P291" s="111">
        <v>45</v>
      </c>
      <c r="Q291" s="111">
        <v>45</v>
      </c>
      <c r="R291" s="111">
        <v>45</v>
      </c>
      <c r="S291" s="111">
        <v>45</v>
      </c>
      <c r="T291" s="111">
        <v>45</v>
      </c>
      <c r="U291" s="111">
        <v>45</v>
      </c>
      <c r="V291" s="111">
        <v>45</v>
      </c>
    </row>
    <row r="292" spans="8:22">
      <c r="H292" s="54">
        <v>24</v>
      </c>
      <c r="I292" s="54" t="str">
        <f t="shared" si="50"/>
        <v>幸手都市ガス_13A</v>
      </c>
      <c r="J292" s="54" t="str">
        <f t="shared" si="48"/>
        <v>24幸手都市ガス_13A</v>
      </c>
      <c r="K292" s="111">
        <v>45</v>
      </c>
      <c r="L292" s="111">
        <v>45</v>
      </c>
      <c r="M292" s="111">
        <v>45</v>
      </c>
      <c r="N292" s="111">
        <v>45</v>
      </c>
      <c r="O292" s="111">
        <v>45</v>
      </c>
      <c r="P292" s="111">
        <v>45</v>
      </c>
      <c r="Q292" s="111">
        <v>45</v>
      </c>
      <c r="R292" s="111">
        <v>45</v>
      </c>
      <c r="S292" s="111">
        <v>45</v>
      </c>
      <c r="T292" s="111">
        <v>45</v>
      </c>
      <c r="U292" s="111">
        <v>45</v>
      </c>
      <c r="V292" s="111">
        <v>45</v>
      </c>
    </row>
    <row r="293" spans="8:22">
      <c r="H293" s="54">
        <v>24</v>
      </c>
      <c r="I293" s="54" t="str">
        <f t="shared" si="50"/>
        <v>松栄ガス_13A</v>
      </c>
      <c r="J293" s="54" t="str">
        <f t="shared" si="48"/>
        <v>24松栄ガス_13A</v>
      </c>
      <c r="K293" s="111">
        <v>45</v>
      </c>
      <c r="L293" s="111">
        <v>45</v>
      </c>
      <c r="M293" s="111">
        <v>45</v>
      </c>
      <c r="N293" s="111">
        <v>45</v>
      </c>
      <c r="O293" s="111">
        <v>45</v>
      </c>
      <c r="P293" s="111">
        <v>45</v>
      </c>
      <c r="Q293" s="111">
        <v>45</v>
      </c>
      <c r="R293" s="111">
        <v>45</v>
      </c>
      <c r="S293" s="111">
        <v>45</v>
      </c>
      <c r="T293" s="111">
        <v>45</v>
      </c>
      <c r="U293" s="111">
        <v>45</v>
      </c>
      <c r="V293" s="111">
        <v>45</v>
      </c>
    </row>
    <row r="294" spans="8:22">
      <c r="H294" s="54">
        <v>24</v>
      </c>
      <c r="I294" s="54" t="str">
        <f t="shared" si="50"/>
        <v>新日本瓦斯_13A</v>
      </c>
      <c r="J294" s="54" t="str">
        <f t="shared" si="48"/>
        <v>24新日本瓦斯_13A</v>
      </c>
      <c r="K294" s="111">
        <v>43.12</v>
      </c>
      <c r="L294" s="111">
        <v>43.12</v>
      </c>
      <c r="M294" s="111">
        <v>43.12</v>
      </c>
      <c r="N294" s="111">
        <v>43.12</v>
      </c>
      <c r="O294" s="111">
        <v>43.12</v>
      </c>
      <c r="P294" s="111">
        <v>43.12</v>
      </c>
      <c r="Q294" s="111">
        <v>43.12</v>
      </c>
      <c r="R294" s="111">
        <v>43.12</v>
      </c>
      <c r="S294" s="111">
        <v>43.12</v>
      </c>
      <c r="T294" s="111">
        <v>43.12</v>
      </c>
      <c r="U294" s="111">
        <v>43.12</v>
      </c>
      <c r="V294" s="111">
        <v>43.12</v>
      </c>
    </row>
    <row r="295" spans="8:22">
      <c r="H295" s="54">
        <v>24</v>
      </c>
      <c r="I295" s="54" t="str">
        <f t="shared" si="50"/>
        <v>西武ガス_13A</v>
      </c>
      <c r="J295" s="54" t="str">
        <f t="shared" si="48"/>
        <v>24西武ガス_13A</v>
      </c>
      <c r="K295" s="111">
        <v>43.12</v>
      </c>
      <c r="L295" s="111">
        <v>43.12</v>
      </c>
      <c r="M295" s="111">
        <v>43.12</v>
      </c>
      <c r="N295" s="111">
        <v>43.12</v>
      </c>
      <c r="O295" s="111">
        <v>43.12</v>
      </c>
      <c r="P295" s="111">
        <v>43.12</v>
      </c>
      <c r="Q295" s="111">
        <v>43.12</v>
      </c>
      <c r="R295" s="111">
        <v>43.12</v>
      </c>
      <c r="S295" s="111">
        <v>43.12</v>
      </c>
      <c r="T295" s="111">
        <v>43.12</v>
      </c>
      <c r="U295" s="111">
        <v>43.12</v>
      </c>
      <c r="V295" s="111">
        <v>43.12</v>
      </c>
    </row>
    <row r="296" spans="8:22">
      <c r="H296" s="54">
        <v>24</v>
      </c>
      <c r="I296" s="54" t="str">
        <f t="shared" si="50"/>
        <v>大東ガス_13A</v>
      </c>
      <c r="J296" s="54" t="str">
        <f t="shared" si="48"/>
        <v>24大東ガス_13A</v>
      </c>
      <c r="K296" s="111">
        <v>45</v>
      </c>
      <c r="L296" s="111">
        <v>45</v>
      </c>
      <c r="M296" s="111">
        <v>45</v>
      </c>
      <c r="N296" s="111">
        <v>45</v>
      </c>
      <c r="O296" s="111">
        <v>45</v>
      </c>
      <c r="P296" s="111">
        <v>45</v>
      </c>
      <c r="Q296" s="111">
        <v>45</v>
      </c>
      <c r="R296" s="111">
        <v>45</v>
      </c>
      <c r="S296" s="111">
        <v>45</v>
      </c>
      <c r="T296" s="111">
        <v>45</v>
      </c>
      <c r="U296" s="111">
        <v>45</v>
      </c>
      <c r="V296" s="111">
        <v>45</v>
      </c>
    </row>
    <row r="297" spans="8:22">
      <c r="H297" s="54">
        <v>24</v>
      </c>
      <c r="I297" s="54" t="str">
        <f t="shared" si="50"/>
        <v>秩父ガス_13A</v>
      </c>
      <c r="J297" s="54" t="str">
        <f t="shared" si="48"/>
        <v>24秩父ガス_13A</v>
      </c>
      <c r="K297" s="111">
        <v>46.04</v>
      </c>
      <c r="L297" s="111">
        <v>46.04</v>
      </c>
      <c r="M297" s="111">
        <v>46.04</v>
      </c>
      <c r="N297" s="111">
        <v>46.04</v>
      </c>
      <c r="O297" s="111">
        <v>46.04</v>
      </c>
      <c r="P297" s="111">
        <v>46.04</v>
      </c>
      <c r="Q297" s="111">
        <v>46.04</v>
      </c>
      <c r="R297" s="111">
        <v>46.04</v>
      </c>
      <c r="S297" s="111">
        <v>46.04</v>
      </c>
      <c r="T297" s="111">
        <v>46.04</v>
      </c>
      <c r="U297" s="111">
        <v>46.04</v>
      </c>
      <c r="V297" s="111">
        <v>46.04</v>
      </c>
    </row>
    <row r="298" spans="8:22">
      <c r="H298" s="54">
        <v>24</v>
      </c>
      <c r="I298" s="54" t="str">
        <f t="shared" si="50"/>
        <v>東彩ガス_13A</v>
      </c>
      <c r="J298" s="54" t="str">
        <f t="shared" si="48"/>
        <v>24東彩ガス_13A</v>
      </c>
      <c r="K298" s="111">
        <v>45</v>
      </c>
      <c r="L298" s="111">
        <v>45</v>
      </c>
      <c r="M298" s="111">
        <v>45</v>
      </c>
      <c r="N298" s="111">
        <v>45</v>
      </c>
      <c r="O298" s="111">
        <v>45</v>
      </c>
      <c r="P298" s="111">
        <v>45</v>
      </c>
      <c r="Q298" s="111">
        <v>45</v>
      </c>
      <c r="R298" s="111">
        <v>45</v>
      </c>
      <c r="S298" s="111">
        <v>45</v>
      </c>
      <c r="T298" s="111">
        <v>45</v>
      </c>
      <c r="U298" s="111">
        <v>45</v>
      </c>
      <c r="V298" s="111">
        <v>45</v>
      </c>
    </row>
    <row r="299" spans="8:22">
      <c r="H299" s="54">
        <v>24</v>
      </c>
      <c r="I299" s="54" t="str">
        <f t="shared" si="50"/>
        <v>日高都市ガス_13A</v>
      </c>
      <c r="J299" s="54" t="str">
        <f t="shared" si="48"/>
        <v>24日高都市ガス_13A</v>
      </c>
      <c r="K299" s="111">
        <v>45</v>
      </c>
      <c r="L299" s="111">
        <v>45</v>
      </c>
      <c r="M299" s="111">
        <v>45</v>
      </c>
      <c r="N299" s="111">
        <v>45</v>
      </c>
      <c r="O299" s="111">
        <v>45</v>
      </c>
      <c r="P299" s="111">
        <v>45</v>
      </c>
      <c r="Q299" s="111">
        <v>45</v>
      </c>
      <c r="R299" s="111">
        <v>45</v>
      </c>
      <c r="S299" s="111">
        <v>45</v>
      </c>
      <c r="T299" s="111">
        <v>45</v>
      </c>
      <c r="U299" s="111">
        <v>45</v>
      </c>
      <c r="V299" s="111">
        <v>45</v>
      </c>
    </row>
    <row r="300" spans="8:22">
      <c r="H300" s="54">
        <v>24</v>
      </c>
      <c r="I300" s="54" t="str">
        <f t="shared" si="50"/>
        <v>武州ガス_13A</v>
      </c>
      <c r="J300" s="54" t="str">
        <f t="shared" si="48"/>
        <v>24武州ガス_13A</v>
      </c>
      <c r="K300" s="111">
        <v>45</v>
      </c>
      <c r="L300" s="111">
        <v>45</v>
      </c>
      <c r="M300" s="111">
        <v>45</v>
      </c>
      <c r="N300" s="111">
        <v>45</v>
      </c>
      <c r="O300" s="111">
        <v>45</v>
      </c>
      <c r="P300" s="111">
        <v>45</v>
      </c>
      <c r="Q300" s="111">
        <v>45</v>
      </c>
      <c r="R300" s="111">
        <v>45</v>
      </c>
      <c r="S300" s="111">
        <v>45</v>
      </c>
      <c r="T300" s="111">
        <v>45</v>
      </c>
      <c r="U300" s="111">
        <v>45</v>
      </c>
      <c r="V300" s="111">
        <v>45</v>
      </c>
    </row>
    <row r="301" spans="8:22">
      <c r="H301" s="54">
        <v>24</v>
      </c>
      <c r="I301" s="54" t="str">
        <f t="shared" si="50"/>
        <v>本庄ガス_13A</v>
      </c>
      <c r="J301" s="54" t="str">
        <f t="shared" si="48"/>
        <v>24本庄ガス_13A</v>
      </c>
      <c r="K301" s="111">
        <v>43.12</v>
      </c>
      <c r="L301" s="111">
        <v>43.12</v>
      </c>
      <c r="M301" s="111">
        <v>43.12</v>
      </c>
      <c r="N301" s="111">
        <v>43.12</v>
      </c>
      <c r="O301" s="111">
        <v>43.12</v>
      </c>
      <c r="P301" s="111">
        <v>43.12</v>
      </c>
      <c r="Q301" s="111">
        <v>43.12</v>
      </c>
      <c r="R301" s="111">
        <v>43.12</v>
      </c>
      <c r="S301" s="111">
        <v>43.12</v>
      </c>
      <c r="T301" s="111">
        <v>43.12</v>
      </c>
      <c r="U301" s="111">
        <v>43.12</v>
      </c>
      <c r="V301" s="111">
        <v>43.12</v>
      </c>
    </row>
    <row r="302" spans="8:22">
      <c r="H302" s="54">
        <v>24</v>
      </c>
      <c r="I302" s="54" t="str">
        <f t="shared" si="50"/>
        <v>武蔵野ガス_13A</v>
      </c>
      <c r="J302" s="54" t="str">
        <f t="shared" si="48"/>
        <v>24武蔵野ガス_13A</v>
      </c>
      <c r="K302" s="111">
        <v>45</v>
      </c>
      <c r="L302" s="111">
        <v>45</v>
      </c>
      <c r="M302" s="111">
        <v>45</v>
      </c>
      <c r="N302" s="111">
        <v>45</v>
      </c>
      <c r="O302" s="111">
        <v>45</v>
      </c>
      <c r="P302" s="111">
        <v>45</v>
      </c>
      <c r="Q302" s="111">
        <v>45</v>
      </c>
      <c r="R302" s="111">
        <v>45</v>
      </c>
      <c r="S302" s="111">
        <v>45</v>
      </c>
      <c r="T302" s="111">
        <v>45</v>
      </c>
      <c r="U302" s="111">
        <v>45</v>
      </c>
      <c r="V302" s="111">
        <v>45</v>
      </c>
    </row>
    <row r="303" spans="8:22">
      <c r="H303" s="54">
        <v>24</v>
      </c>
      <c r="I303" s="54" t="str">
        <f t="shared" si="50"/>
        <v>鷲宮ガス_13A</v>
      </c>
      <c r="J303" s="54" t="str">
        <f t="shared" si="48"/>
        <v>24鷲宮ガス_13A</v>
      </c>
      <c r="K303" s="111">
        <v>45</v>
      </c>
      <c r="L303" s="111">
        <v>45</v>
      </c>
      <c r="M303" s="111">
        <v>45</v>
      </c>
      <c r="N303" s="111">
        <v>45</v>
      </c>
      <c r="O303" s="111">
        <v>45</v>
      </c>
      <c r="P303" s="111">
        <v>45</v>
      </c>
      <c r="Q303" s="111">
        <v>45</v>
      </c>
      <c r="R303" s="111">
        <v>45</v>
      </c>
      <c r="S303" s="111">
        <v>45</v>
      </c>
      <c r="T303" s="111">
        <v>45</v>
      </c>
      <c r="U303" s="111">
        <v>45</v>
      </c>
      <c r="V303" s="111">
        <v>45</v>
      </c>
    </row>
    <row r="304" spans="8:22">
      <c r="H304" s="54">
        <v>24</v>
      </c>
      <c r="I304" s="54" t="str">
        <f t="shared" si="50"/>
        <v>入間ガス_6A</v>
      </c>
      <c r="J304" s="54" t="str">
        <f t="shared" si="48"/>
        <v>24入間ガス_6A</v>
      </c>
      <c r="K304" s="111">
        <v>29.3</v>
      </c>
      <c r="L304" s="111">
        <v>29.3</v>
      </c>
      <c r="M304" s="111">
        <v>29.3</v>
      </c>
      <c r="N304" s="111">
        <v>29.3</v>
      </c>
      <c r="O304" s="111">
        <v>29.3</v>
      </c>
      <c r="P304" s="111">
        <v>29.3</v>
      </c>
      <c r="Q304" s="111">
        <v>29.3</v>
      </c>
      <c r="R304" s="111">
        <v>29.3</v>
      </c>
      <c r="S304" s="111">
        <v>29.3</v>
      </c>
      <c r="T304" s="111">
        <v>29.3</v>
      </c>
      <c r="U304" s="111">
        <v>29.3</v>
      </c>
      <c r="V304" s="111">
        <v>29.3</v>
      </c>
    </row>
    <row r="305" spans="8:22">
      <c r="H305" s="54">
        <v>24</v>
      </c>
      <c r="I305" s="54" t="str">
        <f t="shared" si="50"/>
        <v>角栄ガス_6A</v>
      </c>
      <c r="J305" s="54" t="str">
        <f t="shared" si="48"/>
        <v>24角栄ガス_6A</v>
      </c>
      <c r="K305" s="111">
        <v>0</v>
      </c>
      <c r="L305" s="111">
        <v>0</v>
      </c>
      <c r="M305" s="111">
        <v>0</v>
      </c>
      <c r="N305" s="111">
        <v>0</v>
      </c>
      <c r="O305" s="111">
        <v>0</v>
      </c>
      <c r="P305" s="111">
        <v>0</v>
      </c>
      <c r="Q305" s="111">
        <v>0</v>
      </c>
      <c r="R305" s="111">
        <v>0</v>
      </c>
      <c r="S305" s="111">
        <v>0</v>
      </c>
      <c r="T305" s="111">
        <v>0</v>
      </c>
      <c r="U305" s="111">
        <v>0</v>
      </c>
      <c r="V305" s="111">
        <v>0</v>
      </c>
    </row>
    <row r="306" spans="8:22">
      <c r="H306" s="54">
        <v>24</v>
      </c>
      <c r="I306" s="54" t="s">
        <v>474</v>
      </c>
      <c r="J306" s="54" t="str">
        <f t="shared" si="48"/>
        <v>24新日本瓦斯_6A</v>
      </c>
      <c r="K306" s="111">
        <v>0</v>
      </c>
      <c r="L306" s="111">
        <v>0</v>
      </c>
      <c r="M306" s="111">
        <v>0</v>
      </c>
      <c r="N306" s="111">
        <v>0</v>
      </c>
      <c r="O306" s="111">
        <v>0</v>
      </c>
      <c r="P306" s="111">
        <v>0</v>
      </c>
      <c r="Q306" s="111">
        <v>0</v>
      </c>
      <c r="R306" s="111">
        <v>0</v>
      </c>
      <c r="S306" s="111">
        <v>0</v>
      </c>
      <c r="T306" s="111">
        <v>0</v>
      </c>
      <c r="U306" s="111">
        <v>0</v>
      </c>
      <c r="V306" s="111">
        <v>0</v>
      </c>
    </row>
    <row r="307" spans="8:22">
      <c r="H307" s="54">
        <v>24</v>
      </c>
      <c r="I307" s="54" t="str">
        <f t="shared" ref="I307:I316" si="51">I279</f>
        <v>秩父ガス_6A</v>
      </c>
      <c r="J307" s="54" t="str">
        <f t="shared" si="48"/>
        <v>24秩父ガス_6A</v>
      </c>
      <c r="K307" s="111">
        <v>0</v>
      </c>
      <c r="L307" s="111">
        <v>0</v>
      </c>
      <c r="M307" s="111">
        <v>0</v>
      </c>
      <c r="N307" s="111">
        <v>0</v>
      </c>
      <c r="O307" s="111">
        <v>0</v>
      </c>
      <c r="P307" s="111">
        <v>0</v>
      </c>
      <c r="Q307" s="111">
        <v>0</v>
      </c>
      <c r="R307" s="111">
        <v>0</v>
      </c>
      <c r="S307" s="111">
        <v>0</v>
      </c>
      <c r="T307" s="111">
        <v>0</v>
      </c>
      <c r="U307" s="111">
        <v>0</v>
      </c>
      <c r="V307" s="111">
        <v>0</v>
      </c>
    </row>
    <row r="308" spans="8:22">
      <c r="H308" s="54">
        <v>24</v>
      </c>
      <c r="I308" s="54" t="str">
        <f t="shared" si="51"/>
        <v>日高都市ガス_6A</v>
      </c>
      <c r="J308" s="54" t="str">
        <f t="shared" si="48"/>
        <v>24日高都市ガス_6A</v>
      </c>
      <c r="K308" s="111">
        <v>29.3</v>
      </c>
      <c r="L308" s="111">
        <v>29.3</v>
      </c>
      <c r="M308" s="111">
        <v>29.3</v>
      </c>
      <c r="N308" s="111">
        <v>29.3</v>
      </c>
      <c r="O308" s="111">
        <v>29.3</v>
      </c>
      <c r="P308" s="111">
        <v>29.3</v>
      </c>
      <c r="Q308" s="111">
        <v>29.3</v>
      </c>
      <c r="R308" s="111">
        <v>29.3</v>
      </c>
      <c r="S308" s="111">
        <v>29.3</v>
      </c>
      <c r="T308" s="111">
        <v>29.3</v>
      </c>
      <c r="U308" s="111">
        <v>29.3</v>
      </c>
      <c r="V308" s="111">
        <v>29.3</v>
      </c>
    </row>
    <row r="309" spans="8:22">
      <c r="H309" s="54">
        <v>24</v>
      </c>
      <c r="I309" s="54" t="str">
        <f t="shared" si="51"/>
        <v>武蔵野ガス_6A</v>
      </c>
      <c r="J309" s="54" t="str">
        <f t="shared" si="48"/>
        <v>24武蔵野ガス_6A</v>
      </c>
      <c r="K309" s="111">
        <v>0</v>
      </c>
      <c r="L309" s="111">
        <v>0</v>
      </c>
      <c r="M309" s="111">
        <v>0</v>
      </c>
      <c r="N309" s="111">
        <v>0</v>
      </c>
      <c r="O309" s="111">
        <v>0</v>
      </c>
      <c r="P309" s="111">
        <v>0</v>
      </c>
      <c r="Q309" s="111">
        <v>0</v>
      </c>
      <c r="R309" s="111">
        <v>0</v>
      </c>
      <c r="S309" s="111">
        <v>0</v>
      </c>
      <c r="T309" s="111">
        <v>0</v>
      </c>
      <c r="U309" s="111">
        <v>0</v>
      </c>
      <c r="V309" s="111">
        <v>0</v>
      </c>
    </row>
    <row r="310" spans="8:22">
      <c r="H310" s="54">
        <v>24</v>
      </c>
      <c r="I310" s="54" t="str">
        <f t="shared" si="51"/>
        <v>本庄ガス_12A</v>
      </c>
      <c r="J310" s="54" t="str">
        <f t="shared" si="48"/>
        <v>24本庄ガス_12A</v>
      </c>
      <c r="K310" s="111">
        <v>41.86</v>
      </c>
      <c r="L310" s="111">
        <v>41.86</v>
      </c>
      <c r="M310" s="111">
        <v>41.86</v>
      </c>
      <c r="N310" s="111">
        <v>41.86</v>
      </c>
      <c r="O310" s="111">
        <v>41.86</v>
      </c>
      <c r="P310" s="111">
        <v>41.86</v>
      </c>
      <c r="Q310" s="111">
        <v>41.86</v>
      </c>
      <c r="R310" s="111">
        <v>41.86</v>
      </c>
      <c r="S310" s="111">
        <v>41.86</v>
      </c>
      <c r="T310" s="111">
        <v>41.86</v>
      </c>
      <c r="U310" s="111">
        <v>41.86</v>
      </c>
      <c r="V310" s="111">
        <v>41.86</v>
      </c>
    </row>
    <row r="311" spans="8:22">
      <c r="H311" s="54">
        <v>24</v>
      </c>
      <c r="I311" s="54">
        <f t="shared" si="51"/>
        <v>0</v>
      </c>
      <c r="J311" s="54" t="str">
        <f t="shared" si="48"/>
        <v>240</v>
      </c>
      <c r="K311" s="111">
        <v>9999</v>
      </c>
      <c r="L311" s="111">
        <v>9999</v>
      </c>
      <c r="M311" s="111">
        <v>9999</v>
      </c>
      <c r="N311" s="111">
        <v>9999</v>
      </c>
      <c r="O311" s="111">
        <v>9999</v>
      </c>
      <c r="P311" s="111">
        <v>9999</v>
      </c>
      <c r="Q311" s="111">
        <v>9999</v>
      </c>
      <c r="R311" s="111">
        <v>9999</v>
      </c>
      <c r="S311" s="111">
        <v>9999</v>
      </c>
      <c r="T311" s="111">
        <v>9999</v>
      </c>
      <c r="U311" s="111">
        <v>9999</v>
      </c>
      <c r="V311" s="111">
        <v>9999</v>
      </c>
    </row>
    <row r="312" spans="8:22">
      <c r="H312" s="54">
        <v>24</v>
      </c>
      <c r="I312" s="54">
        <f t="shared" si="51"/>
        <v>0</v>
      </c>
      <c r="J312" s="54" t="str">
        <f t="shared" si="48"/>
        <v>240</v>
      </c>
      <c r="K312" s="111">
        <v>9999</v>
      </c>
      <c r="L312" s="111">
        <v>9999</v>
      </c>
      <c r="M312" s="111">
        <v>9999</v>
      </c>
      <c r="N312" s="111">
        <v>9999</v>
      </c>
      <c r="O312" s="111">
        <v>9999</v>
      </c>
      <c r="P312" s="111">
        <v>9999</v>
      </c>
      <c r="Q312" s="111">
        <v>9999</v>
      </c>
      <c r="R312" s="111">
        <v>9999</v>
      </c>
      <c r="S312" s="111">
        <v>9999</v>
      </c>
      <c r="T312" s="111">
        <v>9999</v>
      </c>
      <c r="U312" s="111">
        <v>9999</v>
      </c>
      <c r="V312" s="111">
        <v>9999</v>
      </c>
    </row>
    <row r="313" spans="8:22">
      <c r="H313" s="54">
        <v>25</v>
      </c>
      <c r="I313" s="54" t="str">
        <f t="shared" si="51"/>
        <v>東京ガス_13A</v>
      </c>
      <c r="J313" s="54" t="str">
        <f t="shared" si="48"/>
        <v>25東京ガス_13A</v>
      </c>
      <c r="K313" s="111">
        <v>45</v>
      </c>
      <c r="L313" s="111">
        <v>45</v>
      </c>
      <c r="M313" s="111">
        <v>45</v>
      </c>
      <c r="N313" s="111">
        <v>45</v>
      </c>
      <c r="O313" s="111">
        <v>45</v>
      </c>
      <c r="P313" s="111">
        <v>45</v>
      </c>
      <c r="Q313" s="111">
        <v>45</v>
      </c>
      <c r="R313" s="111">
        <v>45</v>
      </c>
      <c r="S313" s="111">
        <v>45</v>
      </c>
      <c r="T313" s="111">
        <v>45</v>
      </c>
      <c r="U313" s="111">
        <v>45</v>
      </c>
      <c r="V313" s="111">
        <v>45</v>
      </c>
    </row>
    <row r="314" spans="8:22">
      <c r="H314" s="54">
        <v>25</v>
      </c>
      <c r="I314" s="54" t="str">
        <f t="shared" si="51"/>
        <v>伊奈都市ガス_13A</v>
      </c>
      <c r="J314" s="54" t="str">
        <f t="shared" si="48"/>
        <v>25伊奈都市ガス_13A</v>
      </c>
      <c r="K314" s="111">
        <v>45</v>
      </c>
      <c r="L314" s="111">
        <v>45</v>
      </c>
      <c r="M314" s="111">
        <v>45</v>
      </c>
      <c r="N314" s="111">
        <v>45</v>
      </c>
      <c r="O314" s="111">
        <v>45</v>
      </c>
      <c r="P314" s="111">
        <v>45</v>
      </c>
      <c r="Q314" s="111">
        <v>45</v>
      </c>
      <c r="R314" s="111">
        <v>45</v>
      </c>
      <c r="S314" s="111">
        <v>45</v>
      </c>
      <c r="T314" s="111">
        <v>45</v>
      </c>
      <c r="U314" s="111">
        <v>45</v>
      </c>
      <c r="V314" s="111">
        <v>45</v>
      </c>
    </row>
    <row r="315" spans="8:22">
      <c r="H315" s="54">
        <v>25</v>
      </c>
      <c r="I315" s="54" t="str">
        <f t="shared" si="51"/>
        <v>入間ガス_13A</v>
      </c>
      <c r="J315" s="54" t="str">
        <f t="shared" si="48"/>
        <v>25入間ガス_13A</v>
      </c>
      <c r="K315" s="111">
        <v>43.12</v>
      </c>
      <c r="L315" s="111">
        <v>43.12</v>
      </c>
      <c r="M315" s="111">
        <v>43.12</v>
      </c>
      <c r="N315" s="111">
        <v>43.12</v>
      </c>
      <c r="O315" s="111">
        <v>43.12</v>
      </c>
      <c r="P315" s="111">
        <v>43.12</v>
      </c>
      <c r="Q315" s="111">
        <v>43.12</v>
      </c>
      <c r="R315" s="111">
        <v>43.12</v>
      </c>
      <c r="S315" s="111">
        <v>43.12</v>
      </c>
      <c r="T315" s="111">
        <v>43.12</v>
      </c>
      <c r="U315" s="111">
        <v>43.12</v>
      </c>
      <c r="V315" s="111">
        <v>43.12</v>
      </c>
    </row>
    <row r="316" spans="8:22">
      <c r="H316" s="54">
        <v>25</v>
      </c>
      <c r="I316" s="54" t="str">
        <f t="shared" si="51"/>
        <v>太田都市ガス_13A</v>
      </c>
      <c r="J316" s="54" t="str">
        <f t="shared" ref="J316" si="52">CONCATENATE(H316,I316)</f>
        <v>25太田都市ガス_13A</v>
      </c>
      <c r="K316" s="111">
        <v>45</v>
      </c>
      <c r="L316" s="111">
        <v>45</v>
      </c>
      <c r="M316" s="111">
        <v>45</v>
      </c>
      <c r="N316" s="111">
        <v>45</v>
      </c>
      <c r="O316" s="111">
        <v>45</v>
      </c>
      <c r="P316" s="111">
        <v>45</v>
      </c>
      <c r="Q316" s="111">
        <v>45</v>
      </c>
      <c r="R316" s="111">
        <v>45</v>
      </c>
      <c r="S316" s="111">
        <v>45</v>
      </c>
      <c r="T316" s="111">
        <v>45</v>
      </c>
      <c r="U316" s="111">
        <v>45</v>
      </c>
      <c r="V316" s="111">
        <v>45</v>
      </c>
    </row>
    <row r="317" spans="8:22">
      <c r="H317" s="54">
        <v>25</v>
      </c>
      <c r="I317" s="54" t="str">
        <f t="shared" ref="I317:I333" si="53">I289</f>
        <v>角栄ガス_13A</v>
      </c>
      <c r="J317" s="54" t="str">
        <f t="shared" si="48"/>
        <v>25角栄ガス_13A</v>
      </c>
      <c r="K317" s="111">
        <v>45</v>
      </c>
      <c r="L317" s="111">
        <v>45</v>
      </c>
      <c r="M317" s="111">
        <v>45</v>
      </c>
      <c r="N317" s="111">
        <v>45</v>
      </c>
      <c r="O317" s="111">
        <v>45</v>
      </c>
      <c r="P317" s="111">
        <v>45</v>
      </c>
      <c r="Q317" s="111">
        <v>45</v>
      </c>
      <c r="R317" s="111">
        <v>45</v>
      </c>
      <c r="S317" s="111">
        <v>45</v>
      </c>
      <c r="T317" s="111">
        <v>45</v>
      </c>
      <c r="U317" s="111">
        <v>45</v>
      </c>
      <c r="V317" s="111">
        <v>45</v>
      </c>
    </row>
    <row r="318" spans="8:22">
      <c r="H318" s="54">
        <v>25</v>
      </c>
      <c r="I318" s="54" t="str">
        <f t="shared" si="53"/>
        <v>埼玉ガス_13A</v>
      </c>
      <c r="J318" s="54" t="str">
        <f t="shared" si="48"/>
        <v>25埼玉ガス_13A</v>
      </c>
      <c r="K318" s="111">
        <v>43.12</v>
      </c>
      <c r="L318" s="111">
        <v>43.12</v>
      </c>
      <c r="M318" s="111">
        <v>43.12</v>
      </c>
      <c r="N318" s="111">
        <v>43.12</v>
      </c>
      <c r="O318" s="111">
        <v>43.12</v>
      </c>
      <c r="P318" s="111">
        <v>43.12</v>
      </c>
      <c r="Q318" s="111">
        <v>43.12</v>
      </c>
      <c r="R318" s="111">
        <v>43.12</v>
      </c>
      <c r="S318" s="111">
        <v>43.12</v>
      </c>
      <c r="T318" s="111">
        <v>43.12</v>
      </c>
      <c r="U318" s="111">
        <v>43.12</v>
      </c>
      <c r="V318" s="111">
        <v>43.12</v>
      </c>
    </row>
    <row r="319" spans="8:22">
      <c r="H319" s="54">
        <v>25</v>
      </c>
      <c r="I319" s="54" t="str">
        <f t="shared" si="53"/>
        <v>坂戸ガス_13A</v>
      </c>
      <c r="J319" s="54" t="str">
        <f t="shared" si="48"/>
        <v>25坂戸ガス_13A</v>
      </c>
      <c r="K319" s="111">
        <v>45</v>
      </c>
      <c r="L319" s="111">
        <v>45</v>
      </c>
      <c r="M319" s="111">
        <v>45</v>
      </c>
      <c r="N319" s="111">
        <v>45</v>
      </c>
      <c r="O319" s="111">
        <v>45</v>
      </c>
      <c r="P319" s="111">
        <v>45</v>
      </c>
      <c r="Q319" s="111">
        <v>45</v>
      </c>
      <c r="R319" s="111">
        <v>45</v>
      </c>
      <c r="S319" s="111">
        <v>45</v>
      </c>
      <c r="T319" s="111">
        <v>45</v>
      </c>
      <c r="U319" s="111">
        <v>45</v>
      </c>
      <c r="V319" s="111">
        <v>45</v>
      </c>
    </row>
    <row r="320" spans="8:22">
      <c r="H320" s="54">
        <v>25</v>
      </c>
      <c r="I320" s="54" t="str">
        <f t="shared" si="53"/>
        <v>幸手都市ガス_13A</v>
      </c>
      <c r="J320" s="54" t="str">
        <f t="shared" si="48"/>
        <v>25幸手都市ガス_13A</v>
      </c>
      <c r="K320" s="111">
        <v>45</v>
      </c>
      <c r="L320" s="111">
        <v>45</v>
      </c>
      <c r="M320" s="111">
        <v>45</v>
      </c>
      <c r="N320" s="111">
        <v>45</v>
      </c>
      <c r="O320" s="111">
        <v>45</v>
      </c>
      <c r="P320" s="111">
        <v>45</v>
      </c>
      <c r="Q320" s="111">
        <v>45</v>
      </c>
      <c r="R320" s="111">
        <v>45</v>
      </c>
      <c r="S320" s="111">
        <v>45</v>
      </c>
      <c r="T320" s="111">
        <v>45</v>
      </c>
      <c r="U320" s="111">
        <v>45</v>
      </c>
      <c r="V320" s="111">
        <v>45</v>
      </c>
    </row>
    <row r="321" spans="8:22">
      <c r="H321" s="54">
        <v>25</v>
      </c>
      <c r="I321" s="54" t="str">
        <f t="shared" si="53"/>
        <v>松栄ガス_13A</v>
      </c>
      <c r="J321" s="54" t="str">
        <f t="shared" si="48"/>
        <v>25松栄ガス_13A</v>
      </c>
      <c r="K321" s="111">
        <v>45</v>
      </c>
      <c r="L321" s="111">
        <v>45</v>
      </c>
      <c r="M321" s="111">
        <v>45</v>
      </c>
      <c r="N321" s="111">
        <v>45</v>
      </c>
      <c r="O321" s="111">
        <v>45</v>
      </c>
      <c r="P321" s="111">
        <v>45</v>
      </c>
      <c r="Q321" s="111">
        <v>45</v>
      </c>
      <c r="R321" s="111">
        <v>45</v>
      </c>
      <c r="S321" s="111">
        <v>45</v>
      </c>
      <c r="T321" s="111">
        <v>45</v>
      </c>
      <c r="U321" s="111">
        <v>45</v>
      </c>
      <c r="V321" s="111">
        <v>45</v>
      </c>
    </row>
    <row r="322" spans="8:22">
      <c r="H322" s="54">
        <v>25</v>
      </c>
      <c r="I322" s="54" t="str">
        <f t="shared" si="53"/>
        <v>新日本瓦斯_13A</v>
      </c>
      <c r="J322" s="54" t="str">
        <f t="shared" si="48"/>
        <v>25新日本瓦斯_13A</v>
      </c>
      <c r="K322" s="111">
        <v>43.12</v>
      </c>
      <c r="L322" s="111">
        <v>43.12</v>
      </c>
      <c r="M322" s="111">
        <v>43.12</v>
      </c>
      <c r="N322" s="111">
        <v>43.12</v>
      </c>
      <c r="O322" s="111">
        <v>43.12</v>
      </c>
      <c r="P322" s="111">
        <v>43.12</v>
      </c>
      <c r="Q322" s="111">
        <v>43.12</v>
      </c>
      <c r="R322" s="111">
        <v>43.12</v>
      </c>
      <c r="S322" s="111">
        <v>43.12</v>
      </c>
      <c r="T322" s="111">
        <v>43.12</v>
      </c>
      <c r="U322" s="111">
        <v>43.12</v>
      </c>
      <c r="V322" s="111">
        <v>43.12</v>
      </c>
    </row>
    <row r="323" spans="8:22">
      <c r="H323" s="54">
        <v>25</v>
      </c>
      <c r="I323" s="54" t="str">
        <f t="shared" si="53"/>
        <v>西武ガス_13A</v>
      </c>
      <c r="J323" s="54" t="str">
        <f t="shared" si="48"/>
        <v>25西武ガス_13A</v>
      </c>
      <c r="K323" s="111">
        <v>43.12</v>
      </c>
      <c r="L323" s="111">
        <v>43.12</v>
      </c>
      <c r="M323" s="111">
        <v>43.12</v>
      </c>
      <c r="N323" s="111">
        <v>43.12</v>
      </c>
      <c r="O323" s="111">
        <v>43.12</v>
      </c>
      <c r="P323" s="111">
        <v>43.12</v>
      </c>
      <c r="Q323" s="111">
        <v>43.12</v>
      </c>
      <c r="R323" s="111">
        <v>43.12</v>
      </c>
      <c r="S323" s="111">
        <v>43.12</v>
      </c>
      <c r="T323" s="111">
        <v>43.12</v>
      </c>
      <c r="U323" s="111">
        <v>43.12</v>
      </c>
      <c r="V323" s="111">
        <v>43.12</v>
      </c>
    </row>
    <row r="324" spans="8:22">
      <c r="H324" s="54">
        <v>25</v>
      </c>
      <c r="I324" s="54" t="str">
        <f t="shared" si="53"/>
        <v>大東ガス_13A</v>
      </c>
      <c r="J324" s="54" t="str">
        <f t="shared" si="48"/>
        <v>25大東ガス_13A</v>
      </c>
      <c r="K324" s="111">
        <v>45</v>
      </c>
      <c r="L324" s="111">
        <v>45</v>
      </c>
      <c r="M324" s="111">
        <v>45</v>
      </c>
      <c r="N324" s="111">
        <v>45</v>
      </c>
      <c r="O324" s="111">
        <v>45</v>
      </c>
      <c r="P324" s="111">
        <v>45</v>
      </c>
      <c r="Q324" s="111">
        <v>45</v>
      </c>
      <c r="R324" s="111">
        <v>45</v>
      </c>
      <c r="S324" s="111">
        <v>45</v>
      </c>
      <c r="T324" s="111">
        <v>45</v>
      </c>
      <c r="U324" s="111">
        <v>45</v>
      </c>
      <c r="V324" s="111">
        <v>45</v>
      </c>
    </row>
    <row r="325" spans="8:22">
      <c r="H325" s="54">
        <v>25</v>
      </c>
      <c r="I325" s="54" t="str">
        <f t="shared" si="53"/>
        <v>秩父ガス_13A</v>
      </c>
      <c r="J325" s="54" t="str">
        <f t="shared" si="48"/>
        <v>25秩父ガス_13A</v>
      </c>
      <c r="K325" s="111">
        <v>46.04</v>
      </c>
      <c r="L325" s="111">
        <v>46.04</v>
      </c>
      <c r="M325" s="111">
        <v>46.04</v>
      </c>
      <c r="N325" s="111">
        <v>46.04</v>
      </c>
      <c r="O325" s="111">
        <v>46.04</v>
      </c>
      <c r="P325" s="111">
        <v>46.04</v>
      </c>
      <c r="Q325" s="111">
        <v>46.04</v>
      </c>
      <c r="R325" s="111">
        <v>46.04</v>
      </c>
      <c r="S325" s="111">
        <v>46.04</v>
      </c>
      <c r="T325" s="111">
        <v>46.04</v>
      </c>
      <c r="U325" s="111">
        <v>46.04</v>
      </c>
      <c r="V325" s="111">
        <v>46.04</v>
      </c>
    </row>
    <row r="326" spans="8:22">
      <c r="H326" s="54">
        <v>25</v>
      </c>
      <c r="I326" s="54" t="str">
        <f t="shared" si="53"/>
        <v>東彩ガス_13A</v>
      </c>
      <c r="J326" s="54" t="str">
        <f t="shared" si="48"/>
        <v>25東彩ガス_13A</v>
      </c>
      <c r="K326" s="111">
        <v>45</v>
      </c>
      <c r="L326" s="111">
        <v>45</v>
      </c>
      <c r="M326" s="111">
        <v>45</v>
      </c>
      <c r="N326" s="111">
        <v>45</v>
      </c>
      <c r="O326" s="111">
        <v>45</v>
      </c>
      <c r="P326" s="111">
        <v>45</v>
      </c>
      <c r="Q326" s="111">
        <v>45</v>
      </c>
      <c r="R326" s="111">
        <v>45</v>
      </c>
      <c r="S326" s="111">
        <v>45</v>
      </c>
      <c r="T326" s="111">
        <v>45</v>
      </c>
      <c r="U326" s="111">
        <v>45</v>
      </c>
      <c r="V326" s="111">
        <v>45</v>
      </c>
    </row>
    <row r="327" spans="8:22">
      <c r="H327" s="54">
        <v>25</v>
      </c>
      <c r="I327" s="54" t="str">
        <f t="shared" si="53"/>
        <v>日高都市ガス_13A</v>
      </c>
      <c r="J327" s="54" t="str">
        <f t="shared" si="48"/>
        <v>25日高都市ガス_13A</v>
      </c>
      <c r="K327" s="111">
        <v>45</v>
      </c>
      <c r="L327" s="111">
        <v>45</v>
      </c>
      <c r="M327" s="111">
        <v>45</v>
      </c>
      <c r="N327" s="111">
        <v>45</v>
      </c>
      <c r="O327" s="111">
        <v>45</v>
      </c>
      <c r="P327" s="111">
        <v>45</v>
      </c>
      <c r="Q327" s="111">
        <v>45</v>
      </c>
      <c r="R327" s="111">
        <v>45</v>
      </c>
      <c r="S327" s="111">
        <v>45</v>
      </c>
      <c r="T327" s="111">
        <v>45</v>
      </c>
      <c r="U327" s="111">
        <v>45</v>
      </c>
      <c r="V327" s="111">
        <v>45</v>
      </c>
    </row>
    <row r="328" spans="8:22">
      <c r="H328" s="54">
        <v>25</v>
      </c>
      <c r="I328" s="54" t="str">
        <f t="shared" si="53"/>
        <v>武州ガス_13A</v>
      </c>
      <c r="J328" s="54" t="str">
        <f t="shared" si="48"/>
        <v>25武州ガス_13A</v>
      </c>
      <c r="K328" s="111">
        <v>45</v>
      </c>
      <c r="L328" s="111">
        <v>45</v>
      </c>
      <c r="M328" s="111">
        <v>45</v>
      </c>
      <c r="N328" s="111">
        <v>45</v>
      </c>
      <c r="O328" s="111">
        <v>45</v>
      </c>
      <c r="P328" s="111">
        <v>45</v>
      </c>
      <c r="Q328" s="111">
        <v>45</v>
      </c>
      <c r="R328" s="111">
        <v>45</v>
      </c>
      <c r="S328" s="111">
        <v>45</v>
      </c>
      <c r="T328" s="111">
        <v>45</v>
      </c>
      <c r="U328" s="111">
        <v>45</v>
      </c>
      <c r="V328" s="111">
        <v>45</v>
      </c>
    </row>
    <row r="329" spans="8:22">
      <c r="H329" s="54">
        <v>25</v>
      </c>
      <c r="I329" s="54" t="str">
        <f t="shared" si="53"/>
        <v>本庄ガス_13A</v>
      </c>
      <c r="J329" s="54" t="str">
        <f t="shared" si="48"/>
        <v>25本庄ガス_13A</v>
      </c>
      <c r="K329" s="111">
        <v>43.12</v>
      </c>
      <c r="L329" s="111">
        <v>43.12</v>
      </c>
      <c r="M329" s="111">
        <v>43.12</v>
      </c>
      <c r="N329" s="111">
        <v>43.12</v>
      </c>
      <c r="O329" s="111">
        <v>43.12</v>
      </c>
      <c r="P329" s="111">
        <v>43.12</v>
      </c>
      <c r="Q329" s="111">
        <v>43.12</v>
      </c>
      <c r="R329" s="111">
        <v>43.12</v>
      </c>
      <c r="S329" s="111">
        <v>43.12</v>
      </c>
      <c r="T329" s="111">
        <v>43.12</v>
      </c>
      <c r="U329" s="111">
        <v>43.12</v>
      </c>
      <c r="V329" s="111">
        <v>43.12</v>
      </c>
    </row>
    <row r="330" spans="8:22">
      <c r="H330" s="54">
        <v>25</v>
      </c>
      <c r="I330" s="54" t="str">
        <f t="shared" si="53"/>
        <v>武蔵野ガス_13A</v>
      </c>
      <c r="J330" s="54" t="str">
        <f t="shared" si="48"/>
        <v>25武蔵野ガス_13A</v>
      </c>
      <c r="K330" s="111">
        <v>45</v>
      </c>
      <c r="L330" s="111">
        <v>45</v>
      </c>
      <c r="M330" s="111">
        <v>45</v>
      </c>
      <c r="N330" s="111">
        <v>45</v>
      </c>
      <c r="O330" s="111">
        <v>45</v>
      </c>
      <c r="P330" s="111">
        <v>45</v>
      </c>
      <c r="Q330" s="111">
        <v>45</v>
      </c>
      <c r="R330" s="111">
        <v>45</v>
      </c>
      <c r="S330" s="111">
        <v>45</v>
      </c>
      <c r="T330" s="111">
        <v>45</v>
      </c>
      <c r="U330" s="111">
        <v>45</v>
      </c>
      <c r="V330" s="111">
        <v>45</v>
      </c>
    </row>
    <row r="331" spans="8:22">
      <c r="H331" s="54">
        <v>25</v>
      </c>
      <c r="I331" s="54" t="str">
        <f t="shared" si="53"/>
        <v>鷲宮ガス_13A</v>
      </c>
      <c r="J331" s="54" t="str">
        <f t="shared" si="48"/>
        <v>25鷲宮ガス_13A</v>
      </c>
      <c r="K331" s="111">
        <v>45</v>
      </c>
      <c r="L331" s="111">
        <v>45</v>
      </c>
      <c r="M331" s="111">
        <v>45</v>
      </c>
      <c r="N331" s="111">
        <v>45</v>
      </c>
      <c r="O331" s="111">
        <v>45</v>
      </c>
      <c r="P331" s="111">
        <v>45</v>
      </c>
      <c r="Q331" s="111">
        <v>45</v>
      </c>
      <c r="R331" s="111">
        <v>45</v>
      </c>
      <c r="S331" s="111">
        <v>45</v>
      </c>
      <c r="T331" s="111">
        <v>45</v>
      </c>
      <c r="U331" s="111">
        <v>45</v>
      </c>
      <c r="V331" s="111">
        <v>45</v>
      </c>
    </row>
    <row r="332" spans="8:22">
      <c r="H332" s="54">
        <v>25</v>
      </c>
      <c r="I332" s="54" t="str">
        <f t="shared" si="53"/>
        <v>入間ガス_6A</v>
      </c>
      <c r="J332" s="54" t="str">
        <f t="shared" si="48"/>
        <v>25入間ガス_6A</v>
      </c>
      <c r="K332" s="111">
        <v>29.3</v>
      </c>
      <c r="L332" s="111">
        <v>29.3</v>
      </c>
      <c r="M332" s="111">
        <v>29.3</v>
      </c>
      <c r="N332" s="111">
        <v>29.3</v>
      </c>
      <c r="O332" s="111">
        <v>29.3</v>
      </c>
      <c r="P332" s="111">
        <v>29.3</v>
      </c>
      <c r="Q332" s="111">
        <v>29.3</v>
      </c>
      <c r="R332" s="111">
        <v>29.3</v>
      </c>
      <c r="S332" s="111">
        <v>29.3</v>
      </c>
      <c r="T332" s="111">
        <v>29.3</v>
      </c>
      <c r="U332" s="111">
        <v>29.3</v>
      </c>
      <c r="V332" s="111">
        <v>29.3</v>
      </c>
    </row>
    <row r="333" spans="8:22">
      <c r="H333" s="54">
        <v>25</v>
      </c>
      <c r="I333" s="54" t="str">
        <f t="shared" si="53"/>
        <v>角栄ガス_6A</v>
      </c>
      <c r="J333" s="54" t="str">
        <f t="shared" si="48"/>
        <v>25角栄ガス_6A</v>
      </c>
      <c r="K333" s="111">
        <v>0</v>
      </c>
      <c r="L333" s="111">
        <v>0</v>
      </c>
      <c r="M333" s="111">
        <v>0</v>
      </c>
      <c r="N333" s="111">
        <v>0</v>
      </c>
      <c r="O333" s="111">
        <v>0</v>
      </c>
      <c r="P333" s="111">
        <v>0</v>
      </c>
      <c r="Q333" s="111">
        <v>0</v>
      </c>
      <c r="R333" s="111">
        <v>0</v>
      </c>
      <c r="S333" s="111">
        <v>0</v>
      </c>
      <c r="T333" s="111">
        <v>0</v>
      </c>
      <c r="U333" s="111">
        <v>0</v>
      </c>
      <c r="V333" s="111">
        <v>0</v>
      </c>
    </row>
    <row r="334" spans="8:22">
      <c r="H334" s="54">
        <v>25</v>
      </c>
      <c r="I334" s="54" t="s">
        <v>474</v>
      </c>
      <c r="J334" s="54" t="str">
        <f t="shared" si="48"/>
        <v>25新日本瓦斯_6A</v>
      </c>
      <c r="K334" s="111">
        <v>0</v>
      </c>
      <c r="L334" s="111">
        <v>0</v>
      </c>
      <c r="M334" s="111">
        <v>0</v>
      </c>
      <c r="N334" s="111">
        <v>0</v>
      </c>
      <c r="O334" s="111">
        <v>0</v>
      </c>
      <c r="P334" s="111">
        <v>0</v>
      </c>
      <c r="Q334" s="111">
        <v>0</v>
      </c>
      <c r="R334" s="111">
        <v>0</v>
      </c>
      <c r="S334" s="111">
        <v>0</v>
      </c>
      <c r="T334" s="111">
        <v>0</v>
      </c>
      <c r="U334" s="111">
        <v>0</v>
      </c>
      <c r="V334" s="111">
        <v>0</v>
      </c>
    </row>
    <row r="335" spans="8:22">
      <c r="H335" s="54">
        <v>25</v>
      </c>
      <c r="I335" s="54" t="str">
        <f t="shared" ref="I335:I344" si="54">I307</f>
        <v>秩父ガス_6A</v>
      </c>
      <c r="J335" s="54" t="str">
        <f t="shared" si="48"/>
        <v>25秩父ガス_6A</v>
      </c>
      <c r="K335" s="111">
        <v>0</v>
      </c>
      <c r="L335" s="111">
        <v>0</v>
      </c>
      <c r="M335" s="111">
        <v>0</v>
      </c>
      <c r="N335" s="111">
        <v>0</v>
      </c>
      <c r="O335" s="111">
        <v>0</v>
      </c>
      <c r="P335" s="111">
        <v>0</v>
      </c>
      <c r="Q335" s="111">
        <v>0</v>
      </c>
      <c r="R335" s="111">
        <v>0</v>
      </c>
      <c r="S335" s="111">
        <v>0</v>
      </c>
      <c r="T335" s="111">
        <v>0</v>
      </c>
      <c r="U335" s="111">
        <v>0</v>
      </c>
      <c r="V335" s="111">
        <v>0</v>
      </c>
    </row>
    <row r="336" spans="8:22">
      <c r="H336" s="54">
        <v>25</v>
      </c>
      <c r="I336" s="54" t="str">
        <f t="shared" si="54"/>
        <v>日高都市ガス_6A</v>
      </c>
      <c r="J336" s="54" t="str">
        <f t="shared" si="48"/>
        <v>25日高都市ガス_6A</v>
      </c>
      <c r="K336" s="111">
        <v>29.3</v>
      </c>
      <c r="L336" s="111">
        <v>29.3</v>
      </c>
      <c r="M336" s="111">
        <v>29.3</v>
      </c>
      <c r="N336" s="111">
        <v>29.3</v>
      </c>
      <c r="O336" s="111">
        <v>29.3</v>
      </c>
      <c r="P336" s="111">
        <v>29.3</v>
      </c>
      <c r="Q336" s="111">
        <v>29.3</v>
      </c>
      <c r="R336" s="111">
        <v>29.3</v>
      </c>
      <c r="S336" s="111">
        <v>29.3</v>
      </c>
      <c r="T336" s="111">
        <v>29.3</v>
      </c>
      <c r="U336" s="111">
        <v>29.3</v>
      </c>
      <c r="V336" s="111">
        <v>29.3</v>
      </c>
    </row>
    <row r="337" spans="8:22">
      <c r="H337" s="54">
        <v>25</v>
      </c>
      <c r="I337" s="54" t="str">
        <f t="shared" si="54"/>
        <v>武蔵野ガス_6A</v>
      </c>
      <c r="J337" s="54" t="str">
        <f t="shared" si="48"/>
        <v>25武蔵野ガス_6A</v>
      </c>
      <c r="K337" s="111">
        <v>0</v>
      </c>
      <c r="L337" s="111">
        <v>0</v>
      </c>
      <c r="M337" s="111">
        <v>0</v>
      </c>
      <c r="N337" s="111">
        <v>0</v>
      </c>
      <c r="O337" s="111">
        <v>0</v>
      </c>
      <c r="P337" s="111">
        <v>0</v>
      </c>
      <c r="Q337" s="111">
        <v>0</v>
      </c>
      <c r="R337" s="111">
        <v>0</v>
      </c>
      <c r="S337" s="111">
        <v>0</v>
      </c>
      <c r="T337" s="111">
        <v>0</v>
      </c>
      <c r="U337" s="111">
        <v>0</v>
      </c>
      <c r="V337" s="111">
        <v>0</v>
      </c>
    </row>
    <row r="338" spans="8:22">
      <c r="H338" s="54">
        <v>25</v>
      </c>
      <c r="I338" s="54" t="str">
        <f t="shared" si="54"/>
        <v>本庄ガス_12A</v>
      </c>
      <c r="J338" s="54" t="str">
        <f t="shared" si="48"/>
        <v>25本庄ガス_12A</v>
      </c>
      <c r="K338" s="111">
        <v>41.86</v>
      </c>
      <c r="L338" s="111">
        <v>41.86</v>
      </c>
      <c r="M338" s="111">
        <v>41.86</v>
      </c>
      <c r="N338" s="111">
        <v>41.86</v>
      </c>
      <c r="O338" s="111">
        <v>41.86</v>
      </c>
      <c r="P338" s="111">
        <v>41.86</v>
      </c>
      <c r="Q338" s="111">
        <v>41.86</v>
      </c>
      <c r="R338" s="111">
        <v>41.86</v>
      </c>
      <c r="S338" s="111">
        <v>41.86</v>
      </c>
      <c r="T338" s="111">
        <v>41.86</v>
      </c>
      <c r="U338" s="111">
        <v>41.86</v>
      </c>
      <c r="V338" s="111">
        <v>41.86</v>
      </c>
    </row>
    <row r="339" spans="8:22">
      <c r="H339" s="54">
        <v>25</v>
      </c>
      <c r="I339" s="54">
        <f t="shared" si="54"/>
        <v>0</v>
      </c>
      <c r="J339" s="54" t="str">
        <f t="shared" si="48"/>
        <v>250</v>
      </c>
      <c r="K339" s="111">
        <v>9999</v>
      </c>
      <c r="L339" s="111">
        <v>9999</v>
      </c>
      <c r="M339" s="111">
        <v>9999</v>
      </c>
      <c r="N339" s="111">
        <v>9999</v>
      </c>
      <c r="O339" s="111">
        <v>9999</v>
      </c>
      <c r="P339" s="111">
        <v>9999</v>
      </c>
      <c r="Q339" s="111">
        <v>9999</v>
      </c>
      <c r="R339" s="111">
        <v>9999</v>
      </c>
      <c r="S339" s="111">
        <v>9999</v>
      </c>
      <c r="T339" s="111">
        <v>9999</v>
      </c>
      <c r="U339" s="111">
        <v>9999</v>
      </c>
      <c r="V339" s="111">
        <v>9999</v>
      </c>
    </row>
    <row r="340" spans="8:22">
      <c r="H340" s="54">
        <v>25</v>
      </c>
      <c r="I340" s="54">
        <f t="shared" si="54"/>
        <v>0</v>
      </c>
      <c r="J340" s="54" t="str">
        <f t="shared" si="48"/>
        <v>250</v>
      </c>
      <c r="K340" s="111">
        <v>9999</v>
      </c>
      <c r="L340" s="111">
        <v>9999</v>
      </c>
      <c r="M340" s="111">
        <v>9999</v>
      </c>
      <c r="N340" s="111">
        <v>9999</v>
      </c>
      <c r="O340" s="111">
        <v>9999</v>
      </c>
      <c r="P340" s="111">
        <v>9999</v>
      </c>
      <c r="Q340" s="111">
        <v>9999</v>
      </c>
      <c r="R340" s="111">
        <v>9999</v>
      </c>
      <c r="S340" s="111">
        <v>9999</v>
      </c>
      <c r="T340" s="111">
        <v>9999</v>
      </c>
      <c r="U340" s="111">
        <v>9999</v>
      </c>
      <c r="V340" s="111">
        <v>9999</v>
      </c>
    </row>
    <row r="341" spans="8:22">
      <c r="H341" s="54">
        <v>26</v>
      </c>
      <c r="I341" s="54" t="str">
        <f t="shared" si="54"/>
        <v>東京ガス_13A</v>
      </c>
      <c r="J341" s="54" t="str">
        <f t="shared" si="48"/>
        <v>26東京ガス_13A</v>
      </c>
      <c r="K341" s="111">
        <v>45</v>
      </c>
      <c r="L341" s="111">
        <v>45</v>
      </c>
      <c r="M341" s="111">
        <v>45</v>
      </c>
      <c r="N341" s="111">
        <v>45</v>
      </c>
      <c r="O341" s="111">
        <v>45</v>
      </c>
      <c r="P341" s="111">
        <v>45</v>
      </c>
      <c r="Q341" s="111">
        <v>45</v>
      </c>
      <c r="R341" s="111">
        <v>45</v>
      </c>
      <c r="S341" s="111">
        <v>45</v>
      </c>
      <c r="T341" s="111">
        <v>45</v>
      </c>
      <c r="U341" s="111">
        <v>45</v>
      </c>
      <c r="V341" s="111">
        <v>45</v>
      </c>
    </row>
    <row r="342" spans="8:22">
      <c r="H342" s="54">
        <v>26</v>
      </c>
      <c r="I342" s="54" t="str">
        <f t="shared" si="54"/>
        <v>伊奈都市ガス_13A</v>
      </c>
      <c r="J342" s="54" t="str">
        <f t="shared" si="48"/>
        <v>26伊奈都市ガス_13A</v>
      </c>
      <c r="K342" s="111">
        <v>45</v>
      </c>
      <c r="L342" s="111">
        <v>45</v>
      </c>
      <c r="M342" s="111">
        <v>45</v>
      </c>
      <c r="N342" s="111">
        <v>45</v>
      </c>
      <c r="O342" s="111">
        <v>45</v>
      </c>
      <c r="P342" s="111">
        <v>45</v>
      </c>
      <c r="Q342" s="111">
        <v>45</v>
      </c>
      <c r="R342" s="111">
        <v>45</v>
      </c>
      <c r="S342" s="111">
        <v>45</v>
      </c>
      <c r="T342" s="111">
        <v>45</v>
      </c>
      <c r="U342" s="111">
        <v>45</v>
      </c>
      <c r="V342" s="111">
        <v>45</v>
      </c>
    </row>
    <row r="343" spans="8:22">
      <c r="H343" s="54">
        <v>26</v>
      </c>
      <c r="I343" s="54" t="str">
        <f t="shared" si="54"/>
        <v>入間ガス_13A</v>
      </c>
      <c r="J343" s="54" t="str">
        <f t="shared" si="48"/>
        <v>26入間ガス_13A</v>
      </c>
      <c r="K343" s="111">
        <v>43.12</v>
      </c>
      <c r="L343" s="111">
        <v>43.12</v>
      </c>
      <c r="M343" s="111">
        <v>43.12</v>
      </c>
      <c r="N343" s="111">
        <v>43.12</v>
      </c>
      <c r="O343" s="111">
        <v>43.12</v>
      </c>
      <c r="P343" s="111">
        <v>43.12</v>
      </c>
      <c r="Q343" s="111">
        <v>43.12</v>
      </c>
      <c r="R343" s="111">
        <v>43.12</v>
      </c>
      <c r="S343" s="111">
        <v>43.12</v>
      </c>
      <c r="T343" s="111">
        <v>43.12</v>
      </c>
      <c r="U343" s="111">
        <v>43.12</v>
      </c>
      <c r="V343" s="111">
        <v>43.12</v>
      </c>
    </row>
    <row r="344" spans="8:22">
      <c r="H344" s="54">
        <v>26</v>
      </c>
      <c r="I344" s="54" t="str">
        <f t="shared" si="54"/>
        <v>太田都市ガス_13A</v>
      </c>
      <c r="J344" s="54" t="str">
        <f t="shared" ref="J344" si="55">CONCATENATE(H344,I344)</f>
        <v>26太田都市ガス_13A</v>
      </c>
      <c r="K344" s="111">
        <v>45</v>
      </c>
      <c r="L344" s="111">
        <v>45</v>
      </c>
      <c r="M344" s="111">
        <v>45</v>
      </c>
      <c r="N344" s="111">
        <v>45</v>
      </c>
      <c r="O344" s="111">
        <v>45</v>
      </c>
      <c r="P344" s="111">
        <v>45</v>
      </c>
      <c r="Q344" s="111">
        <v>45</v>
      </c>
      <c r="R344" s="111">
        <v>45</v>
      </c>
      <c r="S344" s="111">
        <v>45</v>
      </c>
      <c r="T344" s="111">
        <v>45</v>
      </c>
      <c r="U344" s="111">
        <v>45</v>
      </c>
      <c r="V344" s="111">
        <v>45</v>
      </c>
    </row>
    <row r="345" spans="8:22">
      <c r="H345" s="54">
        <v>26</v>
      </c>
      <c r="I345" s="54" t="str">
        <f t="shared" ref="I345:I361" si="56">I317</f>
        <v>角栄ガス_13A</v>
      </c>
      <c r="J345" s="54" t="str">
        <f t="shared" si="48"/>
        <v>26角栄ガス_13A</v>
      </c>
      <c r="K345" s="111">
        <v>45</v>
      </c>
      <c r="L345" s="111">
        <v>45</v>
      </c>
      <c r="M345" s="111">
        <v>45</v>
      </c>
      <c r="N345" s="111">
        <v>45</v>
      </c>
      <c r="O345" s="111">
        <v>45</v>
      </c>
      <c r="P345" s="111">
        <v>45</v>
      </c>
      <c r="Q345" s="111">
        <v>45</v>
      </c>
      <c r="R345" s="111">
        <v>45</v>
      </c>
      <c r="S345" s="111">
        <v>45</v>
      </c>
      <c r="T345" s="111">
        <v>45</v>
      </c>
      <c r="U345" s="111">
        <v>45</v>
      </c>
      <c r="V345" s="111">
        <v>45</v>
      </c>
    </row>
    <row r="346" spans="8:22">
      <c r="H346" s="54">
        <v>26</v>
      </c>
      <c r="I346" s="54" t="str">
        <f t="shared" si="56"/>
        <v>埼玉ガス_13A</v>
      </c>
      <c r="J346" s="54" t="str">
        <f t="shared" si="48"/>
        <v>26埼玉ガス_13A</v>
      </c>
      <c r="K346" s="111">
        <v>43.12</v>
      </c>
      <c r="L346" s="111">
        <v>43.12</v>
      </c>
      <c r="M346" s="111">
        <v>43.12</v>
      </c>
      <c r="N346" s="111">
        <v>43.12</v>
      </c>
      <c r="O346" s="111">
        <v>43.12</v>
      </c>
      <c r="P346" s="111">
        <v>43.12</v>
      </c>
      <c r="Q346" s="111">
        <v>43.12</v>
      </c>
      <c r="R346" s="111">
        <v>43.12</v>
      </c>
      <c r="S346" s="111">
        <v>43.12</v>
      </c>
      <c r="T346" s="111">
        <v>43.12</v>
      </c>
      <c r="U346" s="111">
        <v>43.12</v>
      </c>
      <c r="V346" s="111">
        <v>43.12</v>
      </c>
    </row>
    <row r="347" spans="8:22">
      <c r="H347" s="54">
        <v>26</v>
      </c>
      <c r="I347" s="54" t="str">
        <f t="shared" si="56"/>
        <v>坂戸ガス_13A</v>
      </c>
      <c r="J347" s="54" t="str">
        <f t="shared" si="48"/>
        <v>26坂戸ガス_13A</v>
      </c>
      <c r="K347" s="111">
        <v>45</v>
      </c>
      <c r="L347" s="111">
        <v>45</v>
      </c>
      <c r="M347" s="111">
        <v>45</v>
      </c>
      <c r="N347" s="111">
        <v>45</v>
      </c>
      <c r="O347" s="111">
        <v>45</v>
      </c>
      <c r="P347" s="111">
        <v>45</v>
      </c>
      <c r="Q347" s="111">
        <v>45</v>
      </c>
      <c r="R347" s="111">
        <v>45</v>
      </c>
      <c r="S347" s="111">
        <v>45</v>
      </c>
      <c r="T347" s="111">
        <v>45</v>
      </c>
      <c r="U347" s="111">
        <v>45</v>
      </c>
      <c r="V347" s="111">
        <v>45</v>
      </c>
    </row>
    <row r="348" spans="8:22">
      <c r="H348" s="54">
        <v>26</v>
      </c>
      <c r="I348" s="54" t="str">
        <f t="shared" si="56"/>
        <v>幸手都市ガス_13A</v>
      </c>
      <c r="J348" s="54" t="str">
        <f t="shared" si="48"/>
        <v>26幸手都市ガス_13A</v>
      </c>
      <c r="K348" s="111">
        <v>45</v>
      </c>
      <c r="L348" s="111">
        <v>45</v>
      </c>
      <c r="M348" s="111">
        <v>45</v>
      </c>
      <c r="N348" s="111">
        <v>45</v>
      </c>
      <c r="O348" s="111">
        <v>45</v>
      </c>
      <c r="P348" s="111">
        <v>45</v>
      </c>
      <c r="Q348" s="111">
        <v>45</v>
      </c>
      <c r="R348" s="111">
        <v>45</v>
      </c>
      <c r="S348" s="111">
        <v>45</v>
      </c>
      <c r="T348" s="111">
        <v>45</v>
      </c>
      <c r="U348" s="111">
        <v>45</v>
      </c>
      <c r="V348" s="111">
        <v>45</v>
      </c>
    </row>
    <row r="349" spans="8:22">
      <c r="H349" s="54">
        <v>26</v>
      </c>
      <c r="I349" s="54" t="str">
        <f t="shared" si="56"/>
        <v>松栄ガス_13A</v>
      </c>
      <c r="J349" s="54" t="str">
        <f t="shared" si="48"/>
        <v>26松栄ガス_13A</v>
      </c>
      <c r="K349" s="111">
        <v>45</v>
      </c>
      <c r="L349" s="111">
        <v>45</v>
      </c>
      <c r="M349" s="111">
        <v>45</v>
      </c>
      <c r="N349" s="111">
        <v>45</v>
      </c>
      <c r="O349" s="111">
        <v>45</v>
      </c>
      <c r="P349" s="111">
        <v>45</v>
      </c>
      <c r="Q349" s="111">
        <v>45</v>
      </c>
      <c r="R349" s="111">
        <v>45</v>
      </c>
      <c r="S349" s="111">
        <v>45</v>
      </c>
      <c r="T349" s="111">
        <v>45</v>
      </c>
      <c r="U349" s="111">
        <v>45</v>
      </c>
      <c r="V349" s="111">
        <v>45</v>
      </c>
    </row>
    <row r="350" spans="8:22">
      <c r="H350" s="54">
        <v>26</v>
      </c>
      <c r="I350" s="54" t="str">
        <f t="shared" si="56"/>
        <v>新日本瓦斯_13A</v>
      </c>
      <c r="J350" s="54" t="str">
        <f t="shared" si="48"/>
        <v>26新日本瓦斯_13A</v>
      </c>
      <c r="K350" s="111">
        <v>43.12</v>
      </c>
      <c r="L350" s="111">
        <v>43.12</v>
      </c>
      <c r="M350" s="111">
        <v>43.12</v>
      </c>
      <c r="N350" s="111">
        <v>43.12</v>
      </c>
      <c r="O350" s="111">
        <v>43.12</v>
      </c>
      <c r="P350" s="111">
        <v>43.12</v>
      </c>
      <c r="Q350" s="111">
        <v>43.12</v>
      </c>
      <c r="R350" s="111">
        <v>43.12</v>
      </c>
      <c r="S350" s="111">
        <v>43.12</v>
      </c>
      <c r="T350" s="111">
        <v>43.12</v>
      </c>
      <c r="U350" s="111">
        <v>43.12</v>
      </c>
      <c r="V350" s="111">
        <v>43.12</v>
      </c>
    </row>
    <row r="351" spans="8:22">
      <c r="H351" s="54">
        <v>26</v>
      </c>
      <c r="I351" s="54" t="str">
        <f t="shared" si="56"/>
        <v>西武ガス_13A</v>
      </c>
      <c r="J351" s="54" t="str">
        <f t="shared" ref="J351:J368" si="57">CONCATENATE(H351,I351)</f>
        <v>26西武ガス_13A</v>
      </c>
      <c r="K351" s="111">
        <v>43.12</v>
      </c>
      <c r="L351" s="111">
        <v>43.12</v>
      </c>
      <c r="M351" s="111">
        <v>43.12</v>
      </c>
      <c r="N351" s="111">
        <v>43.12</v>
      </c>
      <c r="O351" s="111">
        <v>43.12</v>
      </c>
      <c r="P351" s="111">
        <v>43.12</v>
      </c>
      <c r="Q351" s="111">
        <v>43.12</v>
      </c>
      <c r="R351" s="111">
        <v>43.12</v>
      </c>
      <c r="S351" s="111">
        <v>43.12</v>
      </c>
      <c r="T351" s="111">
        <v>43.12</v>
      </c>
      <c r="U351" s="111">
        <v>43.12</v>
      </c>
      <c r="V351" s="111">
        <v>43.12</v>
      </c>
    </row>
    <row r="352" spans="8:22">
      <c r="H352" s="54">
        <v>26</v>
      </c>
      <c r="I352" s="54" t="str">
        <f t="shared" si="56"/>
        <v>大東ガス_13A</v>
      </c>
      <c r="J352" s="54" t="str">
        <f t="shared" si="57"/>
        <v>26大東ガス_13A</v>
      </c>
      <c r="K352" s="111">
        <v>45</v>
      </c>
      <c r="L352" s="111">
        <v>45</v>
      </c>
      <c r="M352" s="111">
        <v>45</v>
      </c>
      <c r="N352" s="111">
        <v>45</v>
      </c>
      <c r="O352" s="111">
        <v>45</v>
      </c>
      <c r="P352" s="111">
        <v>45</v>
      </c>
      <c r="Q352" s="111">
        <v>45</v>
      </c>
      <c r="R352" s="111">
        <v>45</v>
      </c>
      <c r="S352" s="111">
        <v>45</v>
      </c>
      <c r="T352" s="111">
        <v>45</v>
      </c>
      <c r="U352" s="111">
        <v>45</v>
      </c>
      <c r="V352" s="111">
        <v>45</v>
      </c>
    </row>
    <row r="353" spans="8:22">
      <c r="H353" s="54">
        <v>26</v>
      </c>
      <c r="I353" s="54" t="str">
        <f t="shared" si="56"/>
        <v>秩父ガス_13A</v>
      </c>
      <c r="J353" s="54" t="str">
        <f t="shared" si="57"/>
        <v>26秩父ガス_13A</v>
      </c>
      <c r="K353" s="111">
        <v>46.04</v>
      </c>
      <c r="L353" s="111">
        <v>46.04</v>
      </c>
      <c r="M353" s="111">
        <v>46.04</v>
      </c>
      <c r="N353" s="111">
        <v>46.04</v>
      </c>
      <c r="O353" s="111">
        <v>46.04</v>
      </c>
      <c r="P353" s="111">
        <v>46.04</v>
      </c>
      <c r="Q353" s="111">
        <v>46.04</v>
      </c>
      <c r="R353" s="111">
        <v>46.04</v>
      </c>
      <c r="S353" s="111">
        <v>46.04</v>
      </c>
      <c r="T353" s="111">
        <v>46.04</v>
      </c>
      <c r="U353" s="111">
        <v>46.04</v>
      </c>
      <c r="V353" s="111">
        <v>46.04</v>
      </c>
    </row>
    <row r="354" spans="8:22">
      <c r="H354" s="54">
        <v>26</v>
      </c>
      <c r="I354" s="54" t="str">
        <f t="shared" si="56"/>
        <v>東彩ガス_13A</v>
      </c>
      <c r="J354" s="54" t="str">
        <f t="shared" si="57"/>
        <v>26東彩ガス_13A</v>
      </c>
      <c r="K354" s="111">
        <v>45</v>
      </c>
      <c r="L354" s="111">
        <v>45</v>
      </c>
      <c r="M354" s="111">
        <v>45</v>
      </c>
      <c r="N354" s="111">
        <v>45</v>
      </c>
      <c r="O354" s="111">
        <v>45</v>
      </c>
      <c r="P354" s="111">
        <v>45</v>
      </c>
      <c r="Q354" s="111">
        <v>45</v>
      </c>
      <c r="R354" s="111">
        <v>45</v>
      </c>
      <c r="S354" s="111">
        <v>45</v>
      </c>
      <c r="T354" s="111">
        <v>45</v>
      </c>
      <c r="U354" s="111">
        <v>45</v>
      </c>
      <c r="V354" s="111">
        <v>45</v>
      </c>
    </row>
    <row r="355" spans="8:22">
      <c r="H355" s="54">
        <v>26</v>
      </c>
      <c r="I355" s="54" t="str">
        <f t="shared" si="56"/>
        <v>日高都市ガス_13A</v>
      </c>
      <c r="J355" s="54" t="str">
        <f t="shared" si="57"/>
        <v>26日高都市ガス_13A</v>
      </c>
      <c r="K355" s="111">
        <v>45</v>
      </c>
      <c r="L355" s="111">
        <v>45</v>
      </c>
      <c r="M355" s="111">
        <v>45</v>
      </c>
      <c r="N355" s="111">
        <v>45</v>
      </c>
      <c r="O355" s="111">
        <v>45</v>
      </c>
      <c r="P355" s="111">
        <v>45</v>
      </c>
      <c r="Q355" s="111">
        <v>45</v>
      </c>
      <c r="R355" s="111">
        <v>45</v>
      </c>
      <c r="S355" s="111">
        <v>45</v>
      </c>
      <c r="T355" s="111">
        <v>45</v>
      </c>
      <c r="U355" s="111">
        <v>45</v>
      </c>
      <c r="V355" s="111">
        <v>45</v>
      </c>
    </row>
    <row r="356" spans="8:22">
      <c r="H356" s="54">
        <v>26</v>
      </c>
      <c r="I356" s="54" t="str">
        <f t="shared" si="56"/>
        <v>武州ガス_13A</v>
      </c>
      <c r="J356" s="54" t="str">
        <f t="shared" si="57"/>
        <v>26武州ガス_13A</v>
      </c>
      <c r="K356" s="111">
        <v>45</v>
      </c>
      <c r="L356" s="111">
        <v>45</v>
      </c>
      <c r="M356" s="111">
        <v>45</v>
      </c>
      <c r="N356" s="111">
        <v>45</v>
      </c>
      <c r="O356" s="111">
        <v>45</v>
      </c>
      <c r="P356" s="111">
        <v>45</v>
      </c>
      <c r="Q356" s="111">
        <v>45</v>
      </c>
      <c r="R356" s="111">
        <v>45</v>
      </c>
      <c r="S356" s="111">
        <v>45</v>
      </c>
      <c r="T356" s="111">
        <v>45</v>
      </c>
      <c r="U356" s="111">
        <v>45</v>
      </c>
      <c r="V356" s="111">
        <v>45</v>
      </c>
    </row>
    <row r="357" spans="8:22">
      <c r="H357" s="54">
        <v>26</v>
      </c>
      <c r="I357" s="54" t="str">
        <f t="shared" si="56"/>
        <v>本庄ガス_13A</v>
      </c>
      <c r="J357" s="54" t="str">
        <f t="shared" si="57"/>
        <v>26本庄ガス_13A</v>
      </c>
      <c r="K357" s="111">
        <v>43.12</v>
      </c>
      <c r="L357" s="111">
        <v>43.12</v>
      </c>
      <c r="M357" s="111">
        <v>43.12</v>
      </c>
      <c r="N357" s="111">
        <v>43.12</v>
      </c>
      <c r="O357" s="111">
        <v>43.12</v>
      </c>
      <c r="P357" s="111">
        <v>43.12</v>
      </c>
      <c r="Q357" s="111">
        <v>43.12</v>
      </c>
      <c r="R357" s="111">
        <v>43.12</v>
      </c>
      <c r="S357" s="111">
        <v>43.12</v>
      </c>
      <c r="T357" s="111">
        <v>43.12</v>
      </c>
      <c r="U357" s="111">
        <v>43.12</v>
      </c>
      <c r="V357" s="111">
        <v>43.12</v>
      </c>
    </row>
    <row r="358" spans="8:22">
      <c r="H358" s="54">
        <v>26</v>
      </c>
      <c r="I358" s="54" t="str">
        <f t="shared" si="56"/>
        <v>武蔵野ガス_13A</v>
      </c>
      <c r="J358" s="54" t="str">
        <f t="shared" si="57"/>
        <v>26武蔵野ガス_13A</v>
      </c>
      <c r="K358" s="111">
        <v>45</v>
      </c>
      <c r="L358" s="111">
        <v>45</v>
      </c>
      <c r="M358" s="111">
        <v>45</v>
      </c>
      <c r="N358" s="111">
        <v>45</v>
      </c>
      <c r="O358" s="111">
        <v>45</v>
      </c>
      <c r="P358" s="111">
        <v>45</v>
      </c>
      <c r="Q358" s="111">
        <v>45</v>
      </c>
      <c r="R358" s="111">
        <v>45</v>
      </c>
      <c r="S358" s="111">
        <v>45</v>
      </c>
      <c r="T358" s="111">
        <v>45</v>
      </c>
      <c r="U358" s="111">
        <v>45</v>
      </c>
      <c r="V358" s="111">
        <v>45</v>
      </c>
    </row>
    <row r="359" spans="8:22">
      <c r="H359" s="54">
        <v>26</v>
      </c>
      <c r="I359" s="54" t="str">
        <f t="shared" si="56"/>
        <v>鷲宮ガス_13A</v>
      </c>
      <c r="J359" s="54" t="str">
        <f t="shared" si="57"/>
        <v>26鷲宮ガス_13A</v>
      </c>
      <c r="K359" s="111">
        <v>45</v>
      </c>
      <c r="L359" s="111">
        <v>45</v>
      </c>
      <c r="M359" s="111">
        <v>45</v>
      </c>
      <c r="N359" s="111">
        <v>45</v>
      </c>
      <c r="O359" s="111">
        <v>45</v>
      </c>
      <c r="P359" s="111">
        <v>45</v>
      </c>
      <c r="Q359" s="111">
        <v>45</v>
      </c>
      <c r="R359" s="111">
        <v>45</v>
      </c>
      <c r="S359" s="111">
        <v>45</v>
      </c>
      <c r="T359" s="111">
        <v>45</v>
      </c>
      <c r="U359" s="111">
        <v>45</v>
      </c>
      <c r="V359" s="111">
        <v>45</v>
      </c>
    </row>
    <row r="360" spans="8:22">
      <c r="H360" s="54">
        <v>26</v>
      </c>
      <c r="I360" s="54" t="str">
        <f t="shared" si="56"/>
        <v>入間ガス_6A</v>
      </c>
      <c r="J360" s="54" t="str">
        <f t="shared" si="57"/>
        <v>26入間ガス_6A</v>
      </c>
      <c r="K360" s="111">
        <v>29.3</v>
      </c>
      <c r="L360" s="111">
        <v>29.3</v>
      </c>
      <c r="M360" s="111">
        <v>29.3</v>
      </c>
      <c r="N360" s="111">
        <v>29.3</v>
      </c>
      <c r="O360" s="111">
        <v>29.3</v>
      </c>
      <c r="P360" s="111">
        <v>29.3</v>
      </c>
      <c r="Q360" s="111">
        <v>29.3</v>
      </c>
      <c r="R360" s="111">
        <v>29.3</v>
      </c>
      <c r="S360" s="111">
        <v>29.3</v>
      </c>
      <c r="T360" s="111">
        <v>29.3</v>
      </c>
      <c r="U360" s="111">
        <v>29.3</v>
      </c>
      <c r="V360" s="111">
        <v>29.3</v>
      </c>
    </row>
    <row r="361" spans="8:22">
      <c r="H361" s="54">
        <v>26</v>
      </c>
      <c r="I361" s="54" t="str">
        <f t="shared" si="56"/>
        <v>角栄ガス_6A</v>
      </c>
      <c r="J361" s="54" t="str">
        <f t="shared" si="57"/>
        <v>26角栄ガス_6A</v>
      </c>
      <c r="K361" s="111">
        <v>0</v>
      </c>
      <c r="L361" s="111">
        <v>0</v>
      </c>
      <c r="M361" s="111">
        <v>0</v>
      </c>
      <c r="N361" s="111">
        <v>0</v>
      </c>
      <c r="O361" s="111">
        <v>0</v>
      </c>
      <c r="P361" s="111">
        <v>0</v>
      </c>
      <c r="Q361" s="111">
        <v>0</v>
      </c>
      <c r="R361" s="111">
        <v>0</v>
      </c>
      <c r="S361" s="111">
        <v>0</v>
      </c>
      <c r="T361" s="111">
        <v>0</v>
      </c>
      <c r="U361" s="111">
        <v>0</v>
      </c>
      <c r="V361" s="111">
        <v>0</v>
      </c>
    </row>
    <row r="362" spans="8:22">
      <c r="H362" s="54">
        <v>26</v>
      </c>
      <c r="I362" s="54" t="s">
        <v>474</v>
      </c>
      <c r="J362" s="54" t="str">
        <f t="shared" si="57"/>
        <v>26新日本瓦斯_6A</v>
      </c>
      <c r="K362" s="111">
        <v>0</v>
      </c>
      <c r="L362" s="111">
        <v>0</v>
      </c>
      <c r="M362" s="111">
        <v>0</v>
      </c>
      <c r="N362" s="111">
        <v>0</v>
      </c>
      <c r="O362" s="111">
        <v>0</v>
      </c>
      <c r="P362" s="111">
        <v>0</v>
      </c>
      <c r="Q362" s="111">
        <v>0</v>
      </c>
      <c r="R362" s="111">
        <v>0</v>
      </c>
      <c r="S362" s="111">
        <v>0</v>
      </c>
      <c r="T362" s="111">
        <v>0</v>
      </c>
      <c r="U362" s="111">
        <v>0</v>
      </c>
      <c r="V362" s="111">
        <v>0</v>
      </c>
    </row>
    <row r="363" spans="8:22">
      <c r="H363" s="54">
        <v>26</v>
      </c>
      <c r="I363" s="54" t="str">
        <f t="shared" ref="I363:I368" si="58">I335</f>
        <v>秩父ガス_6A</v>
      </c>
      <c r="J363" s="54" t="str">
        <f t="shared" si="57"/>
        <v>26秩父ガス_6A</v>
      </c>
      <c r="K363" s="111">
        <v>0</v>
      </c>
      <c r="L363" s="111">
        <v>0</v>
      </c>
      <c r="M363" s="111">
        <v>0</v>
      </c>
      <c r="N363" s="111">
        <v>0</v>
      </c>
      <c r="O363" s="111">
        <v>0</v>
      </c>
      <c r="P363" s="111">
        <v>0</v>
      </c>
      <c r="Q363" s="111">
        <v>0</v>
      </c>
      <c r="R363" s="111">
        <v>0</v>
      </c>
      <c r="S363" s="111">
        <v>0</v>
      </c>
      <c r="T363" s="111">
        <v>0</v>
      </c>
      <c r="U363" s="111">
        <v>0</v>
      </c>
      <c r="V363" s="111">
        <v>0</v>
      </c>
    </row>
    <row r="364" spans="8:22">
      <c r="H364" s="54">
        <v>26</v>
      </c>
      <c r="I364" s="54" t="str">
        <f t="shared" si="58"/>
        <v>日高都市ガス_6A</v>
      </c>
      <c r="J364" s="54" t="str">
        <f t="shared" si="57"/>
        <v>26日高都市ガス_6A</v>
      </c>
      <c r="K364" s="111">
        <v>29.3</v>
      </c>
      <c r="L364" s="111">
        <v>29.3</v>
      </c>
      <c r="M364" s="111">
        <v>29.3</v>
      </c>
      <c r="N364" s="111">
        <v>29.3</v>
      </c>
      <c r="O364" s="111">
        <v>29.3</v>
      </c>
      <c r="P364" s="111">
        <v>29.3</v>
      </c>
      <c r="Q364" s="111">
        <v>29.3</v>
      </c>
      <c r="R364" s="111">
        <v>29.3</v>
      </c>
      <c r="S364" s="111">
        <v>29.3</v>
      </c>
      <c r="T364" s="111">
        <v>29.3</v>
      </c>
      <c r="U364" s="111">
        <v>29.3</v>
      </c>
      <c r="V364" s="111">
        <v>29.3</v>
      </c>
    </row>
    <row r="365" spans="8:22">
      <c r="H365" s="54">
        <v>26</v>
      </c>
      <c r="I365" s="54" t="str">
        <f t="shared" si="58"/>
        <v>武蔵野ガス_6A</v>
      </c>
      <c r="J365" s="54" t="str">
        <f t="shared" si="57"/>
        <v>26武蔵野ガス_6A</v>
      </c>
      <c r="K365" s="111">
        <v>0</v>
      </c>
      <c r="L365" s="111">
        <v>0</v>
      </c>
      <c r="M365" s="111">
        <v>0</v>
      </c>
      <c r="N365" s="111">
        <v>0</v>
      </c>
      <c r="O365" s="111">
        <v>0</v>
      </c>
      <c r="P365" s="111">
        <v>0</v>
      </c>
      <c r="Q365" s="111">
        <v>0</v>
      </c>
      <c r="R365" s="111">
        <v>0</v>
      </c>
      <c r="S365" s="111">
        <v>0</v>
      </c>
      <c r="T365" s="111">
        <v>0</v>
      </c>
      <c r="U365" s="111">
        <v>0</v>
      </c>
      <c r="V365" s="111">
        <v>0</v>
      </c>
    </row>
    <row r="366" spans="8:22">
      <c r="H366" s="54">
        <v>26</v>
      </c>
      <c r="I366" s="54" t="str">
        <f t="shared" si="58"/>
        <v>本庄ガス_12A</v>
      </c>
      <c r="J366" s="54" t="str">
        <f t="shared" si="57"/>
        <v>26本庄ガス_12A</v>
      </c>
      <c r="K366" s="111">
        <v>41.86</v>
      </c>
      <c r="L366" s="111">
        <v>41.86</v>
      </c>
      <c r="M366" s="111">
        <v>41.86</v>
      </c>
      <c r="N366" s="111">
        <v>41.86</v>
      </c>
      <c r="O366" s="111">
        <v>41.86</v>
      </c>
      <c r="P366" s="111">
        <v>41.86</v>
      </c>
      <c r="Q366" s="111">
        <v>41.86</v>
      </c>
      <c r="R366" s="111">
        <v>41.86</v>
      </c>
      <c r="S366" s="111">
        <v>41.86</v>
      </c>
      <c r="T366" s="111">
        <v>41.86</v>
      </c>
      <c r="U366" s="111">
        <v>41.86</v>
      </c>
      <c r="V366" s="111">
        <v>41.86</v>
      </c>
    </row>
    <row r="367" spans="8:22">
      <c r="H367" s="54">
        <v>26</v>
      </c>
      <c r="I367" s="54">
        <f t="shared" si="58"/>
        <v>0</v>
      </c>
      <c r="J367" s="54" t="str">
        <f t="shared" si="57"/>
        <v>260</v>
      </c>
      <c r="K367" s="111">
        <v>9999</v>
      </c>
      <c r="L367" s="111">
        <v>9999</v>
      </c>
      <c r="M367" s="111">
        <v>9999</v>
      </c>
      <c r="N367" s="111">
        <v>9999</v>
      </c>
      <c r="O367" s="111">
        <v>9999</v>
      </c>
      <c r="P367" s="111">
        <v>9999</v>
      </c>
      <c r="Q367" s="111">
        <v>9999</v>
      </c>
      <c r="R367" s="111">
        <v>9999</v>
      </c>
      <c r="S367" s="111">
        <v>9999</v>
      </c>
      <c r="T367" s="111">
        <v>9999</v>
      </c>
      <c r="U367" s="111">
        <v>9999</v>
      </c>
      <c r="V367" s="111">
        <v>9999</v>
      </c>
    </row>
    <row r="368" spans="8:22">
      <c r="H368" s="54">
        <v>26</v>
      </c>
      <c r="I368" s="54">
        <f t="shared" si="58"/>
        <v>0</v>
      </c>
      <c r="J368" s="54" t="str">
        <f t="shared" si="57"/>
        <v>260</v>
      </c>
      <c r="K368" s="111">
        <v>9999</v>
      </c>
      <c r="L368" s="111">
        <v>9999</v>
      </c>
      <c r="M368" s="111">
        <v>9999</v>
      </c>
      <c r="N368" s="111">
        <v>9999</v>
      </c>
      <c r="O368" s="111">
        <v>9999</v>
      </c>
      <c r="P368" s="111">
        <v>9999</v>
      </c>
      <c r="Q368" s="111">
        <v>9999</v>
      </c>
      <c r="R368" s="111">
        <v>9999</v>
      </c>
      <c r="S368" s="111">
        <v>9999</v>
      </c>
      <c r="T368" s="111">
        <v>9999</v>
      </c>
      <c r="U368" s="111">
        <v>9999</v>
      </c>
      <c r="V368" s="111">
        <v>9999</v>
      </c>
    </row>
  </sheetData>
  <sheetProtection password="ABF0" sheet="1" objects="1" scenarios="1" autoFilter="0"/>
  <autoFilter ref="A4:AW47"/>
  <phoneticPr fontId="2"/>
  <printOptions gridLines="1"/>
  <pageMargins left="0.70866141732283472" right="0.70866141732283472" top="0.74803149606299213" bottom="0.74803149606299213" header="0.31496062992125984" footer="0.31496062992125984"/>
  <pageSetup paperSize="8" scale="50" orientation="landscape" r:id="rId1"/>
</worksheet>
</file>

<file path=xl/worksheets/sheet9.xml><?xml version="1.0" encoding="utf-8"?>
<worksheet xmlns="http://schemas.openxmlformats.org/spreadsheetml/2006/main" xmlns:r="http://schemas.openxmlformats.org/officeDocument/2006/relationships">
  <dimension ref="A1:AG43"/>
  <sheetViews>
    <sheetView zoomScaleNormal="100" zoomScaleSheetLayoutView="100" workbookViewId="0">
      <pane xSplit="1" ySplit="4" topLeftCell="B23" activePane="bottomRight" state="frozen"/>
      <selection pane="topRight"/>
      <selection pane="bottomLeft"/>
      <selection pane="bottomRight"/>
    </sheetView>
  </sheetViews>
  <sheetFormatPr defaultRowHeight="13.5"/>
  <cols>
    <col min="1" max="1" width="25.625" customWidth="1"/>
    <col min="2" max="12" width="12.625" customWidth="1"/>
    <col min="13" max="20" width="10.625" customWidth="1"/>
    <col min="21" max="21" width="8.625" customWidth="1"/>
  </cols>
  <sheetData>
    <row r="1" spans="1:31">
      <c r="B1" t="s">
        <v>536</v>
      </c>
    </row>
    <row r="2" spans="1:31">
      <c r="B2" t="s">
        <v>523</v>
      </c>
      <c r="U2" t="s">
        <v>499</v>
      </c>
      <c r="V2" t="s">
        <v>322</v>
      </c>
    </row>
    <row r="3" spans="1:31">
      <c r="B3" t="s">
        <v>537</v>
      </c>
      <c r="E3" t="s">
        <v>524</v>
      </c>
      <c r="J3" t="s">
        <v>525</v>
      </c>
      <c r="M3" t="s">
        <v>534</v>
      </c>
    </row>
    <row r="4" spans="1:31" ht="27">
      <c r="A4" t="s">
        <v>27</v>
      </c>
      <c r="B4" t="s">
        <v>208</v>
      </c>
      <c r="C4" t="s">
        <v>268</v>
      </c>
      <c r="D4" t="s">
        <v>323</v>
      </c>
      <c r="E4" s="237" t="s">
        <v>528</v>
      </c>
      <c r="F4" t="s">
        <v>526</v>
      </c>
      <c r="G4" t="s">
        <v>527</v>
      </c>
      <c r="H4" s="237" t="s">
        <v>529</v>
      </c>
      <c r="I4" s="237" t="s">
        <v>530</v>
      </c>
      <c r="J4" s="237" t="s">
        <v>531</v>
      </c>
      <c r="K4" s="237" t="s">
        <v>532</v>
      </c>
      <c r="L4" t="s">
        <v>533</v>
      </c>
      <c r="M4" s="237" t="s">
        <v>543</v>
      </c>
      <c r="N4" s="237" t="s">
        <v>544</v>
      </c>
      <c r="O4" s="237" t="s">
        <v>542</v>
      </c>
      <c r="P4" s="237" t="s">
        <v>541</v>
      </c>
      <c r="Q4" s="237" t="s">
        <v>540</v>
      </c>
      <c r="R4" t="s">
        <v>535</v>
      </c>
      <c r="S4" s="237" t="s">
        <v>538</v>
      </c>
      <c r="T4" s="237" t="s">
        <v>539</v>
      </c>
      <c r="V4" t="s">
        <v>476</v>
      </c>
      <c r="W4" t="s">
        <v>477</v>
      </c>
    </row>
    <row r="5" spans="1:31">
      <c r="A5" t="s">
        <v>483</v>
      </c>
      <c r="B5">
        <f>'2号(4)'!AV$41</f>
        <v>0</v>
      </c>
      <c r="C5">
        <f>'2号(4)'!AV$42</f>
        <v>0</v>
      </c>
      <c r="D5">
        <f>'2号(4)'!AV$43</f>
        <v>0</v>
      </c>
      <c r="E5">
        <f>'2号(4)'!AV$45</f>
        <v>0</v>
      </c>
      <c r="F5">
        <f>'2号(4)'!AV$46</f>
        <v>0</v>
      </c>
      <c r="G5">
        <f>'2号(4)'!AV$47</f>
        <v>0</v>
      </c>
      <c r="H5">
        <f>'2号(4)'!AV$48</f>
        <v>0</v>
      </c>
      <c r="I5">
        <f>'2号(4)'!AV$49</f>
        <v>0</v>
      </c>
      <c r="J5">
        <f>'2号(4)'!AV$51</f>
        <v>0</v>
      </c>
      <c r="K5">
        <f>'2号(4)'!AV$52</f>
        <v>0</v>
      </c>
      <c r="L5">
        <f>'2号(4)'!AV$53</f>
        <v>0</v>
      </c>
      <c r="M5">
        <f>'2号(4)'!AV$62</f>
        <v>0</v>
      </c>
      <c r="N5">
        <f>'2号(4)'!AV$63</f>
        <v>0</v>
      </c>
      <c r="O5">
        <f>'2号(4)'!AV$64</f>
        <v>0</v>
      </c>
      <c r="P5" t="str">
        <f>'2号(4)'!AV$66</f>
        <v>－</v>
      </c>
      <c r="Q5" t="str">
        <f>'2号(4)'!AV$67</f>
        <v>－</v>
      </c>
      <c r="R5" t="str">
        <f>'2号(4)'!AV$68</f>
        <v>－</v>
      </c>
      <c r="S5" t="str">
        <f>'2号(4)'!AV$70</f>
        <v>－</v>
      </c>
      <c r="T5" t="str">
        <f>'2号(4)'!AV$71</f>
        <v>－</v>
      </c>
      <c r="U5" t="s">
        <v>484</v>
      </c>
      <c r="V5" t="s">
        <v>255</v>
      </c>
      <c r="W5">
        <v>1E-3</v>
      </c>
      <c r="X5" t="s">
        <v>484</v>
      </c>
      <c r="Y5">
        <v>1</v>
      </c>
    </row>
    <row r="6" spans="1:31">
      <c r="A6" t="s">
        <v>485</v>
      </c>
      <c r="B6">
        <f>'2号(4)'!BA$41</f>
        <v>0</v>
      </c>
      <c r="C6">
        <f>'2号(4)'!BA$42</f>
        <v>0</v>
      </c>
      <c r="D6">
        <f>'2号(4)'!BA$43</f>
        <v>0</v>
      </c>
      <c r="E6">
        <f>'2号(4)'!BA$45</f>
        <v>0</v>
      </c>
      <c r="F6">
        <f>'2号(4)'!BA$46</f>
        <v>0</v>
      </c>
      <c r="G6">
        <f>'2号(4)'!BA$47</f>
        <v>0</v>
      </c>
      <c r="H6">
        <f>'2号(4)'!BA$48</f>
        <v>0</v>
      </c>
      <c r="I6">
        <f>'2号(4)'!BA$49</f>
        <v>0</v>
      </c>
      <c r="J6">
        <f>'2号(4)'!BA$51</f>
        <v>0</v>
      </c>
      <c r="K6">
        <f>'2号(4)'!BA$52</f>
        <v>0</v>
      </c>
      <c r="L6">
        <f>'2号(4)'!BA$53</f>
        <v>0</v>
      </c>
      <c r="M6">
        <f>'2号(4)'!BA$62</f>
        <v>0</v>
      </c>
      <c r="N6">
        <f>'2号(4)'!BA$63</f>
        <v>0</v>
      </c>
      <c r="O6">
        <f>'2号(4)'!BA$64</f>
        <v>0</v>
      </c>
      <c r="P6" t="str">
        <f>'2号(4)'!BA$66</f>
        <v>－</v>
      </c>
      <c r="Q6" t="str">
        <f>'2号(4)'!BA$67</f>
        <v>－</v>
      </c>
      <c r="R6" t="str">
        <f>'2号(4)'!BA$68</f>
        <v>－</v>
      </c>
      <c r="S6" t="str">
        <f>'2号(4)'!BA$70</f>
        <v>－</v>
      </c>
      <c r="T6" t="str">
        <f>'2号(4)'!BA$71</f>
        <v>－</v>
      </c>
      <c r="U6" t="s">
        <v>484</v>
      </c>
      <c r="V6" t="s">
        <v>255</v>
      </c>
      <c r="W6">
        <v>1E-3</v>
      </c>
      <c r="X6" t="s">
        <v>484</v>
      </c>
      <c r="Y6">
        <v>1</v>
      </c>
    </row>
    <row r="7" spans="1:31">
      <c r="A7" t="s">
        <v>486</v>
      </c>
      <c r="B7">
        <f>'2号(4)'!BF$41</f>
        <v>0</v>
      </c>
      <c r="C7">
        <f>'2号(4)'!BF$42</f>
        <v>0</v>
      </c>
      <c r="D7">
        <f>'2号(4)'!BF$43</f>
        <v>0</v>
      </c>
      <c r="E7">
        <f>'2号(4)'!BF$45</f>
        <v>0</v>
      </c>
      <c r="F7">
        <f>'2号(4)'!BF$46</f>
        <v>0</v>
      </c>
      <c r="G7">
        <f>'2号(4)'!BF$47</f>
        <v>0</v>
      </c>
      <c r="H7">
        <f>'2号(4)'!BF$48</f>
        <v>0</v>
      </c>
      <c r="I7">
        <f>'2号(4)'!BF$49</f>
        <v>0</v>
      </c>
      <c r="J7">
        <f>'2号(4)'!BF$51</f>
        <v>0</v>
      </c>
      <c r="K7">
        <f>'2号(4)'!BF$52</f>
        <v>0</v>
      </c>
      <c r="L7">
        <f>'2号(4)'!BF$53</f>
        <v>0</v>
      </c>
      <c r="M7">
        <f>'2号(4)'!BF$62</f>
        <v>0</v>
      </c>
      <c r="N7">
        <f>'2号(4)'!BF$63</f>
        <v>0</v>
      </c>
      <c r="O7">
        <f>'2号(4)'!BF$64</f>
        <v>0</v>
      </c>
      <c r="P7" t="str">
        <f>'2号(4)'!BF$66</f>
        <v>－</v>
      </c>
      <c r="Q7" t="str">
        <f>'2号(4)'!BF$67</f>
        <v>－</v>
      </c>
      <c r="R7" t="str">
        <f>'2号(4)'!BF$68</f>
        <v>－</v>
      </c>
      <c r="S7" t="str">
        <f>'2号(4)'!BF$70</f>
        <v>－</v>
      </c>
      <c r="T7" t="str">
        <f>'2号(4)'!BF$71</f>
        <v>－</v>
      </c>
      <c r="U7" t="s">
        <v>484</v>
      </c>
      <c r="V7" t="s">
        <v>255</v>
      </c>
      <c r="W7">
        <v>1E-3</v>
      </c>
      <c r="X7" t="s">
        <v>484</v>
      </c>
      <c r="Y7">
        <v>1</v>
      </c>
    </row>
    <row r="8" spans="1:31">
      <c r="A8" t="s">
        <v>129</v>
      </c>
      <c r="B8">
        <f>'2号(4)'!BK$41</f>
        <v>0</v>
      </c>
      <c r="C8">
        <f>'2号(4)'!BK$42</f>
        <v>0</v>
      </c>
      <c r="D8">
        <f>'2号(4)'!BK$43</f>
        <v>0</v>
      </c>
      <c r="E8">
        <f>'2号(4)'!BK$45</f>
        <v>0</v>
      </c>
      <c r="F8">
        <f>'2号(4)'!BK$46</f>
        <v>0</v>
      </c>
      <c r="G8">
        <f>'2号(4)'!BK$47</f>
        <v>0</v>
      </c>
      <c r="H8">
        <f>'2号(4)'!BK$48</f>
        <v>0</v>
      </c>
      <c r="I8">
        <f>'2号(4)'!BK$49</f>
        <v>0</v>
      </c>
      <c r="J8">
        <f>'2号(4)'!BK$51</f>
        <v>0</v>
      </c>
      <c r="K8">
        <f>'2号(4)'!BK$52</f>
        <v>0</v>
      </c>
      <c r="L8">
        <f>'2号(4)'!BK$53</f>
        <v>0</v>
      </c>
      <c r="M8">
        <f>'2号(4)'!BK$62</f>
        <v>0</v>
      </c>
      <c r="N8">
        <f>'2号(4)'!BK$63</f>
        <v>0</v>
      </c>
      <c r="O8">
        <f>'2号(4)'!BK$64</f>
        <v>0</v>
      </c>
      <c r="P8" t="str">
        <f>'2号(4)'!BK$66</f>
        <v>－</v>
      </c>
      <c r="Q8" t="str">
        <f>'2号(4)'!BK$67</f>
        <v>－</v>
      </c>
      <c r="R8" t="str">
        <f>'2号(4)'!BK$68</f>
        <v>－</v>
      </c>
      <c r="S8" t="str">
        <f>'2号(4)'!BK$70</f>
        <v>－</v>
      </c>
      <c r="T8" t="str">
        <f>'2号(4)'!BK$71</f>
        <v>－</v>
      </c>
      <c r="U8" t="s">
        <v>484</v>
      </c>
      <c r="V8" t="s">
        <v>255</v>
      </c>
      <c r="W8">
        <v>1E-3</v>
      </c>
      <c r="X8" t="s">
        <v>484</v>
      </c>
      <c r="Y8">
        <v>1</v>
      </c>
    </row>
    <row r="9" spans="1:31">
      <c r="A9" t="s">
        <v>487</v>
      </c>
      <c r="B9">
        <f>'2号(4)'!BP$41</f>
        <v>0</v>
      </c>
      <c r="C9">
        <f>'2号(4)'!BP$42</f>
        <v>0</v>
      </c>
      <c r="D9">
        <f>'2号(4)'!BP$43</f>
        <v>0</v>
      </c>
      <c r="E9">
        <f>'2号(4)'!BP$45</f>
        <v>0</v>
      </c>
      <c r="F9">
        <f>'2号(4)'!BP$46</f>
        <v>0</v>
      </c>
      <c r="G9">
        <f>'2号(4)'!BP$47</f>
        <v>0</v>
      </c>
      <c r="H9">
        <f>'2号(4)'!BP$48</f>
        <v>0</v>
      </c>
      <c r="I9">
        <f>'2号(4)'!BP$49</f>
        <v>0</v>
      </c>
      <c r="J9">
        <f>'2号(4)'!BP$51</f>
        <v>0</v>
      </c>
      <c r="K9">
        <f>'2号(4)'!BP$52</f>
        <v>0</v>
      </c>
      <c r="L9">
        <f>'2号(4)'!BP$53</f>
        <v>0</v>
      </c>
      <c r="M9">
        <f>'2号(4)'!BP$62</f>
        <v>0</v>
      </c>
      <c r="N9">
        <f>'2号(4)'!BP$63</f>
        <v>0</v>
      </c>
      <c r="O9">
        <f>'2号(4)'!BP$64</f>
        <v>0</v>
      </c>
      <c r="P9" t="str">
        <f>'2号(4)'!BP$66</f>
        <v>－</v>
      </c>
      <c r="Q9" t="str">
        <f>'2号(4)'!BP$67</f>
        <v>－</v>
      </c>
      <c r="R9" t="str">
        <f>'2号(4)'!BP$68</f>
        <v>－</v>
      </c>
      <c r="S9" t="str">
        <f>'2号(4)'!BP$70</f>
        <v>－</v>
      </c>
      <c r="T9" t="str">
        <f>'2号(4)'!BP$71</f>
        <v>－</v>
      </c>
      <c r="U9" t="s">
        <v>484</v>
      </c>
      <c r="V9" t="s">
        <v>255</v>
      </c>
      <c r="W9">
        <v>1E-3</v>
      </c>
      <c r="X9" t="s">
        <v>484</v>
      </c>
      <c r="Y9">
        <v>1</v>
      </c>
    </row>
    <row r="10" spans="1:31">
      <c r="A10" t="s">
        <v>488</v>
      </c>
      <c r="B10">
        <f>'2号(4)'!BU$41</f>
        <v>0</v>
      </c>
      <c r="C10">
        <f>'2号(4)'!BU$42</f>
        <v>0</v>
      </c>
      <c r="D10">
        <f>'2号(4)'!BU$43</f>
        <v>0</v>
      </c>
      <c r="E10">
        <f>'2号(4)'!BU$45</f>
        <v>0</v>
      </c>
      <c r="F10">
        <f>'2号(4)'!BU$46</f>
        <v>0</v>
      </c>
      <c r="G10">
        <f>'2号(4)'!BU$47</f>
        <v>0</v>
      </c>
      <c r="H10">
        <f>'2号(4)'!BU$48</f>
        <v>0</v>
      </c>
      <c r="I10">
        <f>'2号(4)'!BU$49</f>
        <v>0</v>
      </c>
      <c r="J10">
        <f>'2号(4)'!BU$51</f>
        <v>0</v>
      </c>
      <c r="K10">
        <f>'2号(4)'!BU$52</f>
        <v>0</v>
      </c>
      <c r="L10">
        <f>'2号(4)'!BU$53</f>
        <v>0</v>
      </c>
      <c r="M10">
        <f>'2号(4)'!BU$62</f>
        <v>0</v>
      </c>
      <c r="N10">
        <f>'2号(4)'!BU$63</f>
        <v>0</v>
      </c>
      <c r="O10">
        <f>'2号(4)'!BU$64</f>
        <v>0</v>
      </c>
      <c r="P10" t="str">
        <f>'2号(4)'!BU$66</f>
        <v>－</v>
      </c>
      <c r="Q10" t="str">
        <f>'2号(4)'!BU$67</f>
        <v>－</v>
      </c>
      <c r="R10" t="str">
        <f>'2号(4)'!BU$68</f>
        <v>－</v>
      </c>
      <c r="S10" t="str">
        <f>'2号(4)'!BU$70</f>
        <v>－</v>
      </c>
      <c r="T10" t="str">
        <f>'2号(4)'!BU$71</f>
        <v>－</v>
      </c>
      <c r="U10" t="s">
        <v>484</v>
      </c>
      <c r="V10" t="s">
        <v>255</v>
      </c>
      <c r="W10">
        <v>1E-3</v>
      </c>
      <c r="X10" t="s">
        <v>484</v>
      </c>
      <c r="Y10">
        <v>1</v>
      </c>
    </row>
    <row r="11" spans="1:31">
      <c r="A11" t="s">
        <v>489</v>
      </c>
      <c r="B11">
        <f>'2号(4)'!BZ$41</f>
        <v>0</v>
      </c>
      <c r="C11">
        <f>'2号(4)'!BZ$42</f>
        <v>0</v>
      </c>
      <c r="D11">
        <f>'2号(4)'!BZ$43</f>
        <v>0</v>
      </c>
      <c r="E11">
        <f>'2号(4)'!BZ$45</f>
        <v>0</v>
      </c>
      <c r="F11">
        <f>'2号(4)'!BZ$46</f>
        <v>0</v>
      </c>
      <c r="G11">
        <f>'2号(4)'!BZ$47</f>
        <v>0</v>
      </c>
      <c r="H11">
        <f>'2号(4)'!BZ$48</f>
        <v>0</v>
      </c>
      <c r="I11">
        <f>'2号(4)'!BZ$49</f>
        <v>0</v>
      </c>
      <c r="J11">
        <f>'2号(4)'!BZ$51</f>
        <v>0</v>
      </c>
      <c r="K11">
        <f>'2号(4)'!BZ$52</f>
        <v>0</v>
      </c>
      <c r="L11">
        <f>'2号(4)'!BZ$53</f>
        <v>0</v>
      </c>
      <c r="M11">
        <f>'2号(4)'!BZ$62</f>
        <v>0</v>
      </c>
      <c r="N11">
        <f>'2号(4)'!BZ$63</f>
        <v>0</v>
      </c>
      <c r="O11">
        <f>'2号(4)'!BZ$64</f>
        <v>0</v>
      </c>
      <c r="P11" t="str">
        <f>'2号(4)'!BZ$66</f>
        <v>－</v>
      </c>
      <c r="Q11" t="str">
        <f>'2号(4)'!BZ$67</f>
        <v>－</v>
      </c>
      <c r="R11" t="str">
        <f>'2号(4)'!BZ$68</f>
        <v>－</v>
      </c>
      <c r="S11" t="str">
        <f>'2号(4)'!BZ$70</f>
        <v>－</v>
      </c>
      <c r="T11" t="str">
        <f>'2号(4)'!BZ$71</f>
        <v>－</v>
      </c>
      <c r="U11" t="s">
        <v>484</v>
      </c>
      <c r="V11" t="s">
        <v>255</v>
      </c>
      <c r="W11">
        <v>1E-3</v>
      </c>
      <c r="X11" t="s">
        <v>484</v>
      </c>
      <c r="Y11">
        <v>1</v>
      </c>
    </row>
    <row r="12" spans="1:31">
      <c r="A12" t="s">
        <v>490</v>
      </c>
      <c r="B12">
        <f>'2号(4)'!CE$41</f>
        <v>0</v>
      </c>
      <c r="C12">
        <f>'2号(4)'!CE$42</f>
        <v>0</v>
      </c>
      <c r="D12">
        <f>'2号(4)'!CE$43</f>
        <v>0</v>
      </c>
      <c r="E12">
        <f>'2号(4)'!CE$45</f>
        <v>0</v>
      </c>
      <c r="F12">
        <f>'2号(4)'!CE$46</f>
        <v>0</v>
      </c>
      <c r="G12">
        <f>'2号(4)'!CE$47</f>
        <v>0</v>
      </c>
      <c r="H12">
        <f>'2号(4)'!CE$48</f>
        <v>0</v>
      </c>
      <c r="I12">
        <f>'2号(4)'!CE$49</f>
        <v>0</v>
      </c>
      <c r="J12">
        <f>'2号(4)'!CE$51</f>
        <v>0</v>
      </c>
      <c r="K12">
        <f>'2号(4)'!CE$52</f>
        <v>0</v>
      </c>
      <c r="L12">
        <f>'2号(4)'!CE$53</f>
        <v>0</v>
      </c>
      <c r="M12">
        <f>'2号(4)'!CE$62</f>
        <v>0</v>
      </c>
      <c r="N12">
        <f>'2号(4)'!CE$63</f>
        <v>0</v>
      </c>
      <c r="O12">
        <f>'2号(4)'!CE$64</f>
        <v>0</v>
      </c>
      <c r="P12" t="str">
        <f>'2号(4)'!CE$66</f>
        <v>－</v>
      </c>
      <c r="Q12" t="str">
        <f>'2号(4)'!CE$67</f>
        <v>－</v>
      </c>
      <c r="R12" t="str">
        <f>'2号(4)'!CE$68</f>
        <v>－</v>
      </c>
      <c r="S12" t="str">
        <f>'2号(4)'!CE$70</f>
        <v>－</v>
      </c>
      <c r="T12" t="str">
        <f>'2号(4)'!CE$71</f>
        <v>－</v>
      </c>
      <c r="U12" t="s">
        <v>484</v>
      </c>
      <c r="V12" t="s">
        <v>255</v>
      </c>
      <c r="W12">
        <v>1E-3</v>
      </c>
      <c r="X12" t="s">
        <v>484</v>
      </c>
      <c r="Y12">
        <v>1</v>
      </c>
    </row>
    <row r="13" spans="1:31">
      <c r="A13" t="s">
        <v>491</v>
      </c>
      <c r="B13">
        <f>'2号(4)'!CJ$41</f>
        <v>0</v>
      </c>
      <c r="C13">
        <f>'2号(4)'!CJ$42</f>
        <v>0</v>
      </c>
      <c r="D13">
        <f>'2号(4)'!CJ$43</f>
        <v>0</v>
      </c>
      <c r="E13">
        <f>'2号(4)'!CJ$45</f>
        <v>0</v>
      </c>
      <c r="F13">
        <f>'2号(4)'!CJ$46</f>
        <v>0</v>
      </c>
      <c r="G13">
        <f>'2号(4)'!CJ$47</f>
        <v>0</v>
      </c>
      <c r="H13">
        <f>'2号(4)'!CJ$48</f>
        <v>0</v>
      </c>
      <c r="I13">
        <f>'2号(4)'!CJ$49</f>
        <v>0</v>
      </c>
      <c r="J13">
        <f>'2号(4)'!CJ$51</f>
        <v>0</v>
      </c>
      <c r="K13">
        <f>'2号(4)'!CJ$52</f>
        <v>0</v>
      </c>
      <c r="L13">
        <f>'2号(4)'!CJ$53</f>
        <v>0</v>
      </c>
      <c r="M13">
        <f>'2号(4)'!CJ$62</f>
        <v>0</v>
      </c>
      <c r="N13">
        <f>'2号(4)'!CJ$63</f>
        <v>0</v>
      </c>
      <c r="O13">
        <f>'2号(4)'!CJ$64</f>
        <v>0</v>
      </c>
      <c r="P13" t="str">
        <f>'2号(4)'!CJ$66</f>
        <v>－</v>
      </c>
      <c r="Q13" t="str">
        <f>'2号(4)'!CJ$67</f>
        <v>－</v>
      </c>
      <c r="R13" t="str">
        <f>'2号(4)'!CJ$68</f>
        <v>－</v>
      </c>
      <c r="S13" t="str">
        <f>'2号(4)'!CJ$70</f>
        <v>－</v>
      </c>
      <c r="T13" t="str">
        <f>'2号(4)'!CJ$71</f>
        <v>－</v>
      </c>
      <c r="U13" t="s">
        <v>52</v>
      </c>
      <c r="V13" t="s">
        <v>264</v>
      </c>
      <c r="W13">
        <v>1E-3</v>
      </c>
      <c r="X13" t="s">
        <v>263</v>
      </c>
      <c r="Y13">
        <v>1</v>
      </c>
    </row>
    <row r="14" spans="1:31">
      <c r="A14" t="s">
        <v>492</v>
      </c>
      <c r="B14">
        <f>'2号(4)'!CO$41</f>
        <v>0</v>
      </c>
      <c r="C14">
        <f>'2号(4)'!CO$42</f>
        <v>0</v>
      </c>
      <c r="D14">
        <f>'2号(4)'!CO$43</f>
        <v>0</v>
      </c>
      <c r="E14">
        <f>'2号(4)'!CO$45</f>
        <v>0</v>
      </c>
      <c r="F14">
        <f>'2号(4)'!CO$46</f>
        <v>0</v>
      </c>
      <c r="G14">
        <f>'2号(4)'!CO$47</f>
        <v>0</v>
      </c>
      <c r="H14">
        <f>'2号(4)'!CO$48</f>
        <v>0</v>
      </c>
      <c r="I14">
        <f>'2号(4)'!CO$49</f>
        <v>0</v>
      </c>
      <c r="J14">
        <f>'2号(4)'!CO$51</f>
        <v>0</v>
      </c>
      <c r="K14">
        <f>'2号(4)'!CO$52</f>
        <v>0</v>
      </c>
      <c r="L14">
        <f>'2号(4)'!CO$53</f>
        <v>0</v>
      </c>
      <c r="M14">
        <f>'2号(4)'!CO$62</f>
        <v>0</v>
      </c>
      <c r="N14">
        <f>'2号(4)'!CO$63</f>
        <v>0</v>
      </c>
      <c r="O14">
        <f>'2号(4)'!CO$64</f>
        <v>0</v>
      </c>
      <c r="P14" t="str">
        <f>'2号(4)'!CO$66</f>
        <v>－</v>
      </c>
      <c r="Q14" t="str">
        <f>'2号(4)'!CO$67</f>
        <v>－</v>
      </c>
      <c r="R14" t="str">
        <f>'2号(4)'!CO$68</f>
        <v>－</v>
      </c>
      <c r="S14" t="str">
        <f>'2号(4)'!CO$70</f>
        <v>－</v>
      </c>
      <c r="T14" t="str">
        <f>'2号(4)'!CO$71</f>
        <v>－</v>
      </c>
      <c r="U14" t="s">
        <v>52</v>
      </c>
      <c r="V14" t="s">
        <v>264</v>
      </c>
      <c r="W14">
        <v>1E-3</v>
      </c>
      <c r="X14" t="s">
        <v>263</v>
      </c>
      <c r="Y14">
        <v>1</v>
      </c>
    </row>
    <row r="15" spans="1:31">
      <c r="A15" t="s">
        <v>493</v>
      </c>
      <c r="B15">
        <f>'2号(4)'!CT$41</f>
        <v>0</v>
      </c>
      <c r="C15">
        <f>'2号(4)'!CT$42</f>
        <v>0</v>
      </c>
      <c r="D15">
        <f>'2号(4)'!CT$43</f>
        <v>0</v>
      </c>
      <c r="E15">
        <f>'2号(4)'!CT$45</f>
        <v>0</v>
      </c>
      <c r="F15">
        <f>'2号(4)'!CT$46</f>
        <v>0</v>
      </c>
      <c r="G15">
        <f>'2号(4)'!CT$47</f>
        <v>0</v>
      </c>
      <c r="H15">
        <f>'2号(4)'!CT$48</f>
        <v>0</v>
      </c>
      <c r="I15">
        <f>'2号(4)'!CT$49</f>
        <v>0</v>
      </c>
      <c r="J15">
        <f>'2号(4)'!CT$51</f>
        <v>0</v>
      </c>
      <c r="K15">
        <f>'2号(4)'!CT$52</f>
        <v>0</v>
      </c>
      <c r="L15">
        <f>'2号(4)'!CT$53</f>
        <v>0</v>
      </c>
      <c r="M15">
        <f>'2号(4)'!CT$62</f>
        <v>0</v>
      </c>
      <c r="N15">
        <f>'2号(4)'!CT$63</f>
        <v>0</v>
      </c>
      <c r="O15">
        <f>'2号(4)'!CT$64</f>
        <v>0</v>
      </c>
      <c r="P15" t="str">
        <f>'2号(4)'!CT$66</f>
        <v>－</v>
      </c>
      <c r="Q15" t="str">
        <f>'2号(4)'!CT$67</f>
        <v>－</v>
      </c>
      <c r="R15" t="str">
        <f>'2号(4)'!CT$68</f>
        <v>－</v>
      </c>
      <c r="S15" t="str">
        <f>'2号(4)'!CT$70</f>
        <v>－</v>
      </c>
      <c r="T15" t="str">
        <f>'2号(4)'!CT$71</f>
        <v>－</v>
      </c>
      <c r="U15" t="s">
        <v>52</v>
      </c>
      <c r="V15" t="s">
        <v>264</v>
      </c>
      <c r="W15">
        <v>1E-3</v>
      </c>
      <c r="X15" t="s">
        <v>263</v>
      </c>
      <c r="Y15">
        <v>1</v>
      </c>
      <c r="Z15" t="s">
        <v>39</v>
      </c>
      <c r="AA15" t="s">
        <v>509</v>
      </c>
      <c r="AB15" t="s">
        <v>494</v>
      </c>
      <c r="AC15" t="s">
        <v>508</v>
      </c>
      <c r="AD15" t="s">
        <v>503</v>
      </c>
      <c r="AE15" t="s">
        <v>504</v>
      </c>
    </row>
    <row r="16" spans="1:31">
      <c r="A16" t="s">
        <v>495</v>
      </c>
      <c r="B16">
        <f>'2号(4)'!CY$41</f>
        <v>0</v>
      </c>
      <c r="C16">
        <f>'2号(4)'!CY$42</f>
        <v>0</v>
      </c>
      <c r="D16">
        <f>'2号(4)'!CY$43</f>
        <v>0</v>
      </c>
      <c r="E16">
        <f>'2号(4)'!CY$45</f>
        <v>0</v>
      </c>
      <c r="F16">
        <f>'2号(4)'!CY$46</f>
        <v>0</v>
      </c>
      <c r="G16">
        <f>'2号(4)'!CY$47</f>
        <v>0</v>
      </c>
      <c r="H16">
        <f>'2号(4)'!CY$48</f>
        <v>0</v>
      </c>
      <c r="I16">
        <f>'2号(4)'!CY$49</f>
        <v>0</v>
      </c>
      <c r="J16">
        <f>'2号(4)'!CY$51</f>
        <v>0</v>
      </c>
      <c r="K16">
        <f>'2号(4)'!CY$52</f>
        <v>0</v>
      </c>
      <c r="L16">
        <f>'2号(4)'!CY$53</f>
        <v>0</v>
      </c>
      <c r="M16">
        <f>'2号(4)'!CY$62</f>
        <v>0</v>
      </c>
      <c r="N16">
        <f>'2号(4)'!CY$63</f>
        <v>0</v>
      </c>
      <c r="O16">
        <f>'2号(4)'!CY$64</f>
        <v>0</v>
      </c>
      <c r="P16" t="str">
        <f>'2号(4)'!CY$66</f>
        <v>－</v>
      </c>
      <c r="Q16" t="str">
        <f>'2号(4)'!CY$67</f>
        <v>－</v>
      </c>
      <c r="R16" t="str">
        <f>'2号(4)'!CY$68</f>
        <v>－</v>
      </c>
      <c r="S16" t="str">
        <f>'2号(4)'!CY$70</f>
        <v>－</v>
      </c>
      <c r="T16" t="str">
        <f>'2号(4)'!CY$71</f>
        <v>－</v>
      </c>
      <c r="U16" t="s">
        <v>52</v>
      </c>
      <c r="V16" t="s">
        <v>264</v>
      </c>
      <c r="W16">
        <v>1E-3</v>
      </c>
      <c r="X16" t="s">
        <v>263</v>
      </c>
      <c r="Y16">
        <v>1</v>
      </c>
      <c r="Z16" t="s">
        <v>39</v>
      </c>
      <c r="AA16" t="s">
        <v>509</v>
      </c>
      <c r="AB16" t="s">
        <v>494</v>
      </c>
      <c r="AC16" t="s">
        <v>508</v>
      </c>
      <c r="AD16" t="s">
        <v>503</v>
      </c>
      <c r="AE16" t="s">
        <v>505</v>
      </c>
    </row>
    <row r="17" spans="1:33">
      <c r="A17" t="s">
        <v>496</v>
      </c>
      <c r="B17">
        <f>'2号(4)'!DD$41</f>
        <v>0</v>
      </c>
      <c r="C17">
        <f>'2号(4)'!DD$42</f>
        <v>0</v>
      </c>
      <c r="D17">
        <f>'2号(4)'!DD$43</f>
        <v>0</v>
      </c>
      <c r="E17">
        <f>'2号(4)'!DD$45</f>
        <v>0</v>
      </c>
      <c r="F17">
        <f>'2号(4)'!DD$46</f>
        <v>0</v>
      </c>
      <c r="G17">
        <f>'2号(4)'!DD$47</f>
        <v>0</v>
      </c>
      <c r="H17">
        <f>'2号(4)'!DD$48</f>
        <v>0</v>
      </c>
      <c r="I17">
        <f>'2号(4)'!DD$49</f>
        <v>0</v>
      </c>
      <c r="J17">
        <f>'2号(4)'!DD$51</f>
        <v>0</v>
      </c>
      <c r="K17">
        <f>'2号(4)'!DD$52</f>
        <v>0</v>
      </c>
      <c r="L17">
        <f>'2号(4)'!DD$53</f>
        <v>0</v>
      </c>
      <c r="M17">
        <f>'2号(4)'!DD$62</f>
        <v>0</v>
      </c>
      <c r="N17">
        <f>'2号(4)'!DD$63</f>
        <v>0</v>
      </c>
      <c r="O17">
        <f>'2号(4)'!DD$64</f>
        <v>0</v>
      </c>
      <c r="P17" t="str">
        <f>'2号(4)'!DD$66</f>
        <v>－</v>
      </c>
      <c r="Q17" t="str">
        <f>'2号(4)'!DD$67</f>
        <v>－</v>
      </c>
      <c r="R17" t="str">
        <f>'2号(4)'!DD$68</f>
        <v>－</v>
      </c>
      <c r="S17" t="str">
        <f>'2号(4)'!DD$70</f>
        <v>－</v>
      </c>
      <c r="T17" t="str">
        <f>'2号(4)'!DD$71</f>
        <v>－</v>
      </c>
      <c r="U17" t="s">
        <v>52</v>
      </c>
      <c r="V17" t="s">
        <v>264</v>
      </c>
      <c r="W17">
        <v>1E-3</v>
      </c>
      <c r="X17" t="s">
        <v>263</v>
      </c>
      <c r="Y17">
        <v>1</v>
      </c>
      <c r="Z17" t="s">
        <v>39</v>
      </c>
      <c r="AA17" t="s">
        <v>509</v>
      </c>
      <c r="AB17" t="s">
        <v>494</v>
      </c>
      <c r="AC17" t="s">
        <v>508</v>
      </c>
      <c r="AD17" t="s">
        <v>503</v>
      </c>
      <c r="AE17" t="s">
        <v>506</v>
      </c>
    </row>
    <row r="18" spans="1:33">
      <c r="A18" t="s">
        <v>497</v>
      </c>
      <c r="B18">
        <f>'2号(4)'!DI$41</f>
        <v>0</v>
      </c>
      <c r="C18">
        <f>'2号(4)'!DI$42</f>
        <v>0</v>
      </c>
      <c r="D18">
        <f>'2号(4)'!DI$43</f>
        <v>0</v>
      </c>
      <c r="E18">
        <f>'2号(4)'!DI$45</f>
        <v>0</v>
      </c>
      <c r="F18">
        <f>'2号(4)'!DI$46</f>
        <v>0</v>
      </c>
      <c r="G18">
        <f>'2号(4)'!DI$47</f>
        <v>0</v>
      </c>
      <c r="H18">
        <f>'2号(4)'!DI$48</f>
        <v>0</v>
      </c>
      <c r="I18">
        <f>'2号(4)'!DI$49</f>
        <v>0</v>
      </c>
      <c r="J18">
        <f>'2号(4)'!DI$51</f>
        <v>0</v>
      </c>
      <c r="K18">
        <f>'2号(4)'!DI$52</f>
        <v>0</v>
      </c>
      <c r="L18">
        <f>'2号(4)'!DI$53</f>
        <v>0</v>
      </c>
      <c r="M18">
        <f>'2号(4)'!DI$62</f>
        <v>0</v>
      </c>
      <c r="N18">
        <f>'2号(4)'!DI$63</f>
        <v>0</v>
      </c>
      <c r="O18">
        <f>'2号(4)'!DI$64</f>
        <v>0</v>
      </c>
      <c r="P18" t="str">
        <f>'2号(4)'!DI$66</f>
        <v>－</v>
      </c>
      <c r="Q18" t="str">
        <f>'2号(4)'!DI$67</f>
        <v>－</v>
      </c>
      <c r="R18" t="str">
        <f>'2号(4)'!DI$68</f>
        <v>－</v>
      </c>
      <c r="S18" t="str">
        <f>'2号(4)'!DI$70</f>
        <v>－</v>
      </c>
      <c r="T18" t="str">
        <f>'2号(4)'!DI$71</f>
        <v>－</v>
      </c>
      <c r="U18" t="s">
        <v>52</v>
      </c>
      <c r="V18" t="s">
        <v>264</v>
      </c>
      <c r="W18">
        <v>1E-3</v>
      </c>
      <c r="X18" t="s">
        <v>263</v>
      </c>
      <c r="Y18">
        <v>1</v>
      </c>
      <c r="Z18" t="s">
        <v>39</v>
      </c>
      <c r="AA18" t="s">
        <v>509</v>
      </c>
      <c r="AB18" t="s">
        <v>494</v>
      </c>
      <c r="AC18" t="s">
        <v>508</v>
      </c>
      <c r="AD18" t="s">
        <v>503</v>
      </c>
      <c r="AE18" t="s">
        <v>507</v>
      </c>
    </row>
    <row r="19" spans="1:33" ht="15.75">
      <c r="A19" t="s">
        <v>498</v>
      </c>
      <c r="B19">
        <f>'2号(4)'!DN$41</f>
        <v>0</v>
      </c>
      <c r="C19">
        <f>'2号(4)'!DN$42</f>
        <v>0</v>
      </c>
      <c r="D19">
        <f>'2号(4)'!DN$43</f>
        <v>0</v>
      </c>
      <c r="E19">
        <f>'2号(4)'!DN$45</f>
        <v>0</v>
      </c>
      <c r="F19">
        <f>'2号(4)'!DN$46</f>
        <v>0</v>
      </c>
      <c r="G19">
        <f>'2号(4)'!DN$47</f>
        <v>0</v>
      </c>
      <c r="H19">
        <f>'2号(4)'!DN$48</f>
        <v>0</v>
      </c>
      <c r="I19">
        <f>'2号(4)'!DN$49</f>
        <v>0</v>
      </c>
      <c r="J19">
        <f>'2号(4)'!DN$51</f>
        <v>0</v>
      </c>
      <c r="K19">
        <f>'2号(4)'!DN$52</f>
        <v>0</v>
      </c>
      <c r="L19">
        <f>'2号(4)'!DN$53</f>
        <v>0</v>
      </c>
      <c r="M19">
        <f>'2号(4)'!DN$62</f>
        <v>0</v>
      </c>
      <c r="N19">
        <f>'2号(4)'!DN$63</f>
        <v>0</v>
      </c>
      <c r="O19">
        <f>'2号(4)'!DN$64</f>
        <v>0</v>
      </c>
      <c r="P19" t="str">
        <f>'2号(4)'!DN$66</f>
        <v>－</v>
      </c>
      <c r="Q19" t="str">
        <f>'2号(4)'!DN$67</f>
        <v>－</v>
      </c>
      <c r="R19" t="str">
        <f>'2号(4)'!DN$68</f>
        <v>－</v>
      </c>
      <c r="S19" t="str">
        <f>'2号(4)'!DN$70</f>
        <v>－</v>
      </c>
      <c r="T19" t="str">
        <f>'2号(4)'!DN$71</f>
        <v>－</v>
      </c>
      <c r="U19" t="s">
        <v>427</v>
      </c>
      <c r="V19" t="s">
        <v>293</v>
      </c>
      <c r="W19">
        <v>1E-3</v>
      </c>
      <c r="X19" t="s">
        <v>500</v>
      </c>
      <c r="Y19">
        <v>1</v>
      </c>
    </row>
    <row r="20" spans="1:33">
      <c r="A20" t="s">
        <v>501</v>
      </c>
      <c r="B20">
        <f>'2号(4)'!DS$41</f>
        <v>0</v>
      </c>
      <c r="C20">
        <f>'2号(4)'!DS$42</f>
        <v>0</v>
      </c>
      <c r="D20">
        <f>'2号(4)'!DS$43</f>
        <v>0</v>
      </c>
      <c r="E20">
        <f>'2号(4)'!DS$45</f>
        <v>0</v>
      </c>
      <c r="F20">
        <f>'2号(4)'!DS$46</f>
        <v>0</v>
      </c>
      <c r="G20">
        <f>'2号(4)'!DS$47</f>
        <v>0</v>
      </c>
      <c r="H20">
        <f>'2号(4)'!DS$48</f>
        <v>0</v>
      </c>
      <c r="I20">
        <f>'2号(4)'!DS$49</f>
        <v>0</v>
      </c>
      <c r="J20">
        <f>'2号(4)'!DS$51</f>
        <v>0</v>
      </c>
      <c r="K20">
        <f>'2号(4)'!DS$52</f>
        <v>0</v>
      </c>
      <c r="L20">
        <f>'2号(4)'!DS$53</f>
        <v>0</v>
      </c>
      <c r="M20">
        <f>'2号(4)'!DS$62</f>
        <v>0</v>
      </c>
      <c r="N20">
        <f>'2号(4)'!DS$63</f>
        <v>0</v>
      </c>
      <c r="O20">
        <f>'2号(4)'!DS$64</f>
        <v>0</v>
      </c>
      <c r="P20" t="str">
        <f>'2号(4)'!DS$66</f>
        <v>－</v>
      </c>
      <c r="Q20" t="str">
        <f>'2号(4)'!DS$67</f>
        <v>－</v>
      </c>
      <c r="R20" t="str">
        <f>'2号(4)'!DS$68</f>
        <v>－</v>
      </c>
      <c r="S20" t="str">
        <f>'2号(4)'!DS$70</f>
        <v>－</v>
      </c>
      <c r="T20" t="str">
        <f>'2号(4)'!DS$71</f>
        <v>－</v>
      </c>
      <c r="U20" t="s">
        <v>52</v>
      </c>
      <c r="V20" t="s">
        <v>264</v>
      </c>
      <c r="W20">
        <v>1E-3</v>
      </c>
      <c r="X20" t="s">
        <v>263</v>
      </c>
      <c r="Y20">
        <v>1</v>
      </c>
    </row>
    <row r="21" spans="1:33" ht="15.75">
      <c r="A21" t="s">
        <v>502</v>
      </c>
      <c r="B21">
        <f>'2号(4)'!DX$41</f>
        <v>0</v>
      </c>
      <c r="C21">
        <f>'2号(4)'!DX$42</f>
        <v>0</v>
      </c>
      <c r="D21">
        <f>'2号(4)'!DX$43</f>
        <v>0</v>
      </c>
      <c r="E21">
        <f>'2号(4)'!DX$45</f>
        <v>0</v>
      </c>
      <c r="F21">
        <f>'2号(4)'!DX$46</f>
        <v>0</v>
      </c>
      <c r="G21">
        <f>'2号(4)'!DX$47</f>
        <v>0</v>
      </c>
      <c r="H21">
        <f>'2号(4)'!DX$48</f>
        <v>0</v>
      </c>
      <c r="I21">
        <f>'2号(4)'!DX$49</f>
        <v>0</v>
      </c>
      <c r="J21">
        <f>'2号(4)'!DX$51</f>
        <v>0</v>
      </c>
      <c r="K21">
        <f>'2号(4)'!DX$52</f>
        <v>0</v>
      </c>
      <c r="L21">
        <f>'2号(4)'!DX$53</f>
        <v>0</v>
      </c>
      <c r="M21">
        <f>'2号(4)'!DX$62</f>
        <v>0</v>
      </c>
      <c r="N21">
        <f>'2号(4)'!DX$63</f>
        <v>0</v>
      </c>
      <c r="O21">
        <f>'2号(4)'!DX$64</f>
        <v>0</v>
      </c>
      <c r="P21" t="str">
        <f>'2号(4)'!DX$66</f>
        <v>－</v>
      </c>
      <c r="Q21" t="str">
        <f>'2号(4)'!DX$67</f>
        <v>－</v>
      </c>
      <c r="R21" t="str">
        <f>'2号(4)'!DX$68</f>
        <v>－</v>
      </c>
      <c r="S21" t="str">
        <f>'2号(4)'!DX$70</f>
        <v>－</v>
      </c>
      <c r="T21" t="str">
        <f>'2号(4)'!DX$71</f>
        <v>－</v>
      </c>
      <c r="U21" t="s">
        <v>427</v>
      </c>
      <c r="V21" t="s">
        <v>293</v>
      </c>
      <c r="W21">
        <v>1E-3</v>
      </c>
      <c r="X21" t="s">
        <v>500</v>
      </c>
      <c r="Y21">
        <v>1</v>
      </c>
      <c r="Z21" t="s">
        <v>39</v>
      </c>
      <c r="AA21" t="s">
        <v>510</v>
      </c>
      <c r="AB21" t="s">
        <v>494</v>
      </c>
      <c r="AC21" t="s">
        <v>511</v>
      </c>
    </row>
    <row r="22" spans="1:33">
      <c r="A22" t="s">
        <v>67</v>
      </c>
      <c r="B22">
        <f>'2号(4)'!EC$41</f>
        <v>0</v>
      </c>
      <c r="C22">
        <f>'2号(4)'!EC$42</f>
        <v>0</v>
      </c>
      <c r="D22">
        <f>'2号(4)'!EC$43</f>
        <v>0</v>
      </c>
      <c r="E22">
        <f>'2号(4)'!EC$45</f>
        <v>0</v>
      </c>
      <c r="F22">
        <f>'2号(4)'!EC$46</f>
        <v>0</v>
      </c>
      <c r="G22">
        <f>'2号(4)'!EC$47</f>
        <v>0</v>
      </c>
      <c r="H22">
        <f>'2号(4)'!EC$48</f>
        <v>0</v>
      </c>
      <c r="I22">
        <f>'2号(4)'!EC$49</f>
        <v>0</v>
      </c>
      <c r="J22">
        <f>'2号(4)'!EC$51</f>
        <v>0</v>
      </c>
      <c r="K22">
        <f>'2号(4)'!EC$52</f>
        <v>0</v>
      </c>
      <c r="L22">
        <f>'2号(4)'!EC$53</f>
        <v>0</v>
      </c>
      <c r="M22">
        <f>'2号(4)'!EC$62</f>
        <v>0</v>
      </c>
      <c r="N22">
        <f>'2号(4)'!EC$63</f>
        <v>0</v>
      </c>
      <c r="O22">
        <f>'2号(4)'!EC$64</f>
        <v>0</v>
      </c>
      <c r="P22" t="str">
        <f>'2号(4)'!EC$66</f>
        <v>－</v>
      </c>
      <c r="Q22" t="str">
        <f>'2号(4)'!EC$67</f>
        <v>－</v>
      </c>
      <c r="R22" t="str">
        <f>'2号(4)'!EC$68</f>
        <v>－</v>
      </c>
      <c r="S22" t="str">
        <f>'2号(4)'!EC$70</f>
        <v>－</v>
      </c>
      <c r="T22" t="str">
        <f>'2号(4)'!EC$71</f>
        <v>－</v>
      </c>
      <c r="U22" t="s">
        <v>52</v>
      </c>
      <c r="V22" t="s">
        <v>264</v>
      </c>
      <c r="W22">
        <v>1E-3</v>
      </c>
      <c r="X22" t="s">
        <v>263</v>
      </c>
      <c r="Y22">
        <v>1</v>
      </c>
    </row>
    <row r="23" spans="1:33">
      <c r="A23" t="s">
        <v>68</v>
      </c>
      <c r="B23">
        <f>'2号(4)'!EH$41</f>
        <v>0</v>
      </c>
      <c r="C23">
        <f>'2号(4)'!EH$42</f>
        <v>0</v>
      </c>
      <c r="D23">
        <f>'2号(4)'!EH$43</f>
        <v>0</v>
      </c>
      <c r="E23">
        <f>'2号(4)'!EH$45</f>
        <v>0</v>
      </c>
      <c r="F23">
        <f>'2号(4)'!EH$46</f>
        <v>0</v>
      </c>
      <c r="G23">
        <f>'2号(4)'!EH$47</f>
        <v>0</v>
      </c>
      <c r="H23">
        <f>'2号(4)'!EH$48</f>
        <v>0</v>
      </c>
      <c r="I23">
        <f>'2号(4)'!EH$49</f>
        <v>0</v>
      </c>
      <c r="J23">
        <f>'2号(4)'!EH$51</f>
        <v>0</v>
      </c>
      <c r="K23">
        <f>'2号(4)'!EH$52</f>
        <v>0</v>
      </c>
      <c r="L23">
        <f>'2号(4)'!EH$53</f>
        <v>0</v>
      </c>
      <c r="M23">
        <f>'2号(4)'!EH$62</f>
        <v>0</v>
      </c>
      <c r="N23">
        <f>'2号(4)'!EH$63</f>
        <v>0</v>
      </c>
      <c r="O23">
        <f>'2号(4)'!EH$64</f>
        <v>0</v>
      </c>
      <c r="P23" t="str">
        <f>'2号(4)'!EH$66</f>
        <v>－</v>
      </c>
      <c r="Q23" t="str">
        <f>'2号(4)'!EH$67</f>
        <v>－</v>
      </c>
      <c r="R23" t="str">
        <f>'2号(4)'!EH$68</f>
        <v>－</v>
      </c>
      <c r="S23" t="str">
        <f>'2号(4)'!EH$70</f>
        <v>－</v>
      </c>
      <c r="T23" t="str">
        <f>'2号(4)'!EH$71</f>
        <v>－</v>
      </c>
      <c r="U23" t="s">
        <v>52</v>
      </c>
      <c r="V23" t="s">
        <v>264</v>
      </c>
      <c r="W23">
        <v>1E-3</v>
      </c>
      <c r="X23" t="s">
        <v>263</v>
      </c>
      <c r="Y23">
        <v>1</v>
      </c>
    </row>
    <row r="24" spans="1:33">
      <c r="A24" t="s">
        <v>69</v>
      </c>
      <c r="B24">
        <f>'2号(4)'!EM$41</f>
        <v>0</v>
      </c>
      <c r="C24">
        <f>'2号(4)'!EM$42</f>
        <v>0</v>
      </c>
      <c r="D24">
        <f>'2号(4)'!EM$43</f>
        <v>0</v>
      </c>
      <c r="E24">
        <f>'2号(4)'!EM$45</f>
        <v>0</v>
      </c>
      <c r="F24">
        <f>'2号(4)'!EM$46</f>
        <v>0</v>
      </c>
      <c r="G24">
        <f>'2号(4)'!EM$47</f>
        <v>0</v>
      </c>
      <c r="H24">
        <f>'2号(4)'!EM$48</f>
        <v>0</v>
      </c>
      <c r="I24">
        <f>'2号(4)'!EM$49</f>
        <v>0</v>
      </c>
      <c r="J24">
        <f>'2号(4)'!EM$51</f>
        <v>0</v>
      </c>
      <c r="K24">
        <f>'2号(4)'!EM$52</f>
        <v>0</v>
      </c>
      <c r="L24">
        <f>'2号(4)'!EM$53</f>
        <v>0</v>
      </c>
      <c r="M24">
        <f>'2号(4)'!EM$62</f>
        <v>0</v>
      </c>
      <c r="N24">
        <f>'2号(4)'!EM$63</f>
        <v>0</v>
      </c>
      <c r="O24">
        <f>'2号(4)'!EM$64</f>
        <v>0</v>
      </c>
      <c r="P24" t="str">
        <f>'2号(4)'!EM$66</f>
        <v>－</v>
      </c>
      <c r="Q24" t="str">
        <f>'2号(4)'!EM$67</f>
        <v>－</v>
      </c>
      <c r="R24" t="str">
        <f>'2号(4)'!EM$68</f>
        <v>－</v>
      </c>
      <c r="S24" t="str">
        <f>'2号(4)'!EM$70</f>
        <v>－</v>
      </c>
      <c r="T24" t="str">
        <f>'2号(4)'!EM$71</f>
        <v>－</v>
      </c>
      <c r="U24" t="s">
        <v>52</v>
      </c>
      <c r="V24" t="s">
        <v>264</v>
      </c>
      <c r="W24">
        <v>1E-3</v>
      </c>
      <c r="X24" t="s">
        <v>263</v>
      </c>
      <c r="Y24">
        <v>1</v>
      </c>
    </row>
    <row r="25" spans="1:33">
      <c r="A25" t="s">
        <v>70</v>
      </c>
      <c r="B25">
        <f>'2号(4)'!ER$41</f>
        <v>0</v>
      </c>
      <c r="C25">
        <f>'2号(4)'!ER$42</f>
        <v>0</v>
      </c>
      <c r="D25">
        <f>'2号(4)'!ER$43</f>
        <v>0</v>
      </c>
      <c r="E25">
        <f>'2号(4)'!ER$45</f>
        <v>0</v>
      </c>
      <c r="F25">
        <f>'2号(4)'!ER$46</f>
        <v>0</v>
      </c>
      <c r="G25">
        <f>'2号(4)'!ER$47</f>
        <v>0</v>
      </c>
      <c r="H25">
        <f>'2号(4)'!ER$48</f>
        <v>0</v>
      </c>
      <c r="I25">
        <f>'2号(4)'!ER$49</f>
        <v>0</v>
      </c>
      <c r="J25">
        <f>'2号(4)'!ER$51</f>
        <v>0</v>
      </c>
      <c r="K25">
        <f>'2号(4)'!ER$52</f>
        <v>0</v>
      </c>
      <c r="L25">
        <f>'2号(4)'!ER$53</f>
        <v>0</v>
      </c>
      <c r="M25">
        <f>'2号(4)'!ER$62</f>
        <v>0</v>
      </c>
      <c r="N25">
        <f>'2号(4)'!ER$63</f>
        <v>0</v>
      </c>
      <c r="O25">
        <f>'2号(4)'!ER$64</f>
        <v>0</v>
      </c>
      <c r="P25" t="str">
        <f>'2号(4)'!ER$66</f>
        <v>－</v>
      </c>
      <c r="Q25" t="str">
        <f>'2号(4)'!ER$67</f>
        <v>－</v>
      </c>
      <c r="R25" t="str">
        <f>'2号(4)'!ER$68</f>
        <v>－</v>
      </c>
      <c r="S25" t="str">
        <f>'2号(4)'!ER$70</f>
        <v>－</v>
      </c>
      <c r="T25" t="str">
        <f>'2号(4)'!ER$71</f>
        <v>－</v>
      </c>
      <c r="U25" t="s">
        <v>52</v>
      </c>
      <c r="V25" t="s">
        <v>264</v>
      </c>
      <c r="W25">
        <v>1E-3</v>
      </c>
      <c r="X25" t="s">
        <v>263</v>
      </c>
      <c r="Y25">
        <v>1</v>
      </c>
    </row>
    <row r="26" spans="1:33">
      <c r="A26" t="s">
        <v>131</v>
      </c>
      <c r="B26">
        <f>'2号(4)'!EW$41</f>
        <v>0</v>
      </c>
      <c r="C26">
        <f>'2号(4)'!EW$42</f>
        <v>0</v>
      </c>
      <c r="D26">
        <f>'2号(4)'!EW$43</f>
        <v>0</v>
      </c>
      <c r="E26">
        <f>'2号(4)'!EW$45</f>
        <v>0</v>
      </c>
      <c r="F26">
        <f>'2号(4)'!EW$46</f>
        <v>0</v>
      </c>
      <c r="G26">
        <f>'2号(4)'!EW$47</f>
        <v>0</v>
      </c>
      <c r="H26">
        <f>'2号(4)'!EW$48</f>
        <v>0</v>
      </c>
      <c r="I26">
        <f>'2号(4)'!EW$49</f>
        <v>0</v>
      </c>
      <c r="J26">
        <f>'2号(4)'!EW$51</f>
        <v>0</v>
      </c>
      <c r="K26">
        <f>'2号(4)'!EW$52</f>
        <v>0</v>
      </c>
      <c r="L26">
        <f>'2号(4)'!EW$53</f>
        <v>0</v>
      </c>
      <c r="M26">
        <f>'2号(4)'!EW$62</f>
        <v>0</v>
      </c>
      <c r="N26">
        <f>'2号(4)'!EW$63</f>
        <v>0</v>
      </c>
      <c r="O26">
        <f>'2号(4)'!EW$64</f>
        <v>0</v>
      </c>
      <c r="P26" t="str">
        <f>'2号(4)'!EW$66</f>
        <v>－</v>
      </c>
      <c r="Q26" t="str">
        <f>'2号(4)'!EW$67</f>
        <v>－</v>
      </c>
      <c r="R26" t="str">
        <f>'2号(4)'!EW$68</f>
        <v>－</v>
      </c>
      <c r="S26" t="str">
        <f>'2号(4)'!EW$70</f>
        <v>－</v>
      </c>
      <c r="T26" t="str">
        <f>'2号(4)'!EW$71</f>
        <v>－</v>
      </c>
      <c r="U26" t="s">
        <v>52</v>
      </c>
      <c r="V26" t="s">
        <v>264</v>
      </c>
      <c r="W26">
        <v>1E-3</v>
      </c>
      <c r="X26" t="s">
        <v>263</v>
      </c>
      <c r="Y26">
        <v>1</v>
      </c>
    </row>
    <row r="27" spans="1:33" ht="15.75">
      <c r="A27" t="s">
        <v>41</v>
      </c>
      <c r="B27">
        <f>'2号(4)'!FB$41</f>
        <v>0</v>
      </c>
      <c r="C27">
        <f>'2号(4)'!FB$42</f>
        <v>0</v>
      </c>
      <c r="D27">
        <f>'2号(4)'!FB$43</f>
        <v>0</v>
      </c>
      <c r="E27">
        <f>'2号(4)'!FB$45</f>
        <v>0</v>
      </c>
      <c r="F27">
        <f>'2号(4)'!FB$46</f>
        <v>0</v>
      </c>
      <c r="G27">
        <f>'2号(4)'!FB$47</f>
        <v>0</v>
      </c>
      <c r="H27">
        <f>'2号(4)'!FB$48</f>
        <v>0</v>
      </c>
      <c r="I27">
        <f>'2号(4)'!FB$49</f>
        <v>0</v>
      </c>
      <c r="J27">
        <f>'2号(4)'!FB$51</f>
        <v>0</v>
      </c>
      <c r="K27">
        <f>'2号(4)'!FB$52</f>
        <v>0</v>
      </c>
      <c r="L27">
        <f>'2号(4)'!FB$53</f>
        <v>0</v>
      </c>
      <c r="M27">
        <f>'2号(4)'!FB$62</f>
        <v>0</v>
      </c>
      <c r="N27">
        <f>'2号(4)'!FB$63</f>
        <v>0</v>
      </c>
      <c r="O27">
        <f>'2号(4)'!FB$64</f>
        <v>0</v>
      </c>
      <c r="P27" t="str">
        <f>'2号(4)'!FB$66</f>
        <v>－</v>
      </c>
      <c r="Q27" t="str">
        <f>'2号(4)'!FB$67</f>
        <v>－</v>
      </c>
      <c r="R27" t="str">
        <f>'2号(4)'!FB$68</f>
        <v>－</v>
      </c>
      <c r="S27" t="str">
        <f>'2号(4)'!FB$70</f>
        <v>－</v>
      </c>
      <c r="T27" t="str">
        <f>'2号(4)'!FB$71</f>
        <v>－</v>
      </c>
      <c r="U27" t="s">
        <v>427</v>
      </c>
      <c r="V27" t="s">
        <v>293</v>
      </c>
      <c r="W27">
        <v>1E-3</v>
      </c>
      <c r="X27" t="s">
        <v>500</v>
      </c>
      <c r="Y27">
        <v>1</v>
      </c>
      <c r="Z27" t="s">
        <v>39</v>
      </c>
      <c r="AA27" t="s">
        <v>510</v>
      </c>
      <c r="AB27" t="s">
        <v>494</v>
      </c>
      <c r="AC27" t="s">
        <v>511</v>
      </c>
      <c r="AD27" t="s">
        <v>338</v>
      </c>
      <c r="AE27" t="s">
        <v>512</v>
      </c>
      <c r="AF27" t="s">
        <v>339</v>
      </c>
      <c r="AG27" t="s">
        <v>513</v>
      </c>
    </row>
    <row r="28" spans="1:33" ht="15.75">
      <c r="A28" t="s">
        <v>42</v>
      </c>
      <c r="B28">
        <f>'2号(4)'!FG$41</f>
        <v>0</v>
      </c>
      <c r="C28">
        <f>'2号(4)'!FG$42</f>
        <v>0</v>
      </c>
      <c r="D28">
        <f>'2号(4)'!FG$43</f>
        <v>0</v>
      </c>
      <c r="E28">
        <f>'2号(4)'!FG$45</f>
        <v>0</v>
      </c>
      <c r="F28">
        <f>'2号(4)'!FG$46</f>
        <v>0</v>
      </c>
      <c r="G28">
        <f>'2号(4)'!FG$47</f>
        <v>0</v>
      </c>
      <c r="H28">
        <f>'2号(4)'!FG$48</f>
        <v>0</v>
      </c>
      <c r="I28">
        <f>'2号(4)'!FG$49</f>
        <v>0</v>
      </c>
      <c r="J28">
        <f>'2号(4)'!FG$51</f>
        <v>0</v>
      </c>
      <c r="K28">
        <f>'2号(4)'!FG$52</f>
        <v>0</v>
      </c>
      <c r="L28">
        <f>'2号(4)'!FG$53</f>
        <v>0</v>
      </c>
      <c r="M28">
        <f>'2号(4)'!FG$62</f>
        <v>0</v>
      </c>
      <c r="N28">
        <f>'2号(4)'!FG$63</f>
        <v>0</v>
      </c>
      <c r="O28">
        <f>'2号(4)'!FG$64</f>
        <v>0</v>
      </c>
      <c r="P28" t="str">
        <f>'2号(4)'!FG$66</f>
        <v>－</v>
      </c>
      <c r="Q28" t="str">
        <f>'2号(4)'!FG$67</f>
        <v>－</v>
      </c>
      <c r="R28" t="str">
        <f>'2号(4)'!FG$68</f>
        <v>－</v>
      </c>
      <c r="S28" t="str">
        <f>'2号(4)'!FG$70</f>
        <v>－</v>
      </c>
      <c r="T28" t="str">
        <f>'2号(4)'!FG$71</f>
        <v>－</v>
      </c>
      <c r="U28" t="s">
        <v>427</v>
      </c>
      <c r="V28" t="s">
        <v>293</v>
      </c>
      <c r="W28">
        <v>1E-3</v>
      </c>
      <c r="X28" t="s">
        <v>500</v>
      </c>
      <c r="Y28">
        <v>1</v>
      </c>
      <c r="Z28" t="s">
        <v>39</v>
      </c>
      <c r="AA28" t="s">
        <v>510</v>
      </c>
      <c r="AB28" t="s">
        <v>494</v>
      </c>
      <c r="AC28" t="s">
        <v>511</v>
      </c>
      <c r="AD28" t="s">
        <v>338</v>
      </c>
      <c r="AE28" t="s">
        <v>514</v>
      </c>
      <c r="AF28" t="s">
        <v>339</v>
      </c>
      <c r="AG28" t="s">
        <v>516</v>
      </c>
    </row>
    <row r="29" spans="1:33" ht="15.75">
      <c r="A29" t="s">
        <v>43</v>
      </c>
      <c r="B29">
        <f>'2号(4)'!FL$41</f>
        <v>0</v>
      </c>
      <c r="C29">
        <f>'2号(4)'!FL$42</f>
        <v>0</v>
      </c>
      <c r="D29">
        <f>'2号(4)'!FL$43</f>
        <v>0</v>
      </c>
      <c r="E29">
        <f>'2号(4)'!FL$45</f>
        <v>0</v>
      </c>
      <c r="F29">
        <f>'2号(4)'!FL$46</f>
        <v>0</v>
      </c>
      <c r="G29">
        <f>'2号(4)'!FL$47</f>
        <v>0</v>
      </c>
      <c r="H29">
        <f>'2号(4)'!FL$48</f>
        <v>0</v>
      </c>
      <c r="I29">
        <f>'2号(4)'!FL$49</f>
        <v>0</v>
      </c>
      <c r="J29">
        <f>'2号(4)'!FL$51</f>
        <v>0</v>
      </c>
      <c r="K29">
        <f>'2号(4)'!FL$52</f>
        <v>0</v>
      </c>
      <c r="L29">
        <f>'2号(4)'!FL$53</f>
        <v>0</v>
      </c>
      <c r="M29">
        <f>'2号(4)'!FL$62</f>
        <v>0</v>
      </c>
      <c r="N29">
        <f>'2号(4)'!FL$63</f>
        <v>0</v>
      </c>
      <c r="O29">
        <f>'2号(4)'!FL$64</f>
        <v>0</v>
      </c>
      <c r="P29" t="str">
        <f>'2号(4)'!FL$66</f>
        <v>－</v>
      </c>
      <c r="Q29" t="str">
        <f>'2号(4)'!FL$67</f>
        <v>－</v>
      </c>
      <c r="R29" t="str">
        <f>'2号(4)'!FL$68</f>
        <v>－</v>
      </c>
      <c r="S29" t="str">
        <f>'2号(4)'!FL$70</f>
        <v>－</v>
      </c>
      <c r="T29" t="str">
        <f>'2号(4)'!FL$71</f>
        <v>－</v>
      </c>
      <c r="U29" t="s">
        <v>427</v>
      </c>
      <c r="V29" t="s">
        <v>293</v>
      </c>
      <c r="W29">
        <v>1E-3</v>
      </c>
      <c r="X29" t="s">
        <v>500</v>
      </c>
      <c r="Y29">
        <v>1</v>
      </c>
      <c r="Z29" t="s">
        <v>39</v>
      </c>
      <c r="AA29" t="s">
        <v>510</v>
      </c>
      <c r="AB29" t="s">
        <v>494</v>
      </c>
      <c r="AC29" t="s">
        <v>511</v>
      </c>
      <c r="AD29" t="s">
        <v>338</v>
      </c>
      <c r="AE29" t="s">
        <v>515</v>
      </c>
      <c r="AF29" t="s">
        <v>339</v>
      </c>
      <c r="AG29" t="s">
        <v>517</v>
      </c>
    </row>
    <row r="30" spans="1:33">
      <c r="A30" t="s">
        <v>521</v>
      </c>
      <c r="B30">
        <f>'2号(4)'!HC$41</f>
        <v>0</v>
      </c>
      <c r="C30">
        <f>'2号(4)'!HC$42</f>
        <v>0</v>
      </c>
      <c r="D30">
        <f>'2号(4)'!HC$43</f>
        <v>0</v>
      </c>
      <c r="E30">
        <f>'2号(4)'!HC$45</f>
        <v>0</v>
      </c>
      <c r="F30">
        <f>'2号(4)'!HC$46</f>
        <v>0</v>
      </c>
      <c r="G30">
        <f>'2号(4)'!HC$47</f>
        <v>0</v>
      </c>
      <c r="H30">
        <f>'2号(4)'!HC$48</f>
        <v>0</v>
      </c>
      <c r="I30">
        <f>'2号(4)'!HC$49</f>
        <v>0</v>
      </c>
      <c r="J30">
        <f>'2号(4)'!HC$51</f>
        <v>0</v>
      </c>
      <c r="K30">
        <f>'2号(4)'!HC$52</f>
        <v>0</v>
      </c>
      <c r="L30">
        <f>'2号(4)'!HC$53</f>
        <v>0</v>
      </c>
      <c r="M30">
        <f>'2号(4)'!HC$62</f>
        <v>0</v>
      </c>
      <c r="N30">
        <f>'2号(4)'!HC$63</f>
        <v>0</v>
      </c>
      <c r="O30">
        <f>'2号(4)'!HC$64</f>
        <v>0</v>
      </c>
      <c r="P30" t="str">
        <f>'2号(4)'!HC$66</f>
        <v>－</v>
      </c>
      <c r="Q30" t="str">
        <f>'2号(4)'!HC$67</f>
        <v>－</v>
      </c>
      <c r="R30" t="str">
        <f>'2号(4)'!HC$68</f>
        <v>－</v>
      </c>
      <c r="S30" t="str">
        <f>'2号(4)'!HC$70</f>
        <v>－</v>
      </c>
      <c r="T30" t="str">
        <f>'2号(4)'!HC$71</f>
        <v>－</v>
      </c>
    </row>
    <row r="31" spans="1:33">
      <c r="A31" t="s">
        <v>522</v>
      </c>
      <c r="B31">
        <f>'2号(4)'!HF$41</f>
        <v>0</v>
      </c>
      <c r="C31">
        <f>'2号(4)'!HF$42</f>
        <v>0</v>
      </c>
      <c r="D31">
        <f>'2号(4)'!HF$43</f>
        <v>0</v>
      </c>
      <c r="E31">
        <f>'2号(4)'!HF$45</f>
        <v>0</v>
      </c>
      <c r="F31">
        <f>'2号(4)'!HF$46</f>
        <v>0</v>
      </c>
      <c r="G31">
        <f>'2号(4)'!HF$47</f>
        <v>0</v>
      </c>
      <c r="H31">
        <f>'2号(4)'!HF$48</f>
        <v>0</v>
      </c>
      <c r="I31">
        <f>'2号(4)'!HF$49</f>
        <v>0</v>
      </c>
      <c r="J31">
        <f>'2号(4)'!HF$51</f>
        <v>0</v>
      </c>
      <c r="K31">
        <f>'2号(4)'!HF$52</f>
        <v>0</v>
      </c>
      <c r="L31">
        <f>'2号(4)'!HF$53</f>
        <v>0</v>
      </c>
      <c r="M31">
        <f>'2号(4)'!HF$62</f>
        <v>0</v>
      </c>
      <c r="N31">
        <f>'2号(4)'!HF$63</f>
        <v>0</v>
      </c>
      <c r="O31">
        <f>'2号(4)'!HF$64</f>
        <v>0</v>
      </c>
      <c r="P31" t="str">
        <f>'2号(4)'!HF$66</f>
        <v>－</v>
      </c>
      <c r="Q31" t="str">
        <f>'2号(4)'!HF$67</f>
        <v>－</v>
      </c>
      <c r="R31" t="str">
        <f>'2号(4)'!HF$68</f>
        <v>－</v>
      </c>
      <c r="S31" t="str">
        <f>'2号(4)'!HF$70</f>
        <v>－</v>
      </c>
      <c r="T31" t="str">
        <f>'2号(4)'!HF$71</f>
        <v>－</v>
      </c>
    </row>
    <row r="32" spans="1:33">
      <c r="A32" t="s">
        <v>73</v>
      </c>
      <c r="B32">
        <f>'2号(4)'!FQ$41</f>
        <v>0</v>
      </c>
      <c r="C32">
        <f>'2号(4)'!FQ$42</f>
        <v>0</v>
      </c>
      <c r="D32">
        <f>'2号(4)'!FQ$43</f>
        <v>0</v>
      </c>
      <c r="E32">
        <f>'2号(4)'!FQ$45</f>
        <v>0</v>
      </c>
      <c r="F32">
        <f>'2号(4)'!FQ$46</f>
        <v>0</v>
      </c>
      <c r="G32">
        <f>'2号(4)'!FQ$47</f>
        <v>0</v>
      </c>
      <c r="H32">
        <f>'2号(4)'!FQ$48</f>
        <v>0</v>
      </c>
      <c r="I32">
        <f>'2号(4)'!FQ$49</f>
        <v>0</v>
      </c>
      <c r="J32">
        <f>'2号(4)'!FQ$51</f>
        <v>0</v>
      </c>
      <c r="K32">
        <f>'2号(4)'!FQ$52</f>
        <v>0</v>
      </c>
      <c r="L32">
        <f>'2号(4)'!FQ$53</f>
        <v>0</v>
      </c>
      <c r="M32">
        <f>'2号(4)'!FQ$62</f>
        <v>0</v>
      </c>
      <c r="N32">
        <f>'2号(4)'!FQ$63</f>
        <v>0</v>
      </c>
      <c r="O32">
        <f>'2号(4)'!FQ$64</f>
        <v>0</v>
      </c>
      <c r="P32" t="str">
        <f>'2号(4)'!FQ$66</f>
        <v>－</v>
      </c>
      <c r="Q32" t="str">
        <f>'2号(4)'!FQ$67</f>
        <v>－</v>
      </c>
      <c r="R32" t="str">
        <f>'2号(4)'!FQ$68</f>
        <v>－</v>
      </c>
      <c r="S32" t="str">
        <f>'2号(4)'!FQ$70</f>
        <v>－</v>
      </c>
      <c r="T32" t="str">
        <f>'2号(4)'!FQ$71</f>
        <v>－</v>
      </c>
      <c r="U32" t="s">
        <v>63</v>
      </c>
      <c r="V32" t="s">
        <v>61</v>
      </c>
      <c r="W32">
        <v>1E-3</v>
      </c>
      <c r="X32" t="s">
        <v>303</v>
      </c>
      <c r="Y32">
        <v>1</v>
      </c>
    </row>
    <row r="33" spans="1:25">
      <c r="A33" t="s">
        <v>74</v>
      </c>
      <c r="B33">
        <f>'2号(4)'!FV$41</f>
        <v>0</v>
      </c>
      <c r="C33">
        <f>'2号(4)'!FV$42</f>
        <v>0</v>
      </c>
      <c r="D33">
        <f>'2号(4)'!FV$43</f>
        <v>0</v>
      </c>
      <c r="E33">
        <f>'2号(4)'!FV$45</f>
        <v>0</v>
      </c>
      <c r="F33">
        <f>'2号(4)'!FV$46</f>
        <v>0</v>
      </c>
      <c r="G33">
        <f>'2号(4)'!FV$47</f>
        <v>0</v>
      </c>
      <c r="H33">
        <f>'2号(4)'!FV$48</f>
        <v>0</v>
      </c>
      <c r="I33">
        <f>'2号(4)'!FV$49</f>
        <v>0</v>
      </c>
      <c r="J33">
        <f>'2号(4)'!FV$51</f>
        <v>0</v>
      </c>
      <c r="K33">
        <f>'2号(4)'!FV$52</f>
        <v>0</v>
      </c>
      <c r="L33">
        <f>'2号(4)'!FV$53</f>
        <v>0</v>
      </c>
      <c r="M33">
        <f>'2号(4)'!FV$62</f>
        <v>0</v>
      </c>
      <c r="N33">
        <f>'2号(4)'!FV$63</f>
        <v>0</v>
      </c>
      <c r="O33">
        <f>'2号(4)'!FV$64</f>
        <v>0</v>
      </c>
      <c r="P33" t="str">
        <f>'2号(4)'!FV$66</f>
        <v>－</v>
      </c>
      <c r="Q33" t="str">
        <f>'2号(4)'!FV$67</f>
        <v>－</v>
      </c>
      <c r="R33" t="str">
        <f>'2号(4)'!FV$68</f>
        <v>－</v>
      </c>
      <c r="S33" t="str">
        <f>'2号(4)'!FV$70</f>
        <v>－</v>
      </c>
      <c r="T33" t="str">
        <f>'2号(4)'!FV$71</f>
        <v>－</v>
      </c>
      <c r="U33" t="s">
        <v>63</v>
      </c>
      <c r="V33" t="s">
        <v>61</v>
      </c>
      <c r="W33">
        <v>1E-3</v>
      </c>
      <c r="X33" t="s">
        <v>303</v>
      </c>
      <c r="Y33">
        <v>1</v>
      </c>
    </row>
    <row r="34" spans="1:25">
      <c r="A34" t="s">
        <v>75</v>
      </c>
      <c r="B34">
        <f>'2号(4)'!GA$41</f>
        <v>0</v>
      </c>
      <c r="C34">
        <f>'2号(4)'!GA$42</f>
        <v>0</v>
      </c>
      <c r="D34">
        <f>'2号(4)'!GA$43</f>
        <v>0</v>
      </c>
      <c r="E34">
        <f>'2号(4)'!GA$45</f>
        <v>0</v>
      </c>
      <c r="F34">
        <f>'2号(4)'!GA$46</f>
        <v>0</v>
      </c>
      <c r="G34">
        <f>'2号(4)'!GA$47</f>
        <v>0</v>
      </c>
      <c r="H34">
        <f>'2号(4)'!GA$48</f>
        <v>0</v>
      </c>
      <c r="I34">
        <f>'2号(4)'!GA$49</f>
        <v>0</v>
      </c>
      <c r="J34">
        <f>'2号(4)'!GA$51</f>
        <v>0</v>
      </c>
      <c r="K34">
        <f>'2号(4)'!GA$52</f>
        <v>0</v>
      </c>
      <c r="L34">
        <f>'2号(4)'!GA$53</f>
        <v>0</v>
      </c>
      <c r="M34">
        <f>'2号(4)'!GA$62</f>
        <v>0</v>
      </c>
      <c r="N34">
        <f>'2号(4)'!GA$63</f>
        <v>0</v>
      </c>
      <c r="O34">
        <f>'2号(4)'!GA$64</f>
        <v>0</v>
      </c>
      <c r="P34" t="str">
        <f>'2号(4)'!GA$66</f>
        <v>－</v>
      </c>
      <c r="Q34" t="str">
        <f>'2号(4)'!GA$67</f>
        <v>－</v>
      </c>
      <c r="R34" t="str">
        <f>'2号(4)'!GA$68</f>
        <v>－</v>
      </c>
      <c r="S34" t="str">
        <f>'2号(4)'!GA$70</f>
        <v>－</v>
      </c>
      <c r="T34" t="str">
        <f>'2号(4)'!GA$71</f>
        <v>－</v>
      </c>
      <c r="U34" t="s">
        <v>63</v>
      </c>
      <c r="V34" t="s">
        <v>61</v>
      </c>
      <c r="W34">
        <v>1E-3</v>
      </c>
      <c r="X34" t="s">
        <v>303</v>
      </c>
      <c r="Y34">
        <v>1</v>
      </c>
    </row>
    <row r="35" spans="1:25">
      <c r="A35" t="s">
        <v>76</v>
      </c>
      <c r="B35">
        <f>'2号(4)'!GF$41</f>
        <v>0</v>
      </c>
      <c r="C35">
        <f>'2号(4)'!GF$42</f>
        <v>0</v>
      </c>
      <c r="D35">
        <f>'2号(4)'!GF$43</f>
        <v>0</v>
      </c>
      <c r="E35">
        <f>'2号(4)'!GF$45</f>
        <v>0</v>
      </c>
      <c r="F35">
        <f>'2号(4)'!GF$46</f>
        <v>0</v>
      </c>
      <c r="G35">
        <f>'2号(4)'!GF$47</f>
        <v>0</v>
      </c>
      <c r="H35">
        <f>'2号(4)'!GF$48</f>
        <v>0</v>
      </c>
      <c r="I35">
        <f>'2号(4)'!GF$49</f>
        <v>0</v>
      </c>
      <c r="J35">
        <f>'2号(4)'!GF$51</f>
        <v>0</v>
      </c>
      <c r="K35">
        <f>'2号(4)'!GF$52</f>
        <v>0</v>
      </c>
      <c r="L35">
        <f>'2号(4)'!GF$53</f>
        <v>0</v>
      </c>
      <c r="M35">
        <f>'2号(4)'!GF$62</f>
        <v>0</v>
      </c>
      <c r="N35">
        <f>'2号(4)'!GF$63</f>
        <v>0</v>
      </c>
      <c r="O35">
        <f>'2号(4)'!GF$64</f>
        <v>0</v>
      </c>
      <c r="P35" t="str">
        <f>'2号(4)'!GF$66</f>
        <v>－</v>
      </c>
      <c r="Q35" t="str">
        <f>'2号(4)'!GF$67</f>
        <v>－</v>
      </c>
      <c r="R35" t="str">
        <f>'2号(4)'!GF$68</f>
        <v>－</v>
      </c>
      <c r="S35" t="str">
        <f>'2号(4)'!GF$70</f>
        <v>－</v>
      </c>
      <c r="T35" t="str">
        <f>'2号(4)'!GF$71</f>
        <v>－</v>
      </c>
      <c r="U35" t="s">
        <v>63</v>
      </c>
      <c r="V35" t="s">
        <v>61</v>
      </c>
      <c r="W35">
        <v>1E-3</v>
      </c>
      <c r="X35" t="s">
        <v>303</v>
      </c>
      <c r="Y35">
        <v>1</v>
      </c>
    </row>
    <row r="36" spans="1:25">
      <c r="A36" t="s">
        <v>520</v>
      </c>
      <c r="B36">
        <f>'2号(4)'!GU$41</f>
        <v>0</v>
      </c>
      <c r="C36">
        <f>'2号(4)'!GU$42</f>
        <v>0</v>
      </c>
      <c r="D36">
        <f>'2号(4)'!GU$43</f>
        <v>0</v>
      </c>
      <c r="E36">
        <f>'2号(4)'!GU$45</f>
        <v>0</v>
      </c>
      <c r="F36">
        <f>'2号(4)'!GU$46</f>
        <v>0</v>
      </c>
      <c r="G36">
        <f>'2号(4)'!GU$47</f>
        <v>0</v>
      </c>
      <c r="H36">
        <f>'2号(4)'!GU$48</f>
        <v>0</v>
      </c>
      <c r="I36">
        <f>'2号(4)'!GU$49</f>
        <v>0</v>
      </c>
      <c r="J36">
        <f>'2号(4)'!GU$51</f>
        <v>0</v>
      </c>
      <c r="K36">
        <f>'2号(4)'!GU$52</f>
        <v>0</v>
      </c>
      <c r="L36">
        <f>'2号(4)'!GU$53</f>
        <v>0</v>
      </c>
      <c r="M36" t="str">
        <f>'2号(4)'!GU$62</f>
        <v>－</v>
      </c>
      <c r="N36" t="str">
        <f>'2号(4)'!GU$63</f>
        <v>－</v>
      </c>
      <c r="O36" t="str">
        <f>'2号(4)'!GU$64</f>
        <v>－</v>
      </c>
      <c r="P36">
        <f>'2号(4)'!GU$66</f>
        <v>0</v>
      </c>
      <c r="Q36" t="str">
        <f>'2号(4)'!GU$67</f>
        <v>－</v>
      </c>
      <c r="R36" t="str">
        <f>'2号(4)'!GU$68</f>
        <v>－</v>
      </c>
      <c r="S36" t="str">
        <f>'2号(4)'!GU$70</f>
        <v>－</v>
      </c>
      <c r="T36" t="str">
        <f>'2号(4)'!GU$71</f>
        <v>－</v>
      </c>
      <c r="U36" t="s">
        <v>63</v>
      </c>
      <c r="V36" t="s">
        <v>61</v>
      </c>
      <c r="W36">
        <v>1E-3</v>
      </c>
      <c r="X36" t="s">
        <v>303</v>
      </c>
      <c r="Y36">
        <v>1</v>
      </c>
    </row>
    <row r="37" spans="1:25">
      <c r="A37" t="s">
        <v>479</v>
      </c>
      <c r="B37">
        <f>'2号(4)'!AB$41</f>
        <v>0</v>
      </c>
      <c r="C37">
        <f>'2号(4)'!AB$42</f>
        <v>0</v>
      </c>
      <c r="D37">
        <f>'2号(4)'!AB$43</f>
        <v>0</v>
      </c>
      <c r="E37">
        <f>'2号(4)'!AB$45</f>
        <v>0</v>
      </c>
      <c r="F37">
        <f>'2号(4)'!AB$46</f>
        <v>0</v>
      </c>
      <c r="G37">
        <f>'2号(4)'!AB$47</f>
        <v>0</v>
      </c>
      <c r="H37">
        <f>'2号(4)'!AB$48</f>
        <v>0</v>
      </c>
      <c r="I37">
        <f>'2号(4)'!AB$49</f>
        <v>0</v>
      </c>
      <c r="J37">
        <f>'2号(4)'!AB$51</f>
        <v>0</v>
      </c>
      <c r="K37">
        <f>'2号(4)'!AB$52</f>
        <v>0</v>
      </c>
      <c r="L37">
        <f>'2号(4)'!AB$53</f>
        <v>0</v>
      </c>
      <c r="M37">
        <f>'2号(4)'!AB$62</f>
        <v>0</v>
      </c>
      <c r="N37">
        <f>'2号(4)'!AB$63</f>
        <v>0</v>
      </c>
      <c r="O37">
        <f>'2号(4)'!AB$64</f>
        <v>0</v>
      </c>
      <c r="P37" t="str">
        <f>'2号(4)'!AB$66</f>
        <v>－</v>
      </c>
      <c r="Q37" t="str">
        <f>'2号(4)'!AB$67</f>
        <v>－</v>
      </c>
      <c r="R37" t="str">
        <f>'2号(4)'!AB$68</f>
        <v>－</v>
      </c>
      <c r="S37" t="str">
        <f>'2号(4)'!AB$70</f>
        <v>－</v>
      </c>
      <c r="T37" t="str">
        <f>'2号(4)'!AB$71</f>
        <v>－</v>
      </c>
      <c r="U37" t="s">
        <v>80</v>
      </c>
      <c r="V37" t="s">
        <v>478</v>
      </c>
      <c r="W37">
        <v>1E-3</v>
      </c>
      <c r="X37" t="s">
        <v>480</v>
      </c>
      <c r="Y37">
        <v>1</v>
      </c>
    </row>
    <row r="38" spans="1:25">
      <c r="A38" t="s">
        <v>481</v>
      </c>
      <c r="B38">
        <f>'2号(4)'!AG$41</f>
        <v>0</v>
      </c>
      <c r="C38">
        <f>'2号(4)'!AG$42</f>
        <v>0</v>
      </c>
      <c r="D38">
        <f>'2号(4)'!AG$43</f>
        <v>0</v>
      </c>
      <c r="E38">
        <f>'2号(4)'!AG$45</f>
        <v>0</v>
      </c>
      <c r="F38">
        <f>'2号(4)'!AG$46</f>
        <v>0</v>
      </c>
      <c r="G38">
        <f>'2号(4)'!AG$47</f>
        <v>0</v>
      </c>
      <c r="H38">
        <f>'2号(4)'!AG$48</f>
        <v>0</v>
      </c>
      <c r="I38">
        <f>'2号(4)'!AG$49</f>
        <v>0</v>
      </c>
      <c r="J38">
        <f>'2号(4)'!AG$51</f>
        <v>0</v>
      </c>
      <c r="K38">
        <f>'2号(4)'!AG$52</f>
        <v>0</v>
      </c>
      <c r="L38">
        <f>'2号(4)'!AG$53</f>
        <v>0</v>
      </c>
      <c r="M38">
        <f>'2号(4)'!AG$62</f>
        <v>0</v>
      </c>
      <c r="N38">
        <f>'2号(4)'!AG$63</f>
        <v>0</v>
      </c>
      <c r="O38">
        <f>'2号(4)'!AG$64</f>
        <v>0</v>
      </c>
      <c r="P38" t="str">
        <f>'2号(4)'!AG$66</f>
        <v>－</v>
      </c>
      <c r="Q38" t="str">
        <f>'2号(4)'!AG$67</f>
        <v>－</v>
      </c>
      <c r="R38" t="str">
        <f>'2号(4)'!AG$68</f>
        <v>－</v>
      </c>
      <c r="S38" t="str">
        <f>'2号(4)'!AG$70</f>
        <v>－</v>
      </c>
      <c r="T38" t="str">
        <f>'2号(4)'!AG$71</f>
        <v>－</v>
      </c>
      <c r="U38" t="s">
        <v>80</v>
      </c>
      <c r="V38" t="s">
        <v>478</v>
      </c>
      <c r="W38">
        <v>1E-3</v>
      </c>
      <c r="X38" t="s">
        <v>480</v>
      </c>
      <c r="Y38">
        <v>1</v>
      </c>
    </row>
    <row r="39" spans="1:25">
      <c r="A39" t="s">
        <v>482</v>
      </c>
      <c r="B39">
        <f>'2号(4)'!AL$41</f>
        <v>0</v>
      </c>
      <c r="C39">
        <f>'2号(4)'!AL$42</f>
        <v>0</v>
      </c>
      <c r="D39">
        <f>'2号(4)'!AL$43</f>
        <v>0</v>
      </c>
      <c r="E39">
        <f>'2号(4)'!AL$45</f>
        <v>0</v>
      </c>
      <c r="F39">
        <f>'2号(4)'!AL$46</f>
        <v>0</v>
      </c>
      <c r="G39">
        <f>'2号(4)'!AL$47</f>
        <v>0</v>
      </c>
      <c r="H39">
        <f>'2号(4)'!AL$48</f>
        <v>0</v>
      </c>
      <c r="I39">
        <f>'2号(4)'!AL$49</f>
        <v>0</v>
      </c>
      <c r="J39">
        <f>'2号(4)'!AL$51</f>
        <v>0</v>
      </c>
      <c r="K39">
        <f>'2号(4)'!AL$52</f>
        <v>0</v>
      </c>
      <c r="L39">
        <f>'2号(4)'!AL$53</f>
        <v>0</v>
      </c>
      <c r="M39">
        <f>'2号(4)'!AL$62</f>
        <v>0</v>
      </c>
      <c r="N39">
        <f>'2号(4)'!AL$63</f>
        <v>0</v>
      </c>
      <c r="O39">
        <f>'2号(4)'!AL$64</f>
        <v>0</v>
      </c>
      <c r="P39" t="str">
        <f>'2号(4)'!AL$66</f>
        <v>－</v>
      </c>
      <c r="Q39" t="str">
        <f>'2号(4)'!AL$67</f>
        <v>－</v>
      </c>
      <c r="R39" t="str">
        <f>'2号(4)'!AL$68</f>
        <v>－</v>
      </c>
      <c r="S39" t="str">
        <f>'2号(4)'!AL$70</f>
        <v>－</v>
      </c>
      <c r="T39" t="str">
        <f>'2号(4)'!AL$71</f>
        <v>－</v>
      </c>
      <c r="U39" t="s">
        <v>80</v>
      </c>
      <c r="V39" t="s">
        <v>478</v>
      </c>
      <c r="W39">
        <v>1E-3</v>
      </c>
      <c r="X39" t="s">
        <v>480</v>
      </c>
      <c r="Y39">
        <v>1</v>
      </c>
    </row>
    <row r="40" spans="1:25">
      <c r="A40" t="s">
        <v>126</v>
      </c>
      <c r="B40">
        <f>'2号(4)'!AQ$41</f>
        <v>0</v>
      </c>
      <c r="C40">
        <f>'2号(4)'!AQ$42</f>
        <v>0</v>
      </c>
      <c r="D40">
        <f>'2号(4)'!AQ$43</f>
        <v>0</v>
      </c>
      <c r="E40">
        <f>'2号(4)'!AQ$45</f>
        <v>0</v>
      </c>
      <c r="F40">
        <f>'2号(4)'!AQ$46</f>
        <v>0</v>
      </c>
      <c r="G40">
        <f>'2号(4)'!AQ$47</f>
        <v>0</v>
      </c>
      <c r="H40">
        <f>'2号(4)'!AQ$48</f>
        <v>0</v>
      </c>
      <c r="I40">
        <f>'2号(4)'!AQ$49</f>
        <v>0</v>
      </c>
      <c r="J40">
        <f>'2号(4)'!AQ$51</f>
        <v>0</v>
      </c>
      <c r="K40">
        <f>'2号(4)'!AQ$52</f>
        <v>0</v>
      </c>
      <c r="L40">
        <f>'2号(4)'!AQ$53</f>
        <v>0</v>
      </c>
      <c r="M40">
        <f>'2号(4)'!AQ$62</f>
        <v>0</v>
      </c>
      <c r="N40">
        <f>'2号(4)'!AQ$63</f>
        <v>0</v>
      </c>
      <c r="O40">
        <f>'2号(4)'!AQ$64</f>
        <v>0</v>
      </c>
      <c r="P40" t="str">
        <f>'2号(4)'!AQ$66</f>
        <v>－</v>
      </c>
      <c r="Q40" t="str">
        <f>'2号(4)'!AQ$67</f>
        <v>－</v>
      </c>
      <c r="R40" t="str">
        <f>'2号(4)'!AQ$68</f>
        <v>－</v>
      </c>
      <c r="S40" t="str">
        <f>'2号(4)'!AQ$70</f>
        <v>－</v>
      </c>
      <c r="T40" t="str">
        <f>'2号(4)'!AQ$71</f>
        <v>－</v>
      </c>
      <c r="U40" t="s">
        <v>80</v>
      </c>
      <c r="V40" t="s">
        <v>478</v>
      </c>
      <c r="W40">
        <v>1E-3</v>
      </c>
      <c r="X40" t="s">
        <v>480</v>
      </c>
      <c r="Y40">
        <v>1</v>
      </c>
    </row>
    <row r="41" spans="1:25">
      <c r="A41" t="s">
        <v>211</v>
      </c>
      <c r="B41">
        <f>'2号(4)'!GZ$41</f>
        <v>0</v>
      </c>
      <c r="C41">
        <f>'2号(4)'!GZ$42</f>
        <v>0</v>
      </c>
      <c r="D41">
        <f>'2号(4)'!GZ$43</f>
        <v>0</v>
      </c>
      <c r="E41">
        <f>'2号(4)'!GZ$45</f>
        <v>0</v>
      </c>
      <c r="F41">
        <f>'2号(4)'!GZ$46</f>
        <v>0</v>
      </c>
      <c r="G41">
        <f>'2号(4)'!GZ$47</f>
        <v>0</v>
      </c>
      <c r="H41">
        <f>'2号(4)'!GZ$48</f>
        <v>0</v>
      </c>
      <c r="I41">
        <f>'2号(4)'!GZ$49</f>
        <v>0</v>
      </c>
      <c r="J41">
        <f>'2号(4)'!GZ$51</f>
        <v>0</v>
      </c>
      <c r="K41">
        <f>'2号(4)'!GZ$52</f>
        <v>0</v>
      </c>
      <c r="L41">
        <f>'2号(4)'!GZ$53</f>
        <v>0</v>
      </c>
      <c r="M41" t="str">
        <f>'2号(4)'!GZ$62</f>
        <v>－</v>
      </c>
      <c r="N41" t="str">
        <f>'2号(4)'!GZ$63</f>
        <v>－</v>
      </c>
      <c r="O41" t="str">
        <f>'2号(4)'!GZ$64</f>
        <v>－</v>
      </c>
      <c r="P41" t="str">
        <f>'2号(4)'!GZ$66</f>
        <v>－</v>
      </c>
      <c r="Q41">
        <f>'2号(4)'!GZ$67</f>
        <v>0</v>
      </c>
      <c r="R41">
        <f>'2号(4)'!GZ$68</f>
        <v>0</v>
      </c>
      <c r="S41" t="str">
        <f>'2号(4)'!GZ$70</f>
        <v>－</v>
      </c>
      <c r="T41" t="str">
        <f>'2号(4)'!GZ$71</f>
        <v>－</v>
      </c>
      <c r="U41" t="s">
        <v>80</v>
      </c>
      <c r="V41" t="s">
        <v>478</v>
      </c>
      <c r="W41">
        <v>1E-3</v>
      </c>
      <c r="X41" t="s">
        <v>480</v>
      </c>
      <c r="Y41">
        <v>1</v>
      </c>
    </row>
    <row r="42" spans="1:25">
      <c r="A42" t="s">
        <v>518</v>
      </c>
      <c r="B42">
        <f>'2号(4)'!GK$41</f>
        <v>0</v>
      </c>
      <c r="C42">
        <f>'2号(4)'!GK$42</f>
        <v>0</v>
      </c>
      <c r="D42">
        <f>'2号(4)'!GK$43</f>
        <v>0</v>
      </c>
      <c r="E42">
        <f>'2号(4)'!GK$45</f>
        <v>0</v>
      </c>
      <c r="F42">
        <f>'2号(4)'!GK$46</f>
        <v>0</v>
      </c>
      <c r="G42">
        <f>'2号(4)'!GK$47</f>
        <v>0</v>
      </c>
      <c r="H42">
        <f>'2号(4)'!GK$48</f>
        <v>0</v>
      </c>
      <c r="I42">
        <f>'2号(4)'!GK$49</f>
        <v>0</v>
      </c>
      <c r="J42">
        <f>'2号(4)'!GK$51</f>
        <v>0</v>
      </c>
      <c r="K42">
        <f>'2号(4)'!GK$52</f>
        <v>0</v>
      </c>
      <c r="L42">
        <f>'2号(4)'!GK$53</f>
        <v>0</v>
      </c>
      <c r="M42" t="str">
        <f>'2号(4)'!GK$62</f>
        <v>－</v>
      </c>
      <c r="N42" t="str">
        <f>'2号(4)'!GK$63</f>
        <v>－</v>
      </c>
      <c r="O42" t="str">
        <f>'2号(4)'!GK$64</f>
        <v>－</v>
      </c>
      <c r="P42" t="str">
        <f>'2号(4)'!GK$66</f>
        <v>－</v>
      </c>
      <c r="Q42" t="str">
        <f>'2号(4)'!GK$67</f>
        <v>－</v>
      </c>
      <c r="R42" t="str">
        <f>'2号(4)'!GK$68</f>
        <v>－</v>
      </c>
      <c r="S42">
        <f>'2号(4)'!GK$70</f>
        <v>0</v>
      </c>
      <c r="T42" t="str">
        <f>'2号(4)'!GK$71</f>
        <v>－</v>
      </c>
      <c r="U42" t="s">
        <v>63</v>
      </c>
      <c r="V42" t="s">
        <v>61</v>
      </c>
      <c r="W42">
        <v>1E-3</v>
      </c>
      <c r="X42" t="s">
        <v>303</v>
      </c>
      <c r="Y42">
        <v>1</v>
      </c>
    </row>
    <row r="43" spans="1:25">
      <c r="A43" t="s">
        <v>519</v>
      </c>
      <c r="B43">
        <f>'2号(4)'!GP$41</f>
        <v>0</v>
      </c>
      <c r="C43">
        <f>'2号(4)'!GP$42</f>
        <v>0</v>
      </c>
      <c r="D43">
        <f>'2号(4)'!GP$43</f>
        <v>0</v>
      </c>
      <c r="E43">
        <f>'2号(4)'!GP$45</f>
        <v>0</v>
      </c>
      <c r="F43">
        <f>'2号(4)'!GP$46</f>
        <v>0</v>
      </c>
      <c r="G43">
        <f>'2号(4)'!GP$47</f>
        <v>0</v>
      </c>
      <c r="H43">
        <f>'2号(4)'!GP$48</f>
        <v>0</v>
      </c>
      <c r="I43">
        <f>'2号(4)'!GP$49</f>
        <v>0</v>
      </c>
      <c r="J43">
        <f>'2号(4)'!GP$51</f>
        <v>0</v>
      </c>
      <c r="K43">
        <f>'2号(4)'!GP$52</f>
        <v>0</v>
      </c>
      <c r="L43">
        <f>'2号(4)'!GP$53</f>
        <v>0</v>
      </c>
      <c r="M43" t="str">
        <f>'2号(4)'!GP$62</f>
        <v>－</v>
      </c>
      <c r="N43" t="str">
        <f>'2号(4)'!GP$63</f>
        <v>－</v>
      </c>
      <c r="O43" t="str">
        <f>'2号(4)'!GP$64</f>
        <v>－</v>
      </c>
      <c r="P43" t="str">
        <f>'2号(4)'!GP$66</f>
        <v>－</v>
      </c>
      <c r="Q43" t="str">
        <f>'2号(4)'!GP$67</f>
        <v>－</v>
      </c>
      <c r="R43" t="str">
        <f>'2号(4)'!GP$68</f>
        <v>－</v>
      </c>
      <c r="S43" t="str">
        <f>'2号(4)'!GP$70</f>
        <v>－</v>
      </c>
      <c r="T43">
        <f>'2号(4)'!GP$71</f>
        <v>0</v>
      </c>
      <c r="U43" t="s">
        <v>80</v>
      </c>
      <c r="V43" t="s">
        <v>478</v>
      </c>
      <c r="W43">
        <v>1E-3</v>
      </c>
      <c r="X43" t="s">
        <v>480</v>
      </c>
      <c r="Y43">
        <v>1</v>
      </c>
    </row>
  </sheetData>
  <sheetProtection password="ABF0" sheet="1" scenarios="1" autoFilter="0"/>
  <phoneticPr fontId="2"/>
  <pageMargins left="0.70866141732283472" right="0.70866141732283472" top="0.74803149606299213" bottom="0.74803149606299213" header="0.31496062992125984" footer="0.31496062992125984"/>
  <pageSetup paperSize="8"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62</vt:i4>
      </vt:variant>
    </vt:vector>
  </HeadingPairs>
  <TitlesOfParts>
    <vt:vector size="71" baseType="lpstr">
      <vt:lpstr>2号(1)</vt:lpstr>
      <vt:lpstr>2号(2)</vt:lpstr>
      <vt:lpstr>2号(3)</vt:lpstr>
      <vt:lpstr>2号(4)</vt:lpstr>
      <vt:lpstr>2号(5)</vt:lpstr>
      <vt:lpstr>2号(6)</vt:lpstr>
      <vt:lpstr>【参考】第2計画期間係数</vt:lpstr>
      <vt:lpstr>初期設定シート</vt:lpstr>
      <vt:lpstr>参考</vt:lpstr>
      <vt:lpstr>Ａ重油</vt:lpstr>
      <vt:lpstr>Ｂ・Ｃ重油</vt:lpstr>
      <vt:lpstr>'2号(1)'!Print_Area</vt:lpstr>
      <vt:lpstr>'2号(3)'!Print_Area</vt:lpstr>
      <vt:lpstr>'2号(4)'!Print_Area</vt:lpstr>
      <vt:lpstr>参考!Print_Area</vt:lpstr>
      <vt:lpstr>'2号(4)'!Print_Titles</vt:lpstr>
      <vt:lpstr>'2号(5)'!Print_Titles</vt:lpstr>
      <vt:lpstr>コークス炉ガス</vt:lpstr>
      <vt:lpstr>コールタール</vt:lpstr>
      <vt:lpstr>その他からの買電</vt:lpstr>
      <vt:lpstr>その他の燃料①</vt:lpstr>
      <vt:lpstr>その他の燃料②</vt:lpstr>
      <vt:lpstr>その他可燃性天然ガス</vt:lpstr>
      <vt:lpstr>ナフサ</vt:lpstr>
      <vt:lpstr>メーター種</vt:lpstr>
      <vt:lpstr>一般炭</vt:lpstr>
      <vt:lpstr>液化石油ガス_LPG_その他</vt:lpstr>
      <vt:lpstr>液化石油ガス_LPG_ブタン</vt:lpstr>
      <vt:lpstr>液化石油ガス_LPG_プロパン</vt:lpstr>
      <vt:lpstr>液化石油ガス_LPG_プロパン・ブタン混合</vt:lpstr>
      <vt:lpstr>液化天然ガス_ＬＮＧ</vt:lpstr>
      <vt:lpstr>温水</vt:lpstr>
      <vt:lpstr>揮発油_ガソリン</vt:lpstr>
      <vt:lpstr>軽油</vt:lpstr>
      <vt:lpstr>原油_コンデンセートを除く</vt:lpstr>
      <vt:lpstr>原油のうちコンデンセート_NGL</vt:lpstr>
      <vt:lpstr>原料炭</vt:lpstr>
      <vt:lpstr>工事のためのエネルギー使用</vt:lpstr>
      <vt:lpstr>控除分監視点</vt:lpstr>
      <vt:lpstr>高効率ＣＧＳの利用</vt:lpstr>
      <vt:lpstr>高炉ガス</vt:lpstr>
      <vt:lpstr>再エネ・特例監視点</vt:lpstr>
      <vt:lpstr>再生可能エネルギーの価値移転</vt:lpstr>
      <vt:lpstr>再生可能エネルギーの自家消費</vt:lpstr>
      <vt:lpstr>産業用以外の蒸気</vt:lpstr>
      <vt:lpstr>産業用蒸気</vt:lpstr>
      <vt:lpstr>使用量監視点</vt:lpstr>
      <vt:lpstr>事業所外利用の移動体への供給</vt:lpstr>
      <vt:lpstr>自ら生成した電力</vt:lpstr>
      <vt:lpstr>自ら生成した熱</vt:lpstr>
      <vt:lpstr>住宅用途への供給</vt:lpstr>
      <vt:lpstr>石炭コークス</vt:lpstr>
      <vt:lpstr>石油アスファルト</vt:lpstr>
      <vt:lpstr>石油コークス</vt:lpstr>
      <vt:lpstr>石油系炭化水素ガス</vt:lpstr>
      <vt:lpstr>他事業所への熱や電気の供給</vt:lpstr>
      <vt:lpstr>他事業所への燃料等の直接供給</vt:lpstr>
      <vt:lpstr>転炉ガス</vt:lpstr>
      <vt:lpstr>電気</vt:lpstr>
      <vt:lpstr>電気の使用</vt:lpstr>
      <vt:lpstr>都市ガス</vt:lpstr>
      <vt:lpstr>都市ガス会社</vt:lpstr>
      <vt:lpstr>東京電力からの買電_昼間</vt:lpstr>
      <vt:lpstr>東京電力からの買電_昼夜不明</vt:lpstr>
      <vt:lpstr>東京電力からの買電_夜間</vt:lpstr>
      <vt:lpstr>灯油</vt:lpstr>
      <vt:lpstr>熱</vt:lpstr>
      <vt:lpstr>熱の使用</vt:lpstr>
      <vt:lpstr>燃料の使用</vt:lpstr>
      <vt:lpstr>無煙炭</vt:lpstr>
      <vt:lpstr>冷水</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toshima</dc:creator>
  <cp:lastModifiedBy>110362</cp:lastModifiedBy>
  <cp:lastPrinted>2015-08-17T01:14:02Z</cp:lastPrinted>
  <dcterms:created xsi:type="dcterms:W3CDTF">2011-08-20T00:15:54Z</dcterms:created>
  <dcterms:modified xsi:type="dcterms:W3CDTF">2015-09-01T00:34:41Z</dcterms:modified>
</cp:coreProperties>
</file>