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10.9.2.37\温暖化対策\000_条例・指針・要綱・ガイドライン\97◆国制度改正に関する一括改正(2026.3)\HP公開用フォルダ\様式のページ\13_基準排出量協議要綱\"/>
    </mc:Choice>
  </mc:AlternateContent>
  <xr:revisionPtr revIDLastSave="0" documentId="13_ncr:1_{ABD128E4-CEF9-4A62-A788-5E9400951242}" xr6:coauthVersionLast="47" xr6:coauthVersionMax="47" xr10:uidLastSave="{00000000-0000-0000-0000-000000000000}"/>
  <workbookProtection workbookAlgorithmName="SHA-512" workbookHashValue="0pKuRdVtEUTIDqCilhbOifOckD6SqRXr7xJGs7vsRCqgBHOBQIpsuXFhFaqbouKPqPVHuky5nyte+LbMNPPFgA==" workbookSaltValue="8wuOnVt8nktoc757s1ry9g==" workbookSpinCount="100000" lockStructure="1"/>
  <bookViews>
    <workbookView xWindow="-110" yWindow="-16310" windowWidth="29020" windowHeight="15700" xr2:uid="{00000000-000D-0000-FFFF-FFFF00000000}"/>
  </bookViews>
  <sheets>
    <sheet name="1号（決定）" sheetId="1" r:id="rId1"/>
    <sheet name="仕様" sheetId="2" state="hidden" r:id="rId2"/>
  </sheets>
  <definedNames>
    <definedName name="_xlnm.Print_Area" localSheetId="0">'1号（決定）'!$A$1:$AJ$234</definedName>
    <definedName name="平成">'1号（決定）'!$BF$79:$BV$79</definedName>
    <definedName name="令和">'1号（決定）'!$BF$80:$BP$80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52" i="1" l="1"/>
  <c r="BK52" i="1"/>
  <c r="BL52" i="1"/>
  <c r="BM52" i="1"/>
  <c r="BN52" i="1"/>
  <c r="BN53" i="1" s="1"/>
  <c r="BN54" i="1" s="1"/>
  <c r="AN145" i="1"/>
  <c r="AO145" i="1" s="1"/>
  <c r="AK160" i="1"/>
  <c r="AM64" i="1"/>
  <c r="AU80" i="1"/>
  <c r="AN106" i="1"/>
  <c r="AK136" i="1"/>
  <c r="AL52" i="1"/>
  <c r="AM52" i="1"/>
  <c r="AM53" i="1" s="1"/>
  <c r="AM54" i="1" s="1"/>
  <c r="AN52" i="1"/>
  <c r="AO52" i="1"/>
  <c r="AO53" i="1" s="1"/>
  <c r="AO54" i="1" s="1"/>
  <c r="AP52" i="1"/>
  <c r="AP53" i="1" s="1"/>
  <c r="AP54" i="1" s="1"/>
  <c r="AP55" i="1" s="1"/>
  <c r="AQ52" i="1"/>
  <c r="AQ53" i="1" s="1"/>
  <c r="AQ54" i="1" s="1"/>
  <c r="AR52" i="1"/>
  <c r="AR53" i="1" s="1"/>
  <c r="AR54" i="1" s="1"/>
  <c r="AR55" i="1" s="1"/>
  <c r="AS52" i="1"/>
  <c r="AT52" i="1"/>
  <c r="AU52" i="1"/>
  <c r="AU53" i="1" s="1"/>
  <c r="AU54" i="1" s="1"/>
  <c r="AV52" i="1"/>
  <c r="AV53" i="1" s="1"/>
  <c r="AV54" i="1" s="1"/>
  <c r="AW52" i="1"/>
  <c r="AW53" i="1" s="1"/>
  <c r="AW54" i="1" s="1"/>
  <c r="AX52" i="1"/>
  <c r="AX53" i="1" s="1"/>
  <c r="AY52" i="1"/>
  <c r="AZ52" i="1"/>
  <c r="AZ53" i="1" s="1"/>
  <c r="BA52" i="1"/>
  <c r="BB52" i="1"/>
  <c r="BB53" i="1" s="1"/>
  <c r="BC52" i="1"/>
  <c r="BC53" i="1" s="1"/>
  <c r="BC54" i="1" s="1"/>
  <c r="BD52" i="1"/>
  <c r="BE52" i="1"/>
  <c r="BE53" i="1" s="1"/>
  <c r="BE54" i="1" s="1"/>
  <c r="BF52" i="1"/>
  <c r="BF53" i="1" s="1"/>
  <c r="BF54" i="1" s="1"/>
  <c r="BF55" i="1" s="1"/>
  <c r="BG52" i="1"/>
  <c r="BG53" i="1" s="1"/>
  <c r="BG54" i="1" s="1"/>
  <c r="BH52" i="1"/>
  <c r="BH53" i="1" s="1"/>
  <c r="BI52" i="1"/>
  <c r="AL53" i="1"/>
  <c r="AS53" i="1"/>
  <c r="AS54" i="1" s="1"/>
  <c r="AY53" i="1"/>
  <c r="AY54" i="1" s="1"/>
  <c r="BA53" i="1"/>
  <c r="BA54" i="1" s="1"/>
  <c r="BI53" i="1"/>
  <c r="BI54" i="1" s="1"/>
  <c r="BO53" i="1"/>
  <c r="AM70" i="1"/>
  <c r="AM78" i="1"/>
  <c r="AK79" i="1" s="1"/>
  <c r="AJ2" i="1"/>
  <c r="BB54" i="1" l="1"/>
  <c r="BB55" i="1" s="1"/>
  <c r="AZ54" i="1"/>
  <c r="AZ55" i="1" s="1"/>
  <c r="AX54" i="1"/>
  <c r="AX55" i="1" s="1"/>
  <c r="AT53" i="1"/>
  <c r="AT54" i="1" s="1"/>
  <c r="BM53" i="1"/>
  <c r="BM54" i="1" s="1"/>
  <c r="AL54" i="1"/>
  <c r="AL55" i="1" s="1"/>
  <c r="BK53" i="1"/>
  <c r="BK54" i="1" s="1"/>
  <c r="BD53" i="1"/>
  <c r="BD54" i="1" s="1"/>
  <c r="AN53" i="1"/>
  <c r="AN54" i="1" s="1"/>
  <c r="BL53" i="1"/>
  <c r="BL54" i="1" s="1"/>
  <c r="BN55" i="1"/>
  <c r="AV55" i="1"/>
  <c r="BJ53" i="1"/>
  <c r="BJ54" i="1" s="1"/>
  <c r="BH54" i="1"/>
  <c r="BH55" i="1" s="1"/>
  <c r="BI55" i="1"/>
  <c r="BG55" i="1"/>
  <c r="BE55" i="1"/>
  <c r="BC55" i="1"/>
  <c r="BA55" i="1"/>
  <c r="AY55" i="1"/>
  <c r="AW55" i="1"/>
  <c r="AU55" i="1"/>
  <c r="AS55" i="1"/>
  <c r="AQ55" i="1"/>
  <c r="AO55" i="1"/>
  <c r="AM55" i="1"/>
  <c r="BK55" i="1" l="1"/>
  <c r="AT55" i="1"/>
  <c r="BM55" i="1"/>
  <c r="AN55" i="1"/>
  <c r="BD55" i="1"/>
  <c r="AP8" i="1"/>
  <c r="BJ55" i="1"/>
  <c r="BL55" i="1"/>
  <c r="AM40" i="1"/>
  <c r="AP37" i="1" s="1"/>
  <c r="AP40" i="1"/>
  <c r="P78" i="1"/>
  <c r="AT80" i="1"/>
  <c r="AS85" i="1"/>
  <c r="AS86" i="1"/>
  <c r="AK119" i="1"/>
  <c r="AK118" i="1"/>
  <c r="AM94" i="1"/>
  <c r="AL122" i="1"/>
  <c r="AK122" i="1"/>
  <c r="V123" i="1"/>
  <c r="BJ56" i="1" l="1"/>
  <c r="BJ57" i="1" s="1"/>
  <c r="BL56" i="1"/>
  <c r="BL57" i="1" s="1"/>
  <c r="BN56" i="1"/>
  <c r="BN57" i="1" s="1"/>
  <c r="BK56" i="1"/>
  <c r="BK57" i="1" s="1"/>
  <c r="BM56" i="1"/>
  <c r="BM57" i="1" s="1"/>
  <c r="AL56" i="1"/>
  <c r="AL57" i="1" s="1"/>
  <c r="AN56" i="1"/>
  <c r="AN57" i="1" s="1"/>
  <c r="AP56" i="1"/>
  <c r="AP57" i="1" s="1"/>
  <c r="AR56" i="1"/>
  <c r="AR57" i="1" s="1"/>
  <c r="AT56" i="1"/>
  <c r="AT57" i="1" s="1"/>
  <c r="AV56" i="1"/>
  <c r="AV57" i="1" s="1"/>
  <c r="AX56" i="1"/>
  <c r="AX57" i="1" s="1"/>
  <c r="AZ56" i="1"/>
  <c r="AZ57" i="1" s="1"/>
  <c r="BB56" i="1"/>
  <c r="BB57" i="1" s="1"/>
  <c r="BD56" i="1"/>
  <c r="BD57" i="1" s="1"/>
  <c r="BF56" i="1"/>
  <c r="BF57" i="1" s="1"/>
  <c r="BH56" i="1"/>
  <c r="BH57" i="1" s="1"/>
  <c r="AM56" i="1"/>
  <c r="AM57" i="1" s="1"/>
  <c r="AO56" i="1"/>
  <c r="AO57" i="1" s="1"/>
  <c r="AQ56" i="1"/>
  <c r="AQ57" i="1" s="1"/>
  <c r="AS56" i="1"/>
  <c r="AS57" i="1" s="1"/>
  <c r="AU56" i="1"/>
  <c r="AU57" i="1" s="1"/>
  <c r="AW56" i="1"/>
  <c r="AW57" i="1" s="1"/>
  <c r="AY56" i="1"/>
  <c r="AY57" i="1" s="1"/>
  <c r="BA56" i="1"/>
  <c r="BA57" i="1" s="1"/>
  <c r="BC56" i="1"/>
  <c r="BC57" i="1" s="1"/>
  <c r="BE56" i="1"/>
  <c r="BE57" i="1" s="1"/>
  <c r="BG56" i="1"/>
  <c r="BG57" i="1" s="1"/>
  <c r="BI56" i="1"/>
  <c r="BI57" i="1" s="1"/>
  <c r="N38" i="1"/>
  <c r="AP38" i="1"/>
  <c r="D94" i="1"/>
  <c r="BL58" i="1" l="1"/>
  <c r="BH58" i="1"/>
  <c r="BD58" i="1"/>
  <c r="AZ58" i="1"/>
  <c r="AV58" i="1"/>
  <c r="AR58" i="1"/>
  <c r="BM58" i="1"/>
  <c r="BJ58" i="1"/>
  <c r="BN58" i="1"/>
  <c r="BK58" i="1"/>
  <c r="BG58" i="1"/>
  <c r="BC58" i="1"/>
  <c r="AY58" i="1"/>
  <c r="AU58" i="1"/>
  <c r="AQ58" i="1"/>
  <c r="AQ59" i="1" s="1"/>
  <c r="BI58" i="1"/>
  <c r="BF58" i="1"/>
  <c r="BB58" i="1"/>
  <c r="AX58" i="1"/>
  <c r="AT58" i="1"/>
  <c r="AM9" i="1"/>
  <c r="BE58" i="1"/>
  <c r="BA58" i="1"/>
  <c r="AW58" i="1"/>
  <c r="AS58" i="1"/>
  <c r="AC171" i="1"/>
  <c r="AC170" i="1"/>
  <c r="AK150" i="1"/>
  <c r="AQ49" i="1" l="1"/>
  <c r="AR59" i="1"/>
  <c r="AR49" i="1" s="1"/>
  <c r="AC175" i="1"/>
  <c r="AN147" i="1"/>
  <c r="AO147" i="1" s="1"/>
  <c r="AN146" i="1"/>
  <c r="AO146" i="1" s="1"/>
  <c r="AS59" i="1" l="1"/>
  <c r="AK143" i="1"/>
  <c r="AS49" i="1" l="1"/>
  <c r="AT59" i="1"/>
  <c r="Q145" i="1"/>
  <c r="AT49" i="1" l="1"/>
  <c r="AU59" i="1"/>
  <c r="AL118" i="1"/>
  <c r="AV59" i="1" l="1"/>
  <c r="AV49" i="1" s="1"/>
  <c r="AU49" i="1"/>
  <c r="P84" i="1"/>
  <c r="AW59" i="1" l="1"/>
  <c r="AX59" i="1" s="1"/>
  <c r="AL121" i="1"/>
  <c r="AK121" i="1"/>
  <c r="AL120" i="1"/>
  <c r="AK120" i="1"/>
  <c r="AL119" i="1"/>
  <c r="AW49" i="1" l="1"/>
  <c r="AX49" i="1"/>
  <c r="AY59" i="1"/>
  <c r="AY49" i="1" s="1"/>
  <c r="AN109" i="1"/>
  <c r="AZ59" i="1" l="1"/>
  <c r="AZ49" i="1" s="1"/>
  <c r="T79" i="1"/>
  <c r="AV80" i="1"/>
  <c r="BA59" i="1" l="1"/>
  <c r="BA49" i="1" s="1"/>
  <c r="AB79" i="1"/>
  <c r="AM79" i="1" s="1"/>
  <c r="BA84" i="1"/>
  <c r="AZ84" i="1"/>
  <c r="AM72" i="1"/>
  <c r="BB59" i="1" l="1"/>
  <c r="BB49" i="1" s="1"/>
  <c r="S38" i="1"/>
  <c r="Z79" i="1"/>
  <c r="R79" i="1"/>
  <c r="BC59" i="1" l="1"/>
  <c r="BC49" i="1" s="1"/>
  <c r="AK138" i="1"/>
  <c r="D138" i="1" s="1"/>
  <c r="AK164" i="1"/>
  <c r="AK163" i="1"/>
  <c r="AK162" i="1"/>
  <c r="AK161" i="1"/>
  <c r="AK159" i="1"/>
  <c r="AK158" i="1"/>
  <c r="AK157" i="1"/>
  <c r="AK156" i="1"/>
  <c r="AK155" i="1"/>
  <c r="AK154" i="1"/>
  <c r="AK153" i="1"/>
  <c r="AK152" i="1"/>
  <c r="AK151" i="1"/>
  <c r="AK144" i="1"/>
  <c r="AK137" i="1"/>
  <c r="AM88" i="1"/>
  <c r="AK86" i="1"/>
  <c r="AN86" i="1" s="1"/>
  <c r="AK85" i="1"/>
  <c r="AK141" i="1" s="1"/>
  <c r="H145" i="1" s="1"/>
  <c r="AN116" i="1"/>
  <c r="AN112" i="1"/>
  <c r="AM80" i="1"/>
  <c r="AL80" i="1"/>
  <c r="AK80" i="1"/>
  <c r="U73" i="1"/>
  <c r="T73" i="1"/>
  <c r="U72" i="1"/>
  <c r="T72" i="1"/>
  <c r="S73" i="1"/>
  <c r="S72" i="1"/>
  <c r="AL79" i="1"/>
  <c r="O85" i="1" s="1"/>
  <c r="AA164" i="1"/>
  <c r="AA163" i="1"/>
  <c r="AA162" i="1"/>
  <c r="AA161" i="1"/>
  <c r="AA160" i="1"/>
  <c r="AA159" i="1"/>
  <c r="AA158" i="1"/>
  <c r="AA157" i="1"/>
  <c r="AA156" i="1"/>
  <c r="AA155" i="1"/>
  <c r="AA154" i="1"/>
  <c r="AA153" i="1"/>
  <c r="AA152" i="1"/>
  <c r="AA151" i="1"/>
  <c r="AA150" i="1"/>
  <c r="U164" i="1"/>
  <c r="U163" i="1"/>
  <c r="U162" i="1"/>
  <c r="U161" i="1"/>
  <c r="U160" i="1"/>
  <c r="U159" i="1"/>
  <c r="U158" i="1"/>
  <c r="U157" i="1"/>
  <c r="U156" i="1"/>
  <c r="U155" i="1"/>
  <c r="U154" i="1"/>
  <c r="U153" i="1"/>
  <c r="U152" i="1"/>
  <c r="U151" i="1"/>
  <c r="U150" i="1"/>
  <c r="O164" i="1"/>
  <c r="O163" i="1"/>
  <c r="O162" i="1"/>
  <c r="O161" i="1"/>
  <c r="O160" i="1"/>
  <c r="O159" i="1"/>
  <c r="O158" i="1"/>
  <c r="O157" i="1"/>
  <c r="O156" i="1"/>
  <c r="O155" i="1"/>
  <c r="O154" i="1"/>
  <c r="O153" i="1"/>
  <c r="O152" i="1"/>
  <c r="O151" i="1"/>
  <c r="AA144" i="1"/>
  <c r="AA143" i="1"/>
  <c r="U144" i="1"/>
  <c r="U143" i="1"/>
  <c r="O144" i="1"/>
  <c r="AL160" i="1" l="1"/>
  <c r="BD59" i="1"/>
  <c r="BD49" i="1" s="1"/>
  <c r="AL164" i="1"/>
  <c r="AL144" i="1"/>
  <c r="AL166" i="1"/>
  <c r="AC160" i="1" s="1"/>
  <c r="AN85" i="1"/>
  <c r="AN87" i="1" s="1"/>
  <c r="O86" i="1"/>
  <c r="AL86" i="1" s="1"/>
  <c r="AQ136" i="1"/>
  <c r="AQ137" i="1" s="1"/>
  <c r="AP136" i="1"/>
  <c r="AP137" i="1" s="1"/>
  <c r="BE59" i="1" l="1"/>
  <c r="BE49" i="1" s="1"/>
  <c r="AC164" i="1"/>
  <c r="AO137" i="1" s="1"/>
  <c r="AT137" i="1" s="1"/>
  <c r="L176" i="1"/>
  <c r="L165" i="1"/>
  <c r="AL85" i="1"/>
  <c r="AO85" i="1" s="1"/>
  <c r="AC144" i="1"/>
  <c r="AM136" i="1" s="1"/>
  <c r="AT136" i="1" s="1"/>
  <c r="AT138" i="1" s="1"/>
  <c r="C131" i="1" s="1"/>
  <c r="AC143" i="1"/>
  <c r="AL136" i="1" s="1"/>
  <c r="AO86" i="1"/>
  <c r="AN137" i="1"/>
  <c r="BF59" i="1" l="1"/>
  <c r="BF49" i="1" s="1"/>
  <c r="AN64" i="1"/>
  <c r="AV148" i="1"/>
  <c r="D148" i="1" s="1"/>
  <c r="AV141" i="1"/>
  <c r="D141" i="1" s="1"/>
  <c r="AP9" i="1"/>
  <c r="AR137" i="1"/>
  <c r="AS137" i="1"/>
  <c r="BG59" i="1" l="1"/>
  <c r="AL168" i="1"/>
  <c r="L168" i="1" s="1"/>
  <c r="AR136" i="1"/>
  <c r="AR138" i="1" s="1"/>
  <c r="C129" i="1" s="1"/>
  <c r="AS136" i="1"/>
  <c r="AS138" i="1" s="1"/>
  <c r="C130" i="1" s="1"/>
  <c r="AM73" i="1"/>
  <c r="AN9" i="1"/>
  <c r="BG49" i="1" l="1"/>
  <c r="BH59" i="1"/>
  <c r="D74" i="1"/>
  <c r="BI59" i="1" l="1"/>
  <c r="BH49" i="1"/>
  <c r="BI49" i="1" l="1"/>
  <c r="AM10" i="1" s="1"/>
  <c r="AN10" i="1" s="1"/>
  <c r="BJ59" i="1"/>
  <c r="BJ49" i="1" s="1"/>
  <c r="AM8" i="1" l="1"/>
  <c r="AP28" i="1" s="1"/>
  <c r="BK59" i="1"/>
  <c r="BK49" i="1" s="1"/>
  <c r="AB117" i="1" l="1"/>
  <c r="AP23" i="1"/>
  <c r="AP26" i="1"/>
  <c r="AM123" i="1"/>
  <c r="AB105" i="1"/>
  <c r="AB121" i="1"/>
  <c r="AP34" i="1"/>
  <c r="AB103" i="1"/>
  <c r="AP25" i="1"/>
  <c r="AB110" i="1"/>
  <c r="AP32" i="1"/>
  <c r="AM124" i="1"/>
  <c r="AB122" i="1"/>
  <c r="AB120" i="1"/>
  <c r="AP20" i="1"/>
  <c r="AP35" i="1"/>
  <c r="AP10" i="1"/>
  <c r="AM125" i="1"/>
  <c r="AB115" i="1"/>
  <c r="AP12" i="1"/>
  <c r="AB114" i="1"/>
  <c r="AP17" i="1"/>
  <c r="AP19" i="1"/>
  <c r="AP22" i="1"/>
  <c r="AB113" i="1"/>
  <c r="AP31" i="1"/>
  <c r="AP13" i="1"/>
  <c r="AB119" i="1"/>
  <c r="AB118" i="1"/>
  <c r="AP15" i="1"/>
  <c r="AP30" i="1"/>
  <c r="AP29" i="1"/>
  <c r="AP18" i="1"/>
  <c r="AP16" i="1"/>
  <c r="AP36" i="1"/>
  <c r="AB111" i="1"/>
  <c r="AM89" i="1"/>
  <c r="J84" i="1" s="1"/>
  <c r="AP33" i="1"/>
  <c r="AP21" i="1"/>
  <c r="AP27" i="1"/>
  <c r="AP11" i="1"/>
  <c r="AB108" i="1"/>
  <c r="AB107" i="1"/>
  <c r="AB104" i="1"/>
  <c r="AP24" i="1"/>
  <c r="AP14" i="1"/>
  <c r="BL59" i="1"/>
  <c r="K124" i="1" l="1"/>
  <c r="AM63" i="1"/>
  <c r="M142" i="1" s="1"/>
  <c r="AN142" i="1" s="1"/>
  <c r="K142" i="1" s="1"/>
  <c r="K149" i="1" s="1"/>
  <c r="C58" i="1"/>
  <c r="AB123" i="1"/>
  <c r="AN70" i="1" s="1"/>
  <c r="BL49" i="1"/>
  <c r="BM59" i="1"/>
  <c r="M149" i="1" l="1"/>
  <c r="S142" i="1"/>
  <c r="S149" i="1" s="1"/>
  <c r="Y142" i="1"/>
  <c r="Y169" i="1" s="1"/>
  <c r="K169" i="1"/>
  <c r="AN143" i="1"/>
  <c r="Q142" i="1" s="1"/>
  <c r="Q169" i="1" s="1"/>
  <c r="M169" i="1"/>
  <c r="V72" i="1"/>
  <c r="BM49" i="1"/>
  <c r="BN59" i="1"/>
  <c r="BN49" i="1" s="1"/>
  <c r="AN144" i="1"/>
  <c r="S169" i="1" l="1"/>
  <c r="Y149" i="1"/>
  <c r="Q149" i="1"/>
  <c r="W142" i="1"/>
  <c r="W149" i="1" l="1"/>
  <c r="W16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AE29" authorId="0" shapeId="0" xr:uid="{00000000-0006-0000-0000-000001000000}">
      <text>
        <r>
          <rPr>
            <sz val="6"/>
            <color indexed="81"/>
            <rFont val="ＭＳ Ｐゴシック"/>
            <family val="3"/>
            <charset val="128"/>
          </rPr>
          <t>指定管理口座情報一覧の中で公表される項目です。
公表を希望しない項目については、プルダウンから「非公表」を選択してください。</t>
        </r>
      </text>
    </comment>
  </commentList>
</comments>
</file>

<file path=xl/sharedStrings.xml><?xml version="1.0" encoding="utf-8"?>
<sst xmlns="http://schemas.openxmlformats.org/spreadsheetml/2006/main" count="454" uniqueCount="270">
  <si>
    <t>年</t>
    <rPh sb="0" eb="1">
      <t>ネン</t>
    </rPh>
    <phoneticPr fontId="4"/>
  </si>
  <si>
    <t>月</t>
    <rPh sb="0" eb="1">
      <t>ツキ</t>
    </rPh>
    <phoneticPr fontId="4"/>
  </si>
  <si>
    <t>日</t>
    <rPh sb="0" eb="1">
      <t>ニチ</t>
    </rPh>
    <phoneticPr fontId="4"/>
  </si>
  <si>
    <t>事業所の名称</t>
    <rPh sb="0" eb="3">
      <t>ジギョウショ</t>
    </rPh>
    <rPh sb="4" eb="6">
      <t>メイショウ</t>
    </rPh>
    <phoneticPr fontId="2"/>
  </si>
  <si>
    <t>事業所の所在地</t>
    <rPh sb="0" eb="3">
      <t>ジギョウショ</t>
    </rPh>
    <rPh sb="4" eb="7">
      <t>ショザイチ</t>
    </rPh>
    <phoneticPr fontId="2"/>
  </si>
  <si>
    <t>会社名</t>
    <rPh sb="0" eb="3">
      <t>カイシャメイ</t>
    </rPh>
    <phoneticPr fontId="2"/>
  </si>
  <si>
    <t>所属名</t>
    <rPh sb="0" eb="3">
      <t>ショゾクメイ</t>
    </rPh>
    <phoneticPr fontId="2"/>
  </si>
  <si>
    <t>電話番号</t>
  </si>
  <si>
    <t>FAX番号</t>
  </si>
  <si>
    <t>ﾒｰﾙｱﾄﾞﾚｽ</t>
  </si>
  <si>
    <t>１　事業所情報等</t>
    <rPh sb="2" eb="5">
      <t>ジギョウショ</t>
    </rPh>
    <rPh sb="5" eb="7">
      <t>ジョウホウ</t>
    </rPh>
    <rPh sb="7" eb="8">
      <t>トウ</t>
    </rPh>
    <phoneticPr fontId="3"/>
  </si>
  <si>
    <t>同一建物内で事業活動を行う他事業所</t>
    <rPh sb="0" eb="2">
      <t>ドウイツ</t>
    </rPh>
    <rPh sb="2" eb="4">
      <t>タテモノ</t>
    </rPh>
    <rPh sb="4" eb="5">
      <t>ナイ</t>
    </rPh>
    <rPh sb="6" eb="8">
      <t>ジギョウ</t>
    </rPh>
    <rPh sb="8" eb="10">
      <t>カツドウ</t>
    </rPh>
    <rPh sb="11" eb="12">
      <t>オコナ</t>
    </rPh>
    <rPh sb="13" eb="16">
      <t>タジギョウ</t>
    </rPh>
    <rPh sb="16" eb="17">
      <t>ショ</t>
    </rPh>
    <phoneticPr fontId="4"/>
  </si>
  <si>
    <t>名称</t>
    <rPh sb="0" eb="2">
      <t>メイショウ</t>
    </rPh>
    <phoneticPr fontId="4"/>
  </si>
  <si>
    <t>（１）事業所の使用開始年月日</t>
    <rPh sb="3" eb="6">
      <t>ジギョウショ</t>
    </rPh>
    <rPh sb="7" eb="9">
      <t>シヨウ</t>
    </rPh>
    <rPh sb="9" eb="11">
      <t>カイシ</t>
    </rPh>
    <rPh sb="11" eb="14">
      <t>ネンガッピ</t>
    </rPh>
    <phoneticPr fontId="4"/>
  </si>
  <si>
    <t>過去の排出実績に基づく方法</t>
    <phoneticPr fontId="4"/>
  </si>
  <si>
    <t>排出標準原単位に基づく方法</t>
    <phoneticPr fontId="4"/>
  </si>
  <si>
    <t>主たる事業内容</t>
    <rPh sb="0" eb="1">
      <t>シュ</t>
    </rPh>
    <rPh sb="3" eb="5">
      <t>ジギョウ</t>
    </rPh>
    <rPh sb="5" eb="7">
      <t>ナイヨウ</t>
    </rPh>
    <phoneticPr fontId="4"/>
  </si>
  <si>
    <t>住所</t>
    <rPh sb="0" eb="2">
      <t>ジュウショ</t>
    </rPh>
    <phoneticPr fontId="4"/>
  </si>
  <si>
    <t>２　大規模事業所に該当する理由</t>
    <rPh sb="2" eb="5">
      <t>ダイキボ</t>
    </rPh>
    <rPh sb="5" eb="8">
      <t>ジギョウショ</t>
    </rPh>
    <rPh sb="9" eb="11">
      <t>ガイトウ</t>
    </rPh>
    <rPh sb="13" eb="15">
      <t>リユウ</t>
    </rPh>
    <phoneticPr fontId="3"/>
  </si>
  <si>
    <t>平成18年度</t>
    <rPh sb="0" eb="2">
      <t>ヘイセイ</t>
    </rPh>
    <rPh sb="4" eb="6">
      <t>ネンド</t>
    </rPh>
    <phoneticPr fontId="4"/>
  </si>
  <si>
    <t>19年度</t>
    <rPh sb="2" eb="4">
      <t>ネンド</t>
    </rPh>
    <phoneticPr fontId="4"/>
  </si>
  <si>
    <t>20年度</t>
    <rPh sb="2" eb="4">
      <t>ネンド</t>
    </rPh>
    <phoneticPr fontId="4"/>
  </si>
  <si>
    <t>21年度</t>
    <rPh sb="2" eb="4">
      <t>ネンド</t>
    </rPh>
    <phoneticPr fontId="4"/>
  </si>
  <si>
    <t>基準年度</t>
    <rPh sb="0" eb="2">
      <t>キジュン</t>
    </rPh>
    <rPh sb="2" eb="4">
      <t>ネンド</t>
    </rPh>
    <phoneticPr fontId="4"/>
  </si>
  <si>
    <t>年度</t>
    <rPh sb="0" eb="2">
      <t>ネンド</t>
    </rPh>
    <phoneticPr fontId="4"/>
  </si>
  <si>
    <r>
      <t>ＣＯ</t>
    </r>
    <r>
      <rPr>
        <vertAlign val="subscript"/>
        <sz val="11"/>
        <color indexed="8"/>
        <rFont val="ＭＳ ゴシック"/>
        <family val="3"/>
        <charset val="128"/>
      </rPr>
      <t>２</t>
    </r>
    <r>
      <rPr>
        <sz val="11"/>
        <color indexed="8"/>
        <rFont val="ＭＳ ゴシック"/>
        <family val="3"/>
        <charset val="128"/>
      </rPr>
      <t>排出量</t>
    </r>
    <rPh sb="3" eb="6">
      <t>ハイシュツリョウ</t>
    </rPh>
    <phoneticPr fontId="4"/>
  </si>
  <si>
    <t>理由</t>
    <rPh sb="0" eb="2">
      <t>リユウ</t>
    </rPh>
    <phoneticPr fontId="4"/>
  </si>
  <si>
    <t>③　「基準排出量算定における実績排出量選択のための運用管理基準の適合認定ガイドラ</t>
    <phoneticPr fontId="4"/>
  </si>
  <si>
    <t>イン」の適合状況</t>
    <rPh sb="4" eb="6">
      <t>テキゴウ</t>
    </rPh>
    <rPh sb="6" eb="8">
      <t>ジョウキョウ</t>
    </rPh>
    <phoneticPr fontId="4"/>
  </si>
  <si>
    <t>適合している</t>
    <rPh sb="0" eb="2">
      <t>テキゴウ</t>
    </rPh>
    <phoneticPr fontId="4"/>
  </si>
  <si>
    <t>適合していない</t>
    <rPh sb="0" eb="2">
      <t>テキゴウ</t>
    </rPh>
    <phoneticPr fontId="4"/>
  </si>
  <si>
    <t>用途区分</t>
    <rPh sb="0" eb="2">
      <t>ヨウト</t>
    </rPh>
    <rPh sb="2" eb="4">
      <t>クブン</t>
    </rPh>
    <phoneticPr fontId="4"/>
  </si>
  <si>
    <t>事務所</t>
    <rPh sb="0" eb="3">
      <t>ジムショ</t>
    </rPh>
    <phoneticPr fontId="4"/>
  </si>
  <si>
    <t>事務所（官公庁の庁舎）</t>
    <phoneticPr fontId="4"/>
  </si>
  <si>
    <t>情報通信</t>
    <rPh sb="0" eb="4">
      <t>ジョウホウツウシン</t>
    </rPh>
    <phoneticPr fontId="4"/>
  </si>
  <si>
    <t>放送局</t>
    <rPh sb="0" eb="3">
      <t>ホウソウキョク</t>
    </rPh>
    <phoneticPr fontId="4"/>
  </si>
  <si>
    <t>商業</t>
    <rPh sb="0" eb="2">
      <t>ショウギョウ</t>
    </rPh>
    <phoneticPr fontId="4"/>
  </si>
  <si>
    <t>宿泊</t>
    <rPh sb="0" eb="2">
      <t>シュクハク</t>
    </rPh>
    <phoneticPr fontId="4"/>
  </si>
  <si>
    <t>教育</t>
    <rPh sb="0" eb="2">
      <t>キョウイク</t>
    </rPh>
    <phoneticPr fontId="4"/>
  </si>
  <si>
    <t>医療</t>
    <rPh sb="0" eb="2">
      <t>イリョウ</t>
    </rPh>
    <phoneticPr fontId="4"/>
  </si>
  <si>
    <t>文化</t>
    <rPh sb="0" eb="2">
      <t>ブンカ</t>
    </rPh>
    <phoneticPr fontId="4"/>
  </si>
  <si>
    <t>物流</t>
    <rPh sb="0" eb="2">
      <t>ブツリュウ</t>
    </rPh>
    <phoneticPr fontId="4"/>
  </si>
  <si>
    <t>駐車場</t>
    <rPh sb="0" eb="3">
      <t>チュウシャジョウ</t>
    </rPh>
    <phoneticPr fontId="4"/>
  </si>
  <si>
    <t>第１区分</t>
    <rPh sb="0" eb="1">
      <t>ダイ</t>
    </rPh>
    <rPh sb="2" eb="4">
      <t>クブン</t>
    </rPh>
    <phoneticPr fontId="4"/>
  </si>
  <si>
    <t>上水道施設</t>
    <rPh sb="0" eb="3">
      <t>ジョウスイドウ</t>
    </rPh>
    <rPh sb="3" eb="5">
      <t>シセツ</t>
    </rPh>
    <phoneticPr fontId="4"/>
  </si>
  <si>
    <t>下水道施設</t>
    <rPh sb="0" eb="3">
      <t>ゲスイドウ</t>
    </rPh>
    <rPh sb="3" eb="5">
      <t>シセツ</t>
    </rPh>
    <phoneticPr fontId="4"/>
  </si>
  <si>
    <t>廃棄物処理施設</t>
    <rPh sb="0" eb="3">
      <t>ハイキブツ</t>
    </rPh>
    <rPh sb="3" eb="5">
      <t>ショリ</t>
    </rPh>
    <rPh sb="5" eb="7">
      <t>シセツ</t>
    </rPh>
    <phoneticPr fontId="4"/>
  </si>
  <si>
    <t>工場その他上記以外</t>
    <rPh sb="0" eb="2">
      <t>コウジョウ</t>
    </rPh>
    <rPh sb="4" eb="5">
      <t>タ</t>
    </rPh>
    <rPh sb="5" eb="7">
      <t>ジョウキ</t>
    </rPh>
    <rPh sb="7" eb="9">
      <t>イガイ</t>
    </rPh>
    <phoneticPr fontId="4"/>
  </si>
  <si>
    <t>第２区分</t>
    <rPh sb="0" eb="1">
      <t>ダイ</t>
    </rPh>
    <rPh sb="2" eb="4">
      <t>クブン</t>
    </rPh>
    <phoneticPr fontId="4"/>
  </si>
  <si>
    <t>（１）区分の決定方法</t>
    <rPh sb="3" eb="5">
      <t>クブン</t>
    </rPh>
    <rPh sb="6" eb="8">
      <t>ケッテイ</t>
    </rPh>
    <rPh sb="8" eb="10">
      <t>ホウホウ</t>
    </rPh>
    <phoneticPr fontId="4"/>
  </si>
  <si>
    <t>エネルギー起源ＣＯ２排出量が多い区分を採用する方法</t>
    <rPh sb="5" eb="7">
      <t>キゲン</t>
    </rPh>
    <rPh sb="10" eb="13">
      <t>ハイシュツリョウ</t>
    </rPh>
    <rPh sb="14" eb="15">
      <t>オオ</t>
    </rPh>
    <rPh sb="16" eb="18">
      <t>クブン</t>
    </rPh>
    <rPh sb="19" eb="21">
      <t>サイヨウ</t>
    </rPh>
    <rPh sb="23" eb="25">
      <t>ホウホウ</t>
    </rPh>
    <phoneticPr fontId="4"/>
  </si>
  <si>
    <t>床面積が大きい区分を採用する方法</t>
    <rPh sb="0" eb="3">
      <t>ユカメンセキ</t>
    </rPh>
    <rPh sb="4" eb="5">
      <t>オオ</t>
    </rPh>
    <rPh sb="7" eb="9">
      <t>クブン</t>
    </rPh>
    <rPh sb="10" eb="12">
      <t>サイヨウ</t>
    </rPh>
    <rPh sb="14" eb="16">
      <t>ホウホウ</t>
    </rPh>
    <phoneticPr fontId="4"/>
  </si>
  <si>
    <t>①　エネルギー起源ＣＯ２排出量の内訳</t>
    <rPh sb="7" eb="9">
      <t>キゲン</t>
    </rPh>
    <rPh sb="12" eb="14">
      <t>ハイシュツ</t>
    </rPh>
    <rPh sb="14" eb="15">
      <t>リョウ</t>
    </rPh>
    <rPh sb="16" eb="18">
      <t>ウチワケ</t>
    </rPh>
    <phoneticPr fontId="4"/>
  </si>
  <si>
    <t>計</t>
    <rPh sb="0" eb="1">
      <t>ケイ</t>
    </rPh>
    <phoneticPr fontId="4"/>
  </si>
  <si>
    <t>②　用途別床面積の内訳</t>
    <rPh sb="2" eb="5">
      <t>ヨウトベツ</t>
    </rPh>
    <rPh sb="5" eb="8">
      <t>ユカメンセキ</t>
    </rPh>
    <rPh sb="9" eb="11">
      <t>ウチワケ</t>
    </rPh>
    <phoneticPr fontId="4"/>
  </si>
  <si>
    <t>産業用蒸気</t>
    <rPh sb="0" eb="3">
      <t>サンギョウヨウ</t>
    </rPh>
    <rPh sb="3" eb="5">
      <t>ジョウキ</t>
    </rPh>
    <phoneticPr fontId="4"/>
  </si>
  <si>
    <t>産業用以外の蒸気</t>
    <rPh sb="0" eb="3">
      <t>サンギョウヨウ</t>
    </rPh>
    <rPh sb="3" eb="5">
      <t>イガイ</t>
    </rPh>
    <rPh sb="6" eb="8">
      <t>ジョウキ</t>
    </rPh>
    <phoneticPr fontId="4"/>
  </si>
  <si>
    <t>温水</t>
    <rPh sb="0" eb="2">
      <t>オンスイ</t>
    </rPh>
    <phoneticPr fontId="4"/>
  </si>
  <si>
    <t>冷水</t>
    <rPh sb="0" eb="2">
      <t>レイスイ</t>
    </rPh>
    <phoneticPr fontId="4"/>
  </si>
  <si>
    <t>全エネルギー使用量</t>
    <rPh sb="0" eb="1">
      <t>ゼン</t>
    </rPh>
    <rPh sb="6" eb="9">
      <t>シヨウリョウ</t>
    </rPh>
    <phoneticPr fontId="4"/>
  </si>
  <si>
    <t>第１区分－１</t>
    <rPh sb="0" eb="1">
      <t>ダイ</t>
    </rPh>
    <rPh sb="2" eb="4">
      <t>クブン</t>
    </rPh>
    <phoneticPr fontId="4"/>
  </si>
  <si>
    <t>第１区分－２</t>
    <rPh sb="0" eb="1">
      <t>ダイ</t>
    </rPh>
    <rPh sb="2" eb="4">
      <t>クブン</t>
    </rPh>
    <phoneticPr fontId="4"/>
  </si>
  <si>
    <r>
      <t>協議者</t>
    </r>
    <r>
      <rPr>
        <sz val="9"/>
        <color indexed="8"/>
        <rFont val="ＭＳ ゴシック"/>
        <family val="3"/>
        <charset val="128"/>
      </rPr>
      <t>（大規模事業所の設置者）</t>
    </r>
    <rPh sb="0" eb="3">
      <t>キョウギシャ</t>
    </rPh>
    <rPh sb="4" eb="7">
      <t>ダイキボ</t>
    </rPh>
    <rPh sb="7" eb="10">
      <t>ジギョウショ</t>
    </rPh>
    <rPh sb="11" eb="14">
      <t>セッチシャ</t>
    </rPh>
    <phoneticPr fontId="4"/>
  </si>
  <si>
    <t>kL</t>
    <phoneticPr fontId="4"/>
  </si>
  <si>
    <t>1500以上</t>
    <rPh sb="4" eb="6">
      <t>イジョウ</t>
    </rPh>
    <phoneticPr fontId="4"/>
  </si>
  <si>
    <t>（３）大規模事業所の適用開始年度</t>
    <rPh sb="3" eb="6">
      <t>ダイキボ</t>
    </rPh>
    <rPh sb="6" eb="8">
      <t>ジギョウ</t>
    </rPh>
    <rPh sb="8" eb="9">
      <t>ジョ</t>
    </rPh>
    <rPh sb="10" eb="12">
      <t>テキヨウ</t>
    </rPh>
    <rPh sb="12" eb="14">
      <t>カイシ</t>
    </rPh>
    <rPh sb="14" eb="16">
      <t>ネンド</t>
    </rPh>
    <phoneticPr fontId="4"/>
  </si>
  <si>
    <t>判定対象外</t>
    <rPh sb="0" eb="2">
      <t>ハンテイ</t>
    </rPh>
    <rPh sb="2" eb="5">
      <t>タイショウガイ</t>
    </rPh>
    <phoneticPr fontId="4"/>
  </si>
  <si>
    <t>※平成23年7月1日以降のCO2排出量を①に含まない場合に限る</t>
    <phoneticPr fontId="4"/>
  </si>
  <si>
    <r>
      <t>t-CO</t>
    </r>
    <r>
      <rPr>
        <vertAlign val="subscript"/>
        <sz val="11"/>
        <color indexed="8"/>
        <rFont val="ＭＳ ゴシック"/>
        <family val="3"/>
        <charset val="128"/>
      </rPr>
      <t>２</t>
    </r>
    <r>
      <rPr>
        <sz val="11"/>
        <color indexed="8"/>
        <rFont val="ＭＳ ゴシック"/>
        <family val="3"/>
        <charset val="128"/>
      </rPr>
      <t>／年</t>
    </r>
    <rPh sb="6" eb="7">
      <t>ネン</t>
    </rPh>
    <phoneticPr fontId="4"/>
  </si>
  <si>
    <r>
      <t>t-CO</t>
    </r>
    <r>
      <rPr>
        <vertAlign val="subscript"/>
        <sz val="11"/>
        <color indexed="8"/>
        <rFont val="ＭＳ ゴシック"/>
        <family val="3"/>
        <charset val="128"/>
      </rPr>
      <t>２</t>
    </r>
    <r>
      <rPr>
        <sz val="11"/>
        <color indexed="8"/>
        <rFont val="ＭＳ ゴシック"/>
        <family val="3"/>
        <charset val="128"/>
      </rPr>
      <t>／年）</t>
    </r>
    <rPh sb="6" eb="7">
      <t>ネン</t>
    </rPh>
    <phoneticPr fontId="4"/>
  </si>
  <si>
    <t>（</t>
    <phoneticPr fontId="4"/>
  </si>
  <si>
    <t>割　合</t>
    <rPh sb="0" eb="1">
      <t>ワリ</t>
    </rPh>
    <rPh sb="2" eb="3">
      <t>ゴウ</t>
    </rPh>
    <phoneticPr fontId="4"/>
  </si>
  <si>
    <t>％</t>
    <phoneticPr fontId="4"/>
  </si>
  <si>
    <r>
      <t>事務所</t>
    </r>
    <r>
      <rPr>
        <sz val="9"/>
        <color indexed="8"/>
        <rFont val="ＭＳ ゴシック"/>
        <family val="3"/>
        <charset val="128"/>
      </rPr>
      <t>（官公庁の庁舎）</t>
    </r>
    <phoneticPr fontId="4"/>
  </si>
  <si>
    <t>他人から供給された熱の割合</t>
    <rPh sb="0" eb="2">
      <t>タニン</t>
    </rPh>
    <rPh sb="4" eb="6">
      <t>キョウキュウ</t>
    </rPh>
    <rPh sb="9" eb="10">
      <t>ネツ</t>
    </rPh>
    <rPh sb="11" eb="13">
      <t>ワリアイ</t>
    </rPh>
    <phoneticPr fontId="4"/>
  </si>
  <si>
    <t>（１）添付図面に示した事業所範囲内に含まれるもの</t>
    <rPh sb="3" eb="5">
      <t>テンプ</t>
    </rPh>
    <rPh sb="5" eb="7">
      <t>ズメン</t>
    </rPh>
    <rPh sb="8" eb="9">
      <t>シメ</t>
    </rPh>
    <rPh sb="11" eb="14">
      <t>ジギョウショ</t>
    </rPh>
    <rPh sb="14" eb="17">
      <t>ハンイナイ</t>
    </rPh>
    <rPh sb="18" eb="19">
      <t>フク</t>
    </rPh>
    <phoneticPr fontId="4"/>
  </si>
  <si>
    <t>（名称）</t>
    <rPh sb="1" eb="3">
      <t>メイショウ</t>
    </rPh>
    <phoneticPr fontId="4"/>
  </si>
  <si>
    <t>（理由）</t>
    <rPh sb="1" eb="3">
      <t>リユウ</t>
    </rPh>
    <phoneticPr fontId="4"/>
  </si>
  <si>
    <t>（２）添付図面に示した事業所範囲内に含まれないもの</t>
    <rPh sb="3" eb="5">
      <t>テンプ</t>
    </rPh>
    <rPh sb="5" eb="7">
      <t>ズメン</t>
    </rPh>
    <rPh sb="8" eb="9">
      <t>シメ</t>
    </rPh>
    <rPh sb="11" eb="14">
      <t>ジギョウショ</t>
    </rPh>
    <rPh sb="14" eb="17">
      <t>ハンイナイ</t>
    </rPh>
    <rPh sb="18" eb="19">
      <t>フク</t>
    </rPh>
    <phoneticPr fontId="4"/>
  </si>
  <si>
    <r>
      <t>エネルギー管理の連動性がある</t>
    </r>
    <r>
      <rPr>
        <sz val="9"/>
        <color indexed="8"/>
        <rFont val="ＭＳ ゴシック"/>
        <family val="3"/>
        <charset val="128"/>
      </rPr>
      <t>（受電点やガス等の供給点を共有する）</t>
    </r>
    <r>
      <rPr>
        <sz val="11"/>
        <color indexed="8"/>
        <rFont val="ＭＳ ゴシック"/>
        <family val="3"/>
        <charset val="128"/>
      </rPr>
      <t>事業所</t>
    </r>
    <rPh sb="5" eb="7">
      <t>カンリ</t>
    </rPh>
    <rPh sb="8" eb="11">
      <t>レンドウセイ</t>
    </rPh>
    <rPh sb="15" eb="17">
      <t>ジュデン</t>
    </rPh>
    <rPh sb="17" eb="18">
      <t>テン</t>
    </rPh>
    <rPh sb="21" eb="22">
      <t>ナド</t>
    </rPh>
    <rPh sb="23" eb="25">
      <t>キョウキュウ</t>
    </rPh>
    <rPh sb="25" eb="26">
      <t>テン</t>
    </rPh>
    <rPh sb="27" eb="29">
      <t>キョウユウ</t>
    </rPh>
    <rPh sb="32" eb="35">
      <t>ジギョウショ</t>
    </rPh>
    <phoneticPr fontId="4"/>
  </si>
  <si>
    <t>ｔ-ＣＯ２／年</t>
    <phoneticPr fontId="4"/>
  </si>
  <si>
    <t>合　　　　計</t>
    <rPh sb="0" eb="1">
      <t>ゴウ</t>
    </rPh>
    <rPh sb="5" eb="6">
      <t>ケイ</t>
    </rPh>
    <phoneticPr fontId="4"/>
  </si>
  <si>
    <t>※根拠資料を添付すること</t>
    <rPh sb="1" eb="3">
      <t>コンキョ</t>
    </rPh>
    <rPh sb="3" eb="5">
      <t>シリョウ</t>
    </rPh>
    <rPh sb="6" eb="8">
      <t>テンプ</t>
    </rPh>
    <phoneticPr fontId="4"/>
  </si>
  <si>
    <t>※事業場の境界を明示した平面図を添付すること</t>
    <rPh sb="1" eb="4">
      <t>ジギョウジョウ</t>
    </rPh>
    <rPh sb="5" eb="7">
      <t>キョウカイ</t>
    </rPh>
    <rPh sb="8" eb="10">
      <t>メイジ</t>
    </rPh>
    <rPh sb="12" eb="15">
      <t>ヘイメンズ</t>
    </rPh>
    <rPh sb="16" eb="18">
      <t>テンプ</t>
    </rPh>
    <phoneticPr fontId="3"/>
  </si>
  <si>
    <t>４　大規模事業所の区分</t>
    <rPh sb="2" eb="5">
      <t>ダイキボ</t>
    </rPh>
    <rPh sb="5" eb="8">
      <t>ジギョウショ</t>
    </rPh>
    <rPh sb="9" eb="11">
      <t>クブン</t>
    </rPh>
    <phoneticPr fontId="4"/>
  </si>
  <si>
    <t>５　大規模事業所の範囲（バウンダリー）</t>
    <rPh sb="2" eb="5">
      <t>ダイキボ</t>
    </rPh>
    <rPh sb="5" eb="8">
      <t>ジギョウショ</t>
    </rPh>
    <rPh sb="9" eb="11">
      <t>ハンイ</t>
    </rPh>
    <phoneticPr fontId="3"/>
  </si>
  <si>
    <t>その他、事業所の範囲に含める建物や設備</t>
    <rPh sb="2" eb="3">
      <t>タ</t>
    </rPh>
    <rPh sb="4" eb="7">
      <t>ジギョウショ</t>
    </rPh>
    <rPh sb="8" eb="10">
      <t>ハンイ</t>
    </rPh>
    <rPh sb="11" eb="12">
      <t>フク</t>
    </rPh>
    <rPh sb="14" eb="16">
      <t>タテモノ</t>
    </rPh>
    <rPh sb="17" eb="19">
      <t>セツビ</t>
    </rPh>
    <phoneticPr fontId="4"/>
  </si>
  <si>
    <t>自社で所有又は使用する、近接・隣接しているが、事業所範囲外とする建物や設備</t>
    <rPh sb="0" eb="2">
      <t>ジシャ</t>
    </rPh>
    <rPh sb="3" eb="5">
      <t>ショユウ</t>
    </rPh>
    <rPh sb="5" eb="6">
      <t>マタ</t>
    </rPh>
    <rPh sb="7" eb="9">
      <t>シヨウ</t>
    </rPh>
    <rPh sb="12" eb="14">
      <t>キンセツ</t>
    </rPh>
    <rPh sb="15" eb="17">
      <t>リンセツ</t>
    </rPh>
    <rPh sb="23" eb="26">
      <t>ジギョウショ</t>
    </rPh>
    <rPh sb="26" eb="28">
      <t>ハンイ</t>
    </rPh>
    <rPh sb="28" eb="29">
      <t>ガイ</t>
    </rPh>
    <rPh sb="32" eb="34">
      <t>タテモノ</t>
    </rPh>
    <rPh sb="35" eb="37">
      <t>セツビ</t>
    </rPh>
    <phoneticPr fontId="4"/>
  </si>
  <si>
    <r>
      <t>エネルギー管理の連動性があるが、事業所範囲外とする事業所　</t>
    </r>
    <r>
      <rPr>
        <sz val="9"/>
        <color indexed="8"/>
        <rFont val="ＭＳ ゴシック"/>
        <family val="3"/>
        <charset val="128"/>
      </rPr>
      <t>※原則として範囲に含める</t>
    </r>
    <rPh sb="5" eb="7">
      <t>カンリ</t>
    </rPh>
    <rPh sb="8" eb="11">
      <t>レンドウセイ</t>
    </rPh>
    <rPh sb="16" eb="19">
      <t>ジギョウショ</t>
    </rPh>
    <rPh sb="19" eb="21">
      <t>ハンイ</t>
    </rPh>
    <rPh sb="21" eb="22">
      <t>ガイ</t>
    </rPh>
    <rPh sb="25" eb="28">
      <t>ジギョウショ</t>
    </rPh>
    <rPh sb="30" eb="32">
      <t>ゲンソク</t>
    </rPh>
    <rPh sb="35" eb="37">
      <t>ハンイ</t>
    </rPh>
    <rPh sb="38" eb="39">
      <t>フク</t>
    </rPh>
    <phoneticPr fontId="4"/>
  </si>
  <si>
    <t>その他、事業所範囲外とする建物や設備</t>
    <rPh sb="2" eb="3">
      <t>タ</t>
    </rPh>
    <rPh sb="4" eb="7">
      <t>ジギョウショ</t>
    </rPh>
    <rPh sb="7" eb="9">
      <t>ハンイ</t>
    </rPh>
    <rPh sb="9" eb="10">
      <t>ガイ</t>
    </rPh>
    <rPh sb="13" eb="15">
      <t>タテモノ</t>
    </rPh>
    <rPh sb="16" eb="18">
      <t>セツビ</t>
    </rPh>
    <phoneticPr fontId="4"/>
  </si>
  <si>
    <r>
      <t>居住専用部分だが事業所範囲に含める建物や設備　</t>
    </r>
    <r>
      <rPr>
        <sz val="9"/>
        <color indexed="8"/>
        <rFont val="ＭＳ ゴシック"/>
        <family val="3"/>
        <charset val="128"/>
      </rPr>
      <t>※原則として事業所の範囲から除くこと</t>
    </r>
    <rPh sb="0" eb="2">
      <t>キョジュウ</t>
    </rPh>
    <rPh sb="2" eb="4">
      <t>センヨウ</t>
    </rPh>
    <rPh sb="4" eb="6">
      <t>ブブン</t>
    </rPh>
    <rPh sb="8" eb="11">
      <t>ジギョウショ</t>
    </rPh>
    <rPh sb="11" eb="13">
      <t>ハンイ</t>
    </rPh>
    <rPh sb="14" eb="15">
      <t>フク</t>
    </rPh>
    <rPh sb="17" eb="19">
      <t>タテモノ</t>
    </rPh>
    <rPh sb="20" eb="22">
      <t>セツビ</t>
    </rPh>
    <rPh sb="24" eb="26">
      <t>ゲンソク</t>
    </rPh>
    <rPh sb="29" eb="32">
      <t>ジギョウショ</t>
    </rPh>
    <rPh sb="33" eb="35">
      <t>ハンイ</t>
    </rPh>
    <rPh sb="37" eb="38">
      <t>ノゾ</t>
    </rPh>
    <phoneticPr fontId="4"/>
  </si>
  <si>
    <t>28年度</t>
    <rPh sb="2" eb="3">
      <t>ネン</t>
    </rPh>
    <rPh sb="3" eb="4">
      <t>ド</t>
    </rPh>
    <phoneticPr fontId="4"/>
  </si>
  <si>
    <t>29年度</t>
    <rPh sb="2" eb="3">
      <t>ネン</t>
    </rPh>
    <rPh sb="3" eb="4">
      <t>ド</t>
    </rPh>
    <phoneticPr fontId="4"/>
  </si>
  <si>
    <t>30年度</t>
    <rPh sb="2" eb="3">
      <t>ネン</t>
    </rPh>
    <rPh sb="3" eb="4">
      <t>ド</t>
    </rPh>
    <phoneticPr fontId="4"/>
  </si>
  <si>
    <t>22年度</t>
    <rPh sb="2" eb="4">
      <t>ネンド</t>
    </rPh>
    <phoneticPr fontId="4"/>
  </si>
  <si>
    <r>
      <t>kg-CO</t>
    </r>
    <r>
      <rPr>
        <vertAlign val="subscript"/>
        <sz val="8"/>
        <color indexed="8"/>
        <rFont val="ＭＳ ゴシック"/>
        <family val="3"/>
        <charset val="128"/>
      </rPr>
      <t>２</t>
    </r>
    <r>
      <rPr>
        <sz val="8"/>
        <color indexed="8"/>
        <rFont val="ＭＳ ゴシック"/>
        <family val="3"/>
        <charset val="128"/>
      </rPr>
      <t>/ｍ</t>
    </r>
    <r>
      <rPr>
        <vertAlign val="superscript"/>
        <sz val="8"/>
        <color indexed="8"/>
        <rFont val="ＭＳ ゴシック"/>
        <family val="3"/>
        <charset val="128"/>
      </rPr>
      <t>２</t>
    </r>
    <r>
      <rPr>
        <sz val="8"/>
        <color indexed="8"/>
        <rFont val="ＭＳ ゴシック"/>
        <family val="3"/>
        <charset val="128"/>
      </rPr>
      <t>・年</t>
    </r>
    <phoneticPr fontId="4"/>
  </si>
  <si>
    <t>排出標準原単位</t>
    <rPh sb="0" eb="2">
      <t>ハイシュツ</t>
    </rPh>
    <rPh sb="2" eb="4">
      <t>ヒョウジュン</t>
    </rPh>
    <rPh sb="4" eb="7">
      <t>ゲンタンイ</t>
    </rPh>
    <phoneticPr fontId="4"/>
  </si>
  <si>
    <t>床面積</t>
    <rPh sb="0" eb="3">
      <t>ユカメンセキ</t>
    </rPh>
    <phoneticPr fontId="4"/>
  </si>
  <si>
    <t>基準排出量</t>
    <rPh sb="0" eb="2">
      <t>キジュン</t>
    </rPh>
    <rPh sb="2" eb="4">
      <t>ハイシュツ</t>
    </rPh>
    <rPh sb="4" eb="5">
      <t>リョウ</t>
    </rPh>
    <phoneticPr fontId="4"/>
  </si>
  <si>
    <t>（食品関係）</t>
    <rPh sb="1" eb="3">
      <t>ショクヒン</t>
    </rPh>
    <rPh sb="3" eb="5">
      <t>カンケイ</t>
    </rPh>
    <phoneticPr fontId="4"/>
  </si>
  <si>
    <t>（理系大学等）</t>
    <rPh sb="1" eb="3">
      <t>リケイ</t>
    </rPh>
    <rPh sb="3" eb="6">
      <t>ダイガクナド</t>
    </rPh>
    <phoneticPr fontId="4"/>
  </si>
  <si>
    <t>（冷蔵倉庫等）</t>
    <rPh sb="1" eb="3">
      <t>レイゾウ</t>
    </rPh>
    <rPh sb="3" eb="6">
      <t>ソウコナド</t>
    </rPh>
    <phoneticPr fontId="4"/>
  </si>
  <si>
    <t>－</t>
    <phoneticPr fontId="4"/>
  </si>
  <si>
    <t>第1計画期間</t>
    <rPh sb="0" eb="1">
      <t>ダイ</t>
    </rPh>
    <rPh sb="2" eb="4">
      <t>ケイカク</t>
    </rPh>
    <rPh sb="4" eb="6">
      <t>キカン</t>
    </rPh>
    <phoneticPr fontId="4"/>
  </si>
  <si>
    <t>（データセンター）</t>
    <phoneticPr fontId="4"/>
  </si>
  <si>
    <r>
      <t>t-CO</t>
    </r>
    <r>
      <rPr>
        <vertAlign val="subscript"/>
        <sz val="8"/>
        <color indexed="8"/>
        <rFont val="ＭＳ ゴシック"/>
        <family val="3"/>
        <charset val="128"/>
      </rPr>
      <t>２</t>
    </r>
    <r>
      <rPr>
        <sz val="8"/>
        <color indexed="8"/>
        <rFont val="ＭＳ ゴシック"/>
        <family val="3"/>
        <charset val="128"/>
      </rPr>
      <t>/年</t>
    </r>
    <phoneticPr fontId="4"/>
  </si>
  <si>
    <r>
      <t>ｍ</t>
    </r>
    <r>
      <rPr>
        <vertAlign val="superscript"/>
        <sz val="8"/>
        <color indexed="8"/>
        <rFont val="ＭＳ ゴシック"/>
        <family val="3"/>
        <charset val="128"/>
      </rPr>
      <t>２</t>
    </r>
    <r>
      <rPr>
        <sz val="11"/>
        <color indexed="8"/>
        <rFont val="ＭＳ Ｐゴシック"/>
        <family val="3"/>
        <charset val="128"/>
      </rPr>
      <t/>
    </r>
  </si>
  <si>
    <r>
      <t>ｍ</t>
    </r>
    <r>
      <rPr>
        <vertAlign val="superscript"/>
        <sz val="8"/>
        <color indexed="8"/>
        <rFont val="ＭＳ ゴシック"/>
        <family val="3"/>
        <charset val="128"/>
      </rPr>
      <t>２</t>
    </r>
    <phoneticPr fontId="4"/>
  </si>
  <si>
    <t>同じ</t>
    <rPh sb="0" eb="1">
      <t>オナ</t>
    </rPh>
    <phoneticPr fontId="4"/>
  </si>
  <si>
    <t>第１期間</t>
    <rPh sb="0" eb="1">
      <t>ダイ</t>
    </rPh>
    <rPh sb="2" eb="4">
      <t>キカン</t>
    </rPh>
    <phoneticPr fontId="4"/>
  </si>
  <si>
    <t>新規・既存</t>
    <rPh sb="0" eb="2">
      <t>シンキ</t>
    </rPh>
    <rPh sb="3" eb="5">
      <t>キソン</t>
    </rPh>
    <phoneticPr fontId="4"/>
  </si>
  <si>
    <t>第2面積</t>
    <rPh sb="0" eb="1">
      <t>ダイ</t>
    </rPh>
    <rPh sb="2" eb="4">
      <t>メンセキ</t>
    </rPh>
    <phoneticPr fontId="4"/>
  </si>
  <si>
    <t>第1原単位</t>
    <rPh sb="0" eb="1">
      <t>ダイ</t>
    </rPh>
    <rPh sb="2" eb="5">
      <t>ゲンタンイ</t>
    </rPh>
    <phoneticPr fontId="4"/>
  </si>
  <si>
    <t>第2原単位</t>
    <rPh sb="0" eb="1">
      <t>ダイ</t>
    </rPh>
    <rPh sb="2" eb="5">
      <t>ゲンタンイ</t>
    </rPh>
    <phoneticPr fontId="4"/>
  </si>
  <si>
    <t>空欄</t>
    <rPh sb="0" eb="2">
      <t>クウラン</t>
    </rPh>
    <phoneticPr fontId="4"/>
  </si>
  <si>
    <t>1000未</t>
    <rPh sb="4" eb="5">
      <t>ミ</t>
    </rPh>
    <phoneticPr fontId="4"/>
  </si>
  <si>
    <t>開始年月日</t>
    <rPh sb="0" eb="2">
      <t>カイシ</t>
    </rPh>
    <rPh sb="2" eb="5">
      <t>ネンガッピ</t>
    </rPh>
    <phoneticPr fontId="4"/>
  </si>
  <si>
    <t>使用量</t>
    <rPh sb="0" eb="3">
      <t>シヨウリョウ</t>
    </rPh>
    <phoneticPr fontId="4"/>
  </si>
  <si>
    <t>開始初年度を除くフラグ</t>
    <rPh sb="0" eb="2">
      <t>カイシ</t>
    </rPh>
    <rPh sb="2" eb="5">
      <t>ショネンド</t>
    </rPh>
    <rPh sb="6" eb="7">
      <t>ノゾ</t>
    </rPh>
    <phoneticPr fontId="4"/>
  </si>
  <si>
    <t>-</t>
    <phoneticPr fontId="4"/>
  </si>
  <si>
    <t>大規模初年度</t>
    <rPh sb="0" eb="3">
      <t>ダイキボ</t>
    </rPh>
    <rPh sb="3" eb="6">
      <t>ショネンド</t>
    </rPh>
    <phoneticPr fontId="4"/>
  </si>
  <si>
    <t>1500kL以上（開始初年度を除く）</t>
    <rPh sb="6" eb="8">
      <t>イジョウ</t>
    </rPh>
    <rPh sb="9" eb="11">
      <t>カイシ</t>
    </rPh>
    <rPh sb="11" eb="14">
      <t>ショネンド</t>
    </rPh>
    <rPh sb="15" eb="16">
      <t>ノゾ</t>
    </rPh>
    <phoneticPr fontId="4"/>
  </si>
  <si>
    <t>前年度までが3年連続で1500kL以上</t>
    <rPh sb="0" eb="3">
      <t>ゼンネンド</t>
    </rPh>
    <rPh sb="7" eb="8">
      <t>ネン</t>
    </rPh>
    <rPh sb="8" eb="10">
      <t>レンゾク</t>
    </rPh>
    <rPh sb="17" eb="19">
      <t>イジョウ</t>
    </rPh>
    <phoneticPr fontId="4"/>
  </si>
  <si>
    <t>大規模事業所に該当しません</t>
    <rPh sb="0" eb="3">
      <t>ダイキボ</t>
    </rPh>
    <rPh sb="3" eb="6">
      <t>ジギョウショ</t>
    </rPh>
    <rPh sb="7" eb="9">
      <t>ガイトウ</t>
    </rPh>
    <phoneticPr fontId="4"/>
  </si>
  <si>
    <t>平成23年度から大規模事業所に該当　（既存事業所）</t>
    <rPh sb="0" eb="2">
      <t>ヘイセイ</t>
    </rPh>
    <rPh sb="4" eb="6">
      <t>ネンド</t>
    </rPh>
    <rPh sb="8" eb="11">
      <t>ダイキボ</t>
    </rPh>
    <rPh sb="11" eb="14">
      <t>ジギョウショ</t>
    </rPh>
    <rPh sb="15" eb="17">
      <t>ガイトウ</t>
    </rPh>
    <rPh sb="19" eb="21">
      <t>キゾン</t>
    </rPh>
    <rPh sb="21" eb="24">
      <t>ジギョウショ</t>
    </rPh>
    <phoneticPr fontId="4"/>
  </si>
  <si>
    <t>平成23年度から大規模事業所に該当　（新規事業所）</t>
    <rPh sb="0" eb="2">
      <t>ヘイセイ</t>
    </rPh>
    <rPh sb="4" eb="6">
      <t>ネンド</t>
    </rPh>
    <rPh sb="8" eb="11">
      <t>ダイキボ</t>
    </rPh>
    <rPh sb="11" eb="14">
      <t>ジギョウショ</t>
    </rPh>
    <rPh sb="15" eb="17">
      <t>ガイトウ</t>
    </rPh>
    <rPh sb="19" eb="21">
      <t>シンキ</t>
    </rPh>
    <rPh sb="21" eb="24">
      <t>ジギョウショ</t>
    </rPh>
    <phoneticPr fontId="4"/>
  </si>
  <si>
    <t>平成24年度から大規模事業所に該当　（新規事業所）</t>
    <rPh sb="0" eb="2">
      <t>ヘイセイ</t>
    </rPh>
    <rPh sb="4" eb="6">
      <t>ネンド</t>
    </rPh>
    <rPh sb="8" eb="11">
      <t>ダイキボ</t>
    </rPh>
    <rPh sb="11" eb="14">
      <t>ジギョウショ</t>
    </rPh>
    <rPh sb="15" eb="17">
      <t>ガイトウ</t>
    </rPh>
    <rPh sb="19" eb="21">
      <t>シンキ</t>
    </rPh>
    <rPh sb="21" eb="24">
      <t>ジギョウショ</t>
    </rPh>
    <phoneticPr fontId="4"/>
  </si>
  <si>
    <t>平成25年度から大規模事業所に該当　（新規事業所）</t>
    <rPh sb="0" eb="2">
      <t>ヘイセイ</t>
    </rPh>
    <rPh sb="4" eb="6">
      <t>ネンド</t>
    </rPh>
    <rPh sb="8" eb="11">
      <t>ダイキボ</t>
    </rPh>
    <rPh sb="11" eb="14">
      <t>ジギョウショ</t>
    </rPh>
    <rPh sb="15" eb="17">
      <t>ガイトウ</t>
    </rPh>
    <rPh sb="19" eb="21">
      <t>シンキ</t>
    </rPh>
    <rPh sb="21" eb="24">
      <t>ジギョウショ</t>
    </rPh>
    <phoneticPr fontId="4"/>
  </si>
  <si>
    <t>平成26年度から大規模事業所に該当　（新規事業所）</t>
    <rPh sb="0" eb="2">
      <t>ヘイセイ</t>
    </rPh>
    <rPh sb="4" eb="6">
      <t>ネンド</t>
    </rPh>
    <rPh sb="8" eb="11">
      <t>ダイキボ</t>
    </rPh>
    <rPh sb="11" eb="14">
      <t>ジギョウショ</t>
    </rPh>
    <rPh sb="15" eb="17">
      <t>ガイトウ</t>
    </rPh>
    <rPh sb="19" eb="21">
      <t>シンキ</t>
    </rPh>
    <rPh sb="21" eb="24">
      <t>ジギョウショ</t>
    </rPh>
    <phoneticPr fontId="4"/>
  </si>
  <si>
    <t>平成27年度から大規模事業所に該当　（新規事業所）</t>
    <rPh sb="0" eb="2">
      <t>ヘイセイ</t>
    </rPh>
    <rPh sb="4" eb="6">
      <t>ネンド</t>
    </rPh>
    <rPh sb="8" eb="11">
      <t>ダイキボ</t>
    </rPh>
    <rPh sb="11" eb="14">
      <t>ジギョウショ</t>
    </rPh>
    <rPh sb="15" eb="17">
      <t>ガイトウ</t>
    </rPh>
    <rPh sb="19" eb="21">
      <t>シンキ</t>
    </rPh>
    <rPh sb="21" eb="24">
      <t>ジギョウショ</t>
    </rPh>
    <phoneticPr fontId="4"/>
  </si>
  <si>
    <t>平成28年度から大規模事業所に該当　（新規事業所）</t>
    <rPh sb="0" eb="2">
      <t>ヘイセイ</t>
    </rPh>
    <rPh sb="4" eb="6">
      <t>ネンド</t>
    </rPh>
    <rPh sb="8" eb="11">
      <t>ダイキボ</t>
    </rPh>
    <rPh sb="11" eb="14">
      <t>ジギョウショ</t>
    </rPh>
    <rPh sb="15" eb="17">
      <t>ガイトウ</t>
    </rPh>
    <rPh sb="19" eb="21">
      <t>シンキ</t>
    </rPh>
    <rPh sb="21" eb="24">
      <t>ジギョウショ</t>
    </rPh>
    <phoneticPr fontId="4"/>
  </si>
  <si>
    <t>平成29年度から大規模事業所に該当　（新規事業所）</t>
    <rPh sb="0" eb="2">
      <t>ヘイセイ</t>
    </rPh>
    <rPh sb="4" eb="6">
      <t>ネンド</t>
    </rPh>
    <rPh sb="8" eb="11">
      <t>ダイキボ</t>
    </rPh>
    <rPh sb="11" eb="14">
      <t>ジギョウショ</t>
    </rPh>
    <rPh sb="15" eb="17">
      <t>ガイトウ</t>
    </rPh>
    <rPh sb="19" eb="21">
      <t>シンキ</t>
    </rPh>
    <rPh sb="21" eb="24">
      <t>ジギョウショ</t>
    </rPh>
    <phoneticPr fontId="4"/>
  </si>
  <si>
    <t>平成30年度から大規模事業所に該当　（新規事業所）</t>
    <rPh sb="0" eb="2">
      <t>ヘイセイ</t>
    </rPh>
    <rPh sb="4" eb="6">
      <t>ネンド</t>
    </rPh>
    <rPh sb="8" eb="11">
      <t>ダイキボ</t>
    </rPh>
    <rPh sb="11" eb="14">
      <t>ジギョウショ</t>
    </rPh>
    <rPh sb="15" eb="17">
      <t>ガイトウ</t>
    </rPh>
    <rPh sb="19" eb="21">
      <t>シンキ</t>
    </rPh>
    <rPh sb="21" eb="24">
      <t>ジギョウショ</t>
    </rPh>
    <phoneticPr fontId="4"/>
  </si>
  <si>
    <t>（１）及び（２）に入力すると自動判定します</t>
    <rPh sb="3" eb="4">
      <t>オヨ</t>
    </rPh>
    <rPh sb="9" eb="11">
      <t>ニュウリョク</t>
    </rPh>
    <rPh sb="14" eb="16">
      <t>ジドウ</t>
    </rPh>
    <rPh sb="16" eb="18">
      <t>ハンテイ</t>
    </rPh>
    <phoneticPr fontId="4"/>
  </si>
  <si>
    <t>大規模開始年度</t>
    <rPh sb="0" eb="3">
      <t>ダイキボ</t>
    </rPh>
    <rPh sb="3" eb="5">
      <t>カイシ</t>
    </rPh>
    <rPh sb="5" eb="7">
      <t>ネンド</t>
    </rPh>
    <phoneticPr fontId="4"/>
  </si>
  <si>
    <t>※　平成27年度以降に大規模事業所に該当した場合は、第2計画期間での係数により算定した値を入力</t>
    <rPh sb="8" eb="10">
      <t>イコウ</t>
    </rPh>
    <rPh sb="26" eb="27">
      <t>ダイ</t>
    </rPh>
    <rPh sb="28" eb="30">
      <t>ケイカク</t>
    </rPh>
    <rPh sb="30" eb="32">
      <t>キカン</t>
    </rPh>
    <rPh sb="34" eb="36">
      <t>ケイスウ</t>
    </rPh>
    <rPh sb="39" eb="41">
      <t>サンテイ</t>
    </rPh>
    <rPh sb="43" eb="44">
      <t>アタイ</t>
    </rPh>
    <rPh sb="45" eb="47">
      <t>ニュウリョク</t>
    </rPh>
    <phoneticPr fontId="4"/>
  </si>
  <si>
    <t>入力不備チェック</t>
    <rPh sb="0" eb="2">
      <t>ニュウリョク</t>
    </rPh>
    <rPh sb="2" eb="4">
      <t>フビ</t>
    </rPh>
    <phoneticPr fontId="4"/>
  </si>
  <si>
    <t>大規模対象</t>
    <rPh sb="0" eb="3">
      <t>ダイキボ</t>
    </rPh>
    <rPh sb="3" eb="5">
      <t>タイショウ</t>
    </rPh>
    <phoneticPr fontId="4"/>
  </si>
  <si>
    <t>排出量割合</t>
    <rPh sb="0" eb="3">
      <t>ハイシュツリョウ</t>
    </rPh>
    <rPh sb="3" eb="5">
      <t>ワリアイ</t>
    </rPh>
    <phoneticPr fontId="4"/>
  </si>
  <si>
    <t>面積割合</t>
    <rPh sb="0" eb="2">
      <t>メンセキ</t>
    </rPh>
    <rPh sb="2" eb="4">
      <t>ワリアイ</t>
    </rPh>
    <phoneticPr fontId="4"/>
  </si>
  <si>
    <t>熱供給</t>
    <rPh sb="0" eb="3">
      <t>ネツキョウキュウ</t>
    </rPh>
    <phoneticPr fontId="4"/>
  </si>
  <si>
    <t>結果</t>
    <rPh sb="0" eb="2">
      <t>ケッカ</t>
    </rPh>
    <phoneticPr fontId="4"/>
  </si>
  <si>
    <t>1区分</t>
    <rPh sb="1" eb="3">
      <t>クブン</t>
    </rPh>
    <phoneticPr fontId="4"/>
  </si>
  <si>
    <t>2区分</t>
    <rPh sb="1" eb="3">
      <t>クブン</t>
    </rPh>
    <phoneticPr fontId="4"/>
  </si>
  <si>
    <t>1区分-1</t>
    <rPh sb="1" eb="3">
      <t>クブン</t>
    </rPh>
    <phoneticPr fontId="4"/>
  </si>
  <si>
    <t>1区分-2</t>
    <rPh sb="1" eb="3">
      <t>クブン</t>
    </rPh>
    <phoneticPr fontId="4"/>
  </si>
  <si>
    <t>②　標準的でない年度</t>
    <rPh sb="2" eb="5">
      <t>ヒョウジュンテキ</t>
    </rPh>
    <rPh sb="8" eb="10">
      <t>ネンド</t>
    </rPh>
    <phoneticPr fontId="4"/>
  </si>
  <si>
    <t>　　新規事業所…指針別表第３の２又は３に規定する事業所</t>
    <rPh sb="2" eb="4">
      <t>シンキ</t>
    </rPh>
    <rPh sb="4" eb="7">
      <t>ジギョウショ</t>
    </rPh>
    <rPh sb="8" eb="10">
      <t>シシン</t>
    </rPh>
    <rPh sb="10" eb="12">
      <t>ベッピョウ</t>
    </rPh>
    <rPh sb="12" eb="13">
      <t>ダイ</t>
    </rPh>
    <rPh sb="16" eb="17">
      <t>マタ</t>
    </rPh>
    <rPh sb="20" eb="22">
      <t>キテイ</t>
    </rPh>
    <rPh sb="24" eb="27">
      <t>ジギョウショ</t>
    </rPh>
    <phoneticPr fontId="4"/>
  </si>
  <si>
    <t>※　既存事業所…指針別表第３の１に規定する事業所</t>
    <rPh sb="2" eb="4">
      <t>キゾン</t>
    </rPh>
    <rPh sb="4" eb="7">
      <t>ジギョウショ</t>
    </rPh>
    <rPh sb="8" eb="10">
      <t>シシン</t>
    </rPh>
    <rPh sb="10" eb="12">
      <t>ベッピョウ</t>
    </rPh>
    <rPh sb="12" eb="13">
      <t>ダイ</t>
    </rPh>
    <rPh sb="17" eb="19">
      <t>キテイ</t>
    </rPh>
    <rPh sb="21" eb="24">
      <t>ジギョウショ</t>
    </rPh>
    <phoneticPr fontId="4"/>
  </si>
  <si>
    <r>
      <t>ｍ</t>
    </r>
    <r>
      <rPr>
        <vertAlign val="superscript"/>
        <sz val="8"/>
        <color indexed="8"/>
        <rFont val="ＭＳ ゴシック"/>
        <family val="3"/>
        <charset val="128"/>
      </rPr>
      <t>２</t>
    </r>
    <phoneticPr fontId="4"/>
  </si>
  <si>
    <t>振替可能削減量等の管理を行う部署等の連絡先</t>
    <rPh sb="0" eb="2">
      <t>フリカエ</t>
    </rPh>
    <rPh sb="2" eb="4">
      <t>カノウ</t>
    </rPh>
    <rPh sb="4" eb="6">
      <t>サクゲン</t>
    </rPh>
    <rPh sb="6" eb="7">
      <t>リョウ</t>
    </rPh>
    <rPh sb="7" eb="8">
      <t>トウ</t>
    </rPh>
    <rPh sb="9" eb="11">
      <t>カンリ</t>
    </rPh>
    <rPh sb="12" eb="13">
      <t>オコナ</t>
    </rPh>
    <rPh sb="14" eb="16">
      <t>ブショ</t>
    </rPh>
    <rPh sb="16" eb="17">
      <t>トウ</t>
    </rPh>
    <rPh sb="18" eb="21">
      <t>レンラクサキ</t>
    </rPh>
    <phoneticPr fontId="2"/>
  </si>
  <si>
    <t>郵便番号</t>
    <rPh sb="0" eb="4">
      <t>ユウビンバンゴウ</t>
    </rPh>
    <phoneticPr fontId="4"/>
  </si>
  <si>
    <t>担当者名</t>
    <phoneticPr fontId="4"/>
  </si>
  <si>
    <t>公表</t>
  </si>
  <si>
    <r>
      <t>代表者職・氏名</t>
    </r>
    <r>
      <rPr>
        <sz val="9"/>
        <color indexed="8"/>
        <rFont val="ＭＳ ゴシック"/>
        <family val="3"/>
        <charset val="128"/>
      </rPr>
      <t>（押印不要）</t>
    </r>
    <rPh sb="0" eb="3">
      <t>ダイヒョウシャ</t>
    </rPh>
    <rPh sb="3" eb="4">
      <t>ショク</t>
    </rPh>
    <rPh sb="5" eb="7">
      <t>シメイ</t>
    </rPh>
    <phoneticPr fontId="4"/>
  </si>
  <si>
    <t>24年度</t>
    <rPh sb="2" eb="4">
      <t>ネンド</t>
    </rPh>
    <phoneticPr fontId="4"/>
  </si>
  <si>
    <t>25年度</t>
    <rPh sb="2" eb="4">
      <t>ネンド</t>
    </rPh>
    <phoneticPr fontId="4"/>
  </si>
  <si>
    <t>26年度</t>
    <rPh sb="2" eb="4">
      <t>ネンド</t>
    </rPh>
    <phoneticPr fontId="4"/>
  </si>
  <si>
    <t>23年度</t>
    <rPh sb="2" eb="4">
      <t>ネンド</t>
    </rPh>
    <phoneticPr fontId="4"/>
  </si>
  <si>
    <t>令和元年度</t>
    <rPh sb="0" eb="2">
      <t>レイワ</t>
    </rPh>
    <rPh sb="2" eb="3">
      <t>モト</t>
    </rPh>
    <rPh sb="3" eb="5">
      <t>ネンド</t>
    </rPh>
    <phoneticPr fontId="4"/>
  </si>
  <si>
    <t>2年度</t>
    <rPh sb="1" eb="2">
      <t>ネン</t>
    </rPh>
    <rPh sb="2" eb="3">
      <t>ド</t>
    </rPh>
    <phoneticPr fontId="4"/>
  </si>
  <si>
    <t>3年度</t>
    <rPh sb="1" eb="2">
      <t>ネン</t>
    </rPh>
    <rPh sb="2" eb="3">
      <t>ド</t>
    </rPh>
    <phoneticPr fontId="4"/>
  </si>
  <si>
    <t>4年度</t>
    <rPh sb="1" eb="2">
      <t>ネン</t>
    </rPh>
    <rPh sb="2" eb="3">
      <t>ド</t>
    </rPh>
    <phoneticPr fontId="4"/>
  </si>
  <si>
    <t>5年度</t>
    <rPh sb="1" eb="2">
      <t>ネン</t>
    </rPh>
    <rPh sb="2" eb="3">
      <t>ド</t>
    </rPh>
    <phoneticPr fontId="4"/>
  </si>
  <si>
    <t>6年度</t>
    <rPh sb="1" eb="2">
      <t>ネン</t>
    </rPh>
    <rPh sb="2" eb="3">
      <t>ド</t>
    </rPh>
    <phoneticPr fontId="4"/>
  </si>
  <si>
    <t>令和</t>
    <rPh sb="0" eb="2">
      <t>レイワ</t>
    </rPh>
    <phoneticPr fontId="4"/>
  </si>
  <si>
    <t>所属名</t>
    <rPh sb="0" eb="2">
      <t>ショゾク</t>
    </rPh>
    <rPh sb="2" eb="3">
      <t>メイ</t>
    </rPh>
    <phoneticPr fontId="4"/>
  </si>
  <si>
    <t>(小数点以下は自動で四捨五入されます)</t>
    <rPh sb="1" eb="4">
      <t>ショウスウテン</t>
    </rPh>
    <rPh sb="4" eb="6">
      <t>イカ</t>
    </rPh>
    <phoneticPr fontId="4"/>
  </si>
  <si>
    <t>(小数点以下は自動で四捨五入されます)</t>
    <phoneticPr fontId="4"/>
  </si>
  <si>
    <t>(小数点３位以下は自動で四捨五入されます)</t>
    <rPh sb="5" eb="6">
      <t>イ</t>
    </rPh>
    <phoneticPr fontId="4"/>
  </si>
  <si>
    <t>令和2年度から大規模事業所に該当　（新規事業所）</t>
    <rPh sb="0" eb="2">
      <t>レイワ</t>
    </rPh>
    <rPh sb="3" eb="5">
      <t>ネンド</t>
    </rPh>
    <rPh sb="7" eb="10">
      <t>ダイキボ</t>
    </rPh>
    <rPh sb="10" eb="13">
      <t>ジギョウショ</t>
    </rPh>
    <rPh sb="14" eb="16">
      <t>ガイトウ</t>
    </rPh>
    <rPh sb="18" eb="20">
      <t>シンキ</t>
    </rPh>
    <rPh sb="20" eb="23">
      <t>ジギョウショ</t>
    </rPh>
    <phoneticPr fontId="4"/>
  </si>
  <si>
    <t>令和3年度から大規模事業所に該当　（新規事業所）</t>
    <rPh sb="0" eb="2">
      <t>レイワ</t>
    </rPh>
    <rPh sb="3" eb="5">
      <t>ネンド</t>
    </rPh>
    <rPh sb="7" eb="10">
      <t>ダイキボ</t>
    </rPh>
    <rPh sb="10" eb="13">
      <t>ジギョウショ</t>
    </rPh>
    <rPh sb="14" eb="16">
      <t>ガイトウ</t>
    </rPh>
    <rPh sb="18" eb="20">
      <t>シンキ</t>
    </rPh>
    <rPh sb="20" eb="23">
      <t>ジギョウショ</t>
    </rPh>
    <phoneticPr fontId="4"/>
  </si>
  <si>
    <t>令和4年度から大規模事業所に該当　（新規事業所）</t>
    <rPh sb="0" eb="2">
      <t>レイワ</t>
    </rPh>
    <rPh sb="3" eb="5">
      <t>ネンド</t>
    </rPh>
    <rPh sb="7" eb="10">
      <t>ダイキボ</t>
    </rPh>
    <rPh sb="10" eb="13">
      <t>ジギョウショ</t>
    </rPh>
    <rPh sb="14" eb="16">
      <t>ガイトウ</t>
    </rPh>
    <rPh sb="18" eb="20">
      <t>シンキ</t>
    </rPh>
    <rPh sb="20" eb="23">
      <t>ジギョウショ</t>
    </rPh>
    <phoneticPr fontId="4"/>
  </si>
  <si>
    <t>令和5年度から大規模事業所に該当　（新規事業所）</t>
    <rPh sb="0" eb="2">
      <t>レイワ</t>
    </rPh>
    <rPh sb="3" eb="5">
      <t>ネンド</t>
    </rPh>
    <rPh sb="7" eb="10">
      <t>ダイキボ</t>
    </rPh>
    <rPh sb="10" eb="13">
      <t>ジギョウショ</t>
    </rPh>
    <rPh sb="14" eb="16">
      <t>ガイトウ</t>
    </rPh>
    <rPh sb="18" eb="20">
      <t>シンキ</t>
    </rPh>
    <rPh sb="20" eb="23">
      <t>ジギョウショ</t>
    </rPh>
    <phoneticPr fontId="4"/>
  </si>
  <si>
    <t>令和6年度から大規模事業所に該当　（新規事業所）</t>
    <rPh sb="0" eb="2">
      <t>レイワ</t>
    </rPh>
    <rPh sb="3" eb="5">
      <t>ネンド</t>
    </rPh>
    <rPh sb="7" eb="10">
      <t>ダイキボ</t>
    </rPh>
    <rPh sb="10" eb="13">
      <t>ジギョウショ</t>
    </rPh>
    <rPh sb="14" eb="16">
      <t>ガイトウ</t>
    </rPh>
    <rPh sb="18" eb="20">
      <t>シンキ</t>
    </rPh>
    <rPh sb="20" eb="23">
      <t>ジギョウショ</t>
    </rPh>
    <phoneticPr fontId="4"/>
  </si>
  <si>
    <t>↑どちらか一方を選択してください</t>
    <rPh sb="5" eb="7">
      <t>イッポウ</t>
    </rPh>
    <rPh sb="8" eb="10">
      <t>センタク</t>
    </rPh>
    <phoneticPr fontId="4"/>
  </si>
  <si>
    <t>同時選択</t>
    <rPh sb="0" eb="2">
      <t>ドウジ</t>
    </rPh>
    <rPh sb="2" eb="4">
      <t>センタク</t>
    </rPh>
    <phoneticPr fontId="4"/>
  </si>
  <si>
    <t>既存で原単位選択</t>
    <rPh sb="0" eb="2">
      <t>キゾン</t>
    </rPh>
    <rPh sb="3" eb="6">
      <t>ゲンタンイ</t>
    </rPh>
    <rPh sb="6" eb="8">
      <t>センタク</t>
    </rPh>
    <phoneticPr fontId="4"/>
  </si>
  <si>
    <t>↑既存事業所は排出標準原単位に基づく方法を選択できません</t>
    <rPh sb="1" eb="3">
      <t>キゾン</t>
    </rPh>
    <rPh sb="3" eb="6">
      <t>ジギョウショ</t>
    </rPh>
    <rPh sb="7" eb="9">
      <t>ハイシュツ</t>
    </rPh>
    <rPh sb="9" eb="11">
      <t>ヒョウジュン</t>
    </rPh>
    <rPh sb="11" eb="14">
      <t>ゲンタンイ</t>
    </rPh>
    <rPh sb="15" eb="16">
      <t>モト</t>
    </rPh>
    <rPh sb="18" eb="20">
      <t>ホウホウ</t>
    </rPh>
    <rPh sb="21" eb="23">
      <t>センタク</t>
    </rPh>
    <phoneticPr fontId="4"/>
  </si>
  <si>
    <t>April1SerialNumber</t>
    <phoneticPr fontId="4"/>
  </si>
  <si>
    <t>↓基準年度の初年度の年度が不正です</t>
    <rPh sb="1" eb="3">
      <t>キジュン</t>
    </rPh>
    <rPh sb="3" eb="5">
      <t>ネンド</t>
    </rPh>
    <rPh sb="6" eb="9">
      <t>ショネンド</t>
    </rPh>
    <rPh sb="10" eb="12">
      <t>ネンド</t>
    </rPh>
    <rPh sb="13" eb="15">
      <t>フセイ</t>
    </rPh>
    <phoneticPr fontId="4"/>
  </si>
  <si>
    <t>(小数点以下は自動で四捨五入されます)</t>
    <phoneticPr fontId="4"/>
  </si>
  <si>
    <t>GChk</t>
    <phoneticPr fontId="4"/>
  </si>
  <si>
    <t>平成</t>
    <rPh sb="0" eb="2">
      <t>ヘイセイ</t>
    </rPh>
    <phoneticPr fontId="4"/>
  </si>
  <si>
    <t>令和</t>
    <rPh sb="0" eb="2">
      <t>レイワ</t>
    </rPh>
    <phoneticPr fontId="4"/>
  </si>
  <si>
    <t>×</t>
    <phoneticPr fontId="4"/>
  </si>
  <si>
    <t>Strg</t>
    <phoneticPr fontId="4"/>
  </si>
  <si>
    <t>G1</t>
    <phoneticPr fontId="4"/>
  </si>
  <si>
    <t>G2</t>
    <phoneticPr fontId="4"/>
  </si>
  <si>
    <t>G3</t>
    <phoneticPr fontId="4"/>
  </si>
  <si>
    <t>GChk</t>
    <phoneticPr fontId="4"/>
  </si>
  <si>
    <t>Strg</t>
    <phoneticPr fontId="4"/>
  </si>
  <si>
    <t>↓ 同じ年度は選択できません</t>
    <rPh sb="2" eb="3">
      <t>オナ</t>
    </rPh>
    <rPh sb="4" eb="6">
      <t>ネンド</t>
    </rPh>
    <rPh sb="7" eb="9">
      <t>センタク</t>
    </rPh>
    <phoneticPr fontId="4"/>
  </si>
  <si>
    <t>↓ 平成26年度以前に大規模事業所に該当した場合は、標準的でない年度は1か年度しか選択できません</t>
    <rPh sb="2" eb="4">
      <t>ヘイセイ</t>
    </rPh>
    <rPh sb="6" eb="8">
      <t>ネンド</t>
    </rPh>
    <rPh sb="8" eb="10">
      <t>イゼン</t>
    </rPh>
    <rPh sb="11" eb="14">
      <t>ダイキボ</t>
    </rPh>
    <rPh sb="14" eb="17">
      <t>ジギョウショ</t>
    </rPh>
    <rPh sb="18" eb="20">
      <t>ガイトウ</t>
    </rPh>
    <rPh sb="22" eb="24">
      <t>バアイ</t>
    </rPh>
    <rPh sb="26" eb="29">
      <t>ヒョウジュンテキ</t>
    </rPh>
    <rPh sb="32" eb="34">
      <t>ネンド</t>
    </rPh>
    <rPh sb="37" eb="38">
      <t>ネン</t>
    </rPh>
    <rPh sb="38" eb="39">
      <t>ド</t>
    </rPh>
    <rPh sb="41" eb="43">
      <t>センタク</t>
    </rPh>
    <phoneticPr fontId="4"/>
  </si>
  <si>
    <t>令和7年度から大規模事業所に該当　（新規事業所）</t>
    <rPh sb="0" eb="2">
      <t>レイワ</t>
    </rPh>
    <rPh sb="3" eb="5">
      <t>ネンド</t>
    </rPh>
    <rPh sb="7" eb="10">
      <t>ダイキボ</t>
    </rPh>
    <rPh sb="10" eb="13">
      <t>ジギョウショ</t>
    </rPh>
    <rPh sb="14" eb="16">
      <t>ガイトウ</t>
    </rPh>
    <rPh sb="18" eb="20">
      <t>シンキ</t>
    </rPh>
    <rPh sb="20" eb="23">
      <t>ジギョウショ</t>
    </rPh>
    <phoneticPr fontId="4"/>
  </si>
  <si>
    <t>Rev.1.0</t>
    <phoneticPr fontId="4"/>
  </si>
  <si>
    <t>第２計画期間対応 (詳細不明)</t>
    <rPh sb="0" eb="6">
      <t>ダイニケイカクキカン</t>
    </rPh>
    <rPh sb="6" eb="8">
      <t>タイオウ</t>
    </rPh>
    <rPh sb="10" eb="12">
      <t>ショウサイ</t>
    </rPh>
    <rPh sb="12" eb="14">
      <t>フメイ</t>
    </rPh>
    <phoneticPr fontId="4"/>
  </si>
  <si>
    <t>First Revision (詳細不明)</t>
    <phoneticPr fontId="4"/>
  </si>
  <si>
    <t>Rev.2.0</t>
    <phoneticPr fontId="4"/>
  </si>
  <si>
    <t>↓ 年度が不正です</t>
    <phoneticPr fontId="4"/>
  </si>
  <si>
    <t>↑ 平成26年度以前に大規模事業所に該当した場合は、第2計画期間の排出標準原単位を設定できません</t>
    <rPh sb="2" eb="4">
      <t>ヘイセイ</t>
    </rPh>
    <rPh sb="6" eb="8">
      <t>ネンド</t>
    </rPh>
    <rPh sb="8" eb="10">
      <t>イゼン</t>
    </rPh>
    <rPh sb="11" eb="14">
      <t>ダイキボ</t>
    </rPh>
    <rPh sb="14" eb="17">
      <t>ジギョウショ</t>
    </rPh>
    <rPh sb="18" eb="20">
      <t>ガイトウ</t>
    </rPh>
    <rPh sb="22" eb="24">
      <t>バアイ</t>
    </rPh>
    <rPh sb="26" eb="27">
      <t>ダイ</t>
    </rPh>
    <rPh sb="28" eb="30">
      <t>ケイカク</t>
    </rPh>
    <rPh sb="30" eb="32">
      <t>キカン</t>
    </rPh>
    <rPh sb="33" eb="35">
      <t>ハイシュツ</t>
    </rPh>
    <rPh sb="35" eb="37">
      <t>ヒョウジュン</t>
    </rPh>
    <rPh sb="37" eb="40">
      <t>ゲンタンイ</t>
    </rPh>
    <rPh sb="41" eb="43">
      <t>セッテイ</t>
    </rPh>
    <phoneticPr fontId="4"/>
  </si>
  <si>
    <t>↑ 平成27年度以前に大規模事業所に該当した場合は、第1計画期間の排出標準原単位を設定できません</t>
    <rPh sb="2" eb="4">
      <t>ヘイセイ</t>
    </rPh>
    <rPh sb="6" eb="8">
      <t>ネンド</t>
    </rPh>
    <rPh sb="8" eb="10">
      <t>イゼン</t>
    </rPh>
    <rPh sb="11" eb="14">
      <t>ダイキボ</t>
    </rPh>
    <rPh sb="14" eb="17">
      <t>ジギョウショ</t>
    </rPh>
    <rPh sb="18" eb="20">
      <t>ガイトウ</t>
    </rPh>
    <rPh sb="22" eb="24">
      <t>バアイ</t>
    </rPh>
    <rPh sb="26" eb="27">
      <t>ダイ</t>
    </rPh>
    <rPh sb="28" eb="30">
      <t>ケイカク</t>
    </rPh>
    <rPh sb="30" eb="32">
      <t>キカン</t>
    </rPh>
    <rPh sb="33" eb="35">
      <t>ハイシュツ</t>
    </rPh>
    <rPh sb="35" eb="37">
      <t>ヒョウジュン</t>
    </rPh>
    <rPh sb="37" eb="40">
      <t>ゲンタンイ</t>
    </rPh>
    <rPh sb="41" eb="43">
      <t>セッテイ</t>
    </rPh>
    <phoneticPr fontId="4"/>
  </si>
  <si>
    <t>↑ 平成26年度以前に大規模事業所に該当した場合は、床面積の下半分には入力できません</t>
    <rPh sb="2" eb="4">
      <t>ヘイセイ</t>
    </rPh>
    <rPh sb="6" eb="8">
      <t>ネンド</t>
    </rPh>
    <rPh sb="8" eb="10">
      <t>イゼン</t>
    </rPh>
    <rPh sb="11" eb="14">
      <t>ダイキボ</t>
    </rPh>
    <rPh sb="14" eb="17">
      <t>ジギョウショ</t>
    </rPh>
    <rPh sb="18" eb="20">
      <t>ガイトウ</t>
    </rPh>
    <rPh sb="22" eb="24">
      <t>バアイ</t>
    </rPh>
    <rPh sb="26" eb="27">
      <t>ユカ</t>
    </rPh>
    <rPh sb="27" eb="29">
      <t>メンセキ</t>
    </rPh>
    <rPh sb="30" eb="31">
      <t>シタ</t>
    </rPh>
    <rPh sb="31" eb="33">
      <t>ハンブン</t>
    </rPh>
    <rPh sb="35" eb="37">
      <t>ニュウリョク</t>
    </rPh>
    <phoneticPr fontId="4"/>
  </si>
  <si>
    <t>↓年月日が不正です</t>
    <phoneticPr fontId="4"/>
  </si>
  <si>
    <t>↑ どちらか一方を選択してください</t>
    <rPh sb="6" eb="8">
      <t>イッポウ</t>
    </rPh>
    <rPh sb="9" eb="11">
      <t>センタク</t>
    </rPh>
    <phoneticPr fontId="4"/>
  </si>
  <si>
    <t>平成</t>
    <rPh sb="0" eb="2">
      <t>ヘイセイ</t>
    </rPh>
    <phoneticPr fontId="4"/>
  </si>
  <si>
    <t>令和</t>
    <rPh sb="0" eb="2">
      <t>レイワ</t>
    </rPh>
    <phoneticPr fontId="4"/>
  </si>
  <si>
    <t>GChk</t>
    <phoneticPr fontId="4"/>
  </si>
  <si>
    <t>SumChk</t>
    <phoneticPr fontId="4"/>
  </si>
  <si>
    <t>ｍ2</t>
  </si>
  <si>
    <t>※　下の（１）及び（２）に入力すると自動判定します</t>
    <rPh sb="2" eb="3">
      <t>シタ</t>
    </rPh>
    <phoneticPr fontId="4"/>
  </si>
  <si>
    <t>合計が72行目の基準と合っていない年度があります</t>
    <rPh sb="5" eb="7">
      <t>ギョウメ</t>
    </rPh>
    <rPh sb="17" eb="19">
      <t>ネンド</t>
    </rPh>
    <phoneticPr fontId="4"/>
  </si>
  <si>
    <t>標準的でない年度は数値を入力しないでください</t>
    <rPh sb="0" eb="3">
      <t>ヒョウジュンテキ</t>
    </rPh>
    <rPh sb="6" eb="8">
      <t>ネンド</t>
    </rPh>
    <rPh sb="9" eb="11">
      <t>スウチ</t>
    </rPh>
    <rPh sb="12" eb="14">
      <t>ニュウリョク</t>
    </rPh>
    <phoneticPr fontId="4"/>
  </si>
  <si>
    <t>令和元年度から大規模事業所に該当　（新規事業所）</t>
    <rPh sb="0" eb="2">
      <t>レイワ</t>
    </rPh>
    <rPh sb="2" eb="4">
      <t>ガンネン</t>
    </rPh>
    <rPh sb="4" eb="5">
      <t>ド</t>
    </rPh>
    <rPh sb="7" eb="10">
      <t>ダイキボ</t>
    </rPh>
    <rPh sb="10" eb="13">
      <t>ジギョウショ</t>
    </rPh>
    <rPh sb="14" eb="16">
      <t>ガイトウ</t>
    </rPh>
    <rPh sb="18" eb="20">
      <t>シンキ</t>
    </rPh>
    <rPh sb="20" eb="23">
      <t>ジギョウショ</t>
    </rPh>
    <phoneticPr fontId="4"/>
  </si>
  <si>
    <t>KubunChk</t>
    <phoneticPr fontId="4"/>
  </si>
  <si>
    <t>C128を選択した場合記入しないでください</t>
    <phoneticPr fontId="4"/>
  </si>
  <si>
    <t>C127を選択した場合記入しないでください</t>
    <phoneticPr fontId="4"/>
  </si>
  <si>
    <t>↓ (1)で排出標準原単位法を選択した場合は記入不要です</t>
    <rPh sb="6" eb="8">
      <t>ハイシュツ</t>
    </rPh>
    <rPh sb="8" eb="10">
      <t>ヒョウジュン</t>
    </rPh>
    <rPh sb="10" eb="13">
      <t>ゲンタンイ</t>
    </rPh>
    <rPh sb="13" eb="14">
      <t>ホウ</t>
    </rPh>
    <rPh sb="15" eb="17">
      <t>センタク</t>
    </rPh>
    <rPh sb="19" eb="21">
      <t>バアイ</t>
    </rPh>
    <rPh sb="22" eb="24">
      <t>キニュウ</t>
    </rPh>
    <rPh sb="24" eb="26">
      <t>フヨウ</t>
    </rPh>
    <phoneticPr fontId="4"/>
  </si>
  <si>
    <t>↓ (1)で過去排出実績法を選択した場合に記入してください</t>
    <phoneticPr fontId="4"/>
  </si>
  <si>
    <t>AssChk</t>
    <phoneticPr fontId="4"/>
  </si>
  <si>
    <t>↓ 第１区分の場合は必ず記入してください</t>
    <rPh sb="2" eb="3">
      <t>ダイ</t>
    </rPh>
    <rPh sb="4" eb="6">
      <t>クブン</t>
    </rPh>
    <rPh sb="7" eb="9">
      <t>バアイ</t>
    </rPh>
    <rPh sb="10" eb="11">
      <t>カナラ</t>
    </rPh>
    <rPh sb="12" eb="14">
      <t>キニュウ</t>
    </rPh>
    <phoneticPr fontId="4"/>
  </si>
  <si>
    <t>↓ 第２区分の場合は記入しないでください</t>
    <phoneticPr fontId="4"/>
  </si>
  <si>
    <t>％</t>
  </si>
  <si>
    <t>Rev.3.0</t>
    <phoneticPr fontId="4"/>
  </si>
  <si>
    <t>改元対応。第３計画期間対応。内容は上記仕様参照 (Modifyed by k.oozeki)</t>
    <rPh sb="0" eb="2">
      <t>カイゲン</t>
    </rPh>
    <rPh sb="2" eb="4">
      <t>タイオウ</t>
    </rPh>
    <rPh sb="5" eb="11">
      <t>ダイサンケイカクキカン</t>
    </rPh>
    <rPh sb="11" eb="13">
      <t>タイオウ</t>
    </rPh>
    <rPh sb="14" eb="16">
      <t>ナイヨウ</t>
    </rPh>
    <rPh sb="17" eb="19">
      <t>ジョウキ</t>
    </rPh>
    <rPh sb="19" eb="21">
      <t>シヨウ</t>
    </rPh>
    <rPh sb="21" eb="23">
      <t>サンショウ</t>
    </rPh>
    <phoneticPr fontId="4"/>
  </si>
  <si>
    <t>日付がシステム範囲外です↓</t>
    <rPh sb="0" eb="2">
      <t>ヒヅケ</t>
    </rPh>
    <rPh sb="7" eb="9">
      <t>ハンイ</t>
    </rPh>
    <rPh sb="9" eb="10">
      <t>ガイ</t>
    </rPh>
    <phoneticPr fontId="4"/>
  </si>
  <si>
    <t>Rev.3.1</t>
    <phoneticPr fontId="4"/>
  </si>
  <si>
    <t>印刷設定見直し</t>
    <rPh sb="0" eb="2">
      <t>インサツ</t>
    </rPh>
    <rPh sb="2" eb="4">
      <t>セッテイ</t>
    </rPh>
    <rPh sb="4" eb="6">
      <t>ミナオ</t>
    </rPh>
    <phoneticPr fontId="4"/>
  </si>
  <si>
    <t>工場その他上記以外①</t>
    <rPh sb="0" eb="2">
      <t>コウジョウ</t>
    </rPh>
    <rPh sb="4" eb="5">
      <t>タ</t>
    </rPh>
    <rPh sb="5" eb="7">
      <t>ジョウキ</t>
    </rPh>
    <rPh sb="7" eb="9">
      <t>イガイ</t>
    </rPh>
    <phoneticPr fontId="4"/>
  </si>
  <si>
    <t>工場その他上記以外②</t>
    <phoneticPr fontId="4"/>
  </si>
  <si>
    <t>Rev.3.2</t>
    <phoneticPr fontId="4"/>
  </si>
  <si>
    <t>「３　事業所内における生産品目等が著しく異なりひとつの工場原単位では正しく基準排出量を設定できないケースに対応するため、基準排出量の算定（３）排出標準原単位に基づく方法による算定」下の表114行目に「工場その他上記以外②」を新設。これに伴い113行目を「工場その他上記以外①」に改名。</t>
    <phoneticPr fontId="31"/>
  </si>
  <si>
    <t>第2計画期間以降</t>
    <rPh sb="0" eb="1">
      <t>ダイ</t>
    </rPh>
    <rPh sb="2" eb="4">
      <t>ケイカク</t>
    </rPh>
    <rPh sb="4" eb="6">
      <t>キカン</t>
    </rPh>
    <rPh sb="6" eb="8">
      <t>イコウ</t>
    </rPh>
    <phoneticPr fontId="4"/>
  </si>
  <si>
    <t>27年度</t>
    <phoneticPr fontId="4"/>
  </si>
  <si>
    <t>※運用管理報告書第１号様式その２又はその３を添付すること</t>
    <rPh sb="1" eb="3">
      <t>ウンヨウ</t>
    </rPh>
    <rPh sb="3" eb="5">
      <t>カンリ</t>
    </rPh>
    <rPh sb="5" eb="8">
      <t>ホウコクショ</t>
    </rPh>
    <rPh sb="8" eb="9">
      <t>ダイ</t>
    </rPh>
    <rPh sb="10" eb="11">
      <t>ゴウ</t>
    </rPh>
    <rPh sb="11" eb="13">
      <t>ヨウシキ</t>
    </rPh>
    <rPh sb="16" eb="17">
      <t>マタ</t>
    </rPh>
    <rPh sb="22" eb="24">
      <t>テンプ</t>
    </rPh>
    <phoneticPr fontId="4"/>
  </si>
  <si>
    <t>7年度</t>
    <rPh sb="1" eb="2">
      <t>ネン</t>
    </rPh>
    <rPh sb="2" eb="3">
      <t>ド</t>
    </rPh>
    <phoneticPr fontId="4"/>
  </si>
  <si>
    <t>8年度</t>
    <rPh sb="1" eb="2">
      <t>ネン</t>
    </rPh>
    <rPh sb="2" eb="3">
      <t>ド</t>
    </rPh>
    <phoneticPr fontId="4"/>
  </si>
  <si>
    <t>9年度</t>
    <rPh sb="1" eb="3">
      <t>ネンド</t>
    </rPh>
    <phoneticPr fontId="4"/>
  </si>
  <si>
    <t>10年度</t>
    <rPh sb="2" eb="3">
      <t>ネン</t>
    </rPh>
    <rPh sb="3" eb="4">
      <t>ド</t>
    </rPh>
    <phoneticPr fontId="4"/>
  </si>
  <si>
    <t>11年度</t>
    <rPh sb="2" eb="3">
      <t>ネン</t>
    </rPh>
    <rPh sb="3" eb="4">
      <t>ド</t>
    </rPh>
    <phoneticPr fontId="4"/>
  </si>
  <si>
    <t>令和</t>
  </si>
  <si>
    <t>令和8年度から大規模事業所に該当　（新規事業所）</t>
    <rPh sb="0" eb="2">
      <t>レイワ</t>
    </rPh>
    <rPh sb="3" eb="5">
      <t>ネンド</t>
    </rPh>
    <rPh sb="7" eb="10">
      <t>ダイキボ</t>
    </rPh>
    <rPh sb="10" eb="13">
      <t>ジギョウショ</t>
    </rPh>
    <rPh sb="14" eb="16">
      <t>ガイトウ</t>
    </rPh>
    <rPh sb="18" eb="20">
      <t>シンキ</t>
    </rPh>
    <rPh sb="20" eb="23">
      <t>ジギョウショ</t>
    </rPh>
    <phoneticPr fontId="4"/>
  </si>
  <si>
    <t>令和9年度から大規模事業所に該当　（新規事業所）</t>
    <rPh sb="0" eb="2">
      <t>レイワ</t>
    </rPh>
    <rPh sb="3" eb="5">
      <t>ネンド</t>
    </rPh>
    <rPh sb="7" eb="10">
      <t>ダイキボ</t>
    </rPh>
    <rPh sb="10" eb="13">
      <t>ジギョウショ</t>
    </rPh>
    <rPh sb="14" eb="16">
      <t>ガイトウ</t>
    </rPh>
    <rPh sb="18" eb="20">
      <t>シンキ</t>
    </rPh>
    <rPh sb="20" eb="23">
      <t>ジギョウショ</t>
    </rPh>
    <phoneticPr fontId="4"/>
  </si>
  <si>
    <t>令和10年度から大規模事業所に該当　（新規事業所）</t>
    <rPh sb="0" eb="2">
      <t>レイワ</t>
    </rPh>
    <rPh sb="4" eb="6">
      <t>ネンド</t>
    </rPh>
    <rPh sb="8" eb="11">
      <t>ダイキボ</t>
    </rPh>
    <rPh sb="11" eb="14">
      <t>ジギョウショ</t>
    </rPh>
    <rPh sb="15" eb="17">
      <t>ガイトウ</t>
    </rPh>
    <rPh sb="19" eb="21">
      <t>シンキ</t>
    </rPh>
    <rPh sb="21" eb="24">
      <t>ジギョウショ</t>
    </rPh>
    <phoneticPr fontId="4"/>
  </si>
  <si>
    <t>令和11年度から大規模事業所に該当　（新規事業所）</t>
    <rPh sb="0" eb="2">
      <t>レイワ</t>
    </rPh>
    <rPh sb="4" eb="6">
      <t>ネンド</t>
    </rPh>
    <rPh sb="8" eb="11">
      <t>ダイキボ</t>
    </rPh>
    <rPh sb="11" eb="14">
      <t>ジギョウショ</t>
    </rPh>
    <rPh sb="15" eb="17">
      <t>ガイトウ</t>
    </rPh>
    <rPh sb="19" eb="21">
      <t>シンキ</t>
    </rPh>
    <rPh sb="21" eb="24">
      <t>ジギョウショ</t>
    </rPh>
    <phoneticPr fontId="4"/>
  </si>
  <si>
    <t>令和12年度から大規模事業所に該当　（新規事業所）</t>
    <rPh sb="0" eb="2">
      <t>レイワ</t>
    </rPh>
    <rPh sb="4" eb="6">
      <t>ネンド</t>
    </rPh>
    <rPh sb="8" eb="11">
      <t>ダイキボ</t>
    </rPh>
    <rPh sb="11" eb="14">
      <t>ジギョウショ</t>
    </rPh>
    <rPh sb="15" eb="17">
      <t>ガイトウ</t>
    </rPh>
    <rPh sb="19" eb="21">
      <t>シンキ</t>
    </rPh>
    <rPh sb="21" eb="24">
      <t>ジギョウショ</t>
    </rPh>
    <phoneticPr fontId="4"/>
  </si>
  <si>
    <t>令和13年度から大規模事業所に該当　（新規事業所）</t>
    <rPh sb="0" eb="2">
      <t>レイワ</t>
    </rPh>
    <rPh sb="4" eb="6">
      <t>ネンド</t>
    </rPh>
    <rPh sb="8" eb="11">
      <t>ダイキボ</t>
    </rPh>
    <rPh sb="11" eb="14">
      <t>ジギョウショ</t>
    </rPh>
    <rPh sb="15" eb="17">
      <t>ガイトウ</t>
    </rPh>
    <rPh sb="19" eb="21">
      <t>シンキ</t>
    </rPh>
    <rPh sb="21" eb="24">
      <t>ジギョウショ</t>
    </rPh>
    <phoneticPr fontId="4"/>
  </si>
  <si>
    <t>令和14年度から大規模事業所に該当　（新規事業所）</t>
    <rPh sb="0" eb="2">
      <t>レイワ</t>
    </rPh>
    <rPh sb="4" eb="6">
      <t>ネンド</t>
    </rPh>
    <rPh sb="8" eb="11">
      <t>ダイキボ</t>
    </rPh>
    <rPh sb="11" eb="14">
      <t>ジギョウショ</t>
    </rPh>
    <rPh sb="15" eb="17">
      <t>ガイトウ</t>
    </rPh>
    <rPh sb="19" eb="21">
      <t>シンキ</t>
    </rPh>
    <rPh sb="21" eb="24">
      <t>ジギョウショ</t>
    </rPh>
    <phoneticPr fontId="4"/>
  </si>
  <si>
    <t>令和15年度から大規模事業所に該当　（新規事業所）</t>
    <rPh sb="0" eb="2">
      <t>レイワ</t>
    </rPh>
    <rPh sb="4" eb="6">
      <t>ネンド</t>
    </rPh>
    <rPh sb="8" eb="11">
      <t>ダイキボ</t>
    </rPh>
    <rPh sb="11" eb="14">
      <t>ジギョウショ</t>
    </rPh>
    <rPh sb="15" eb="17">
      <t>ガイトウ</t>
    </rPh>
    <rPh sb="19" eb="21">
      <t>シンキ</t>
    </rPh>
    <rPh sb="21" eb="24">
      <t>ジギョウショ</t>
    </rPh>
    <phoneticPr fontId="4"/>
  </si>
  <si>
    <t>令和16年度から大規模事業所に該当　（新規事業所）</t>
    <rPh sb="0" eb="2">
      <t>レイワ</t>
    </rPh>
    <rPh sb="4" eb="6">
      <t>ネンド</t>
    </rPh>
    <rPh sb="8" eb="11">
      <t>ダイキボ</t>
    </rPh>
    <rPh sb="11" eb="14">
      <t>ジギョウショ</t>
    </rPh>
    <rPh sb="15" eb="17">
      <t>ガイトウ</t>
    </rPh>
    <rPh sb="19" eb="21">
      <t>シンキ</t>
    </rPh>
    <rPh sb="21" eb="24">
      <t>ジギョウショ</t>
    </rPh>
    <phoneticPr fontId="4"/>
  </si>
  <si>
    <t>令和17年度から大規模事業所に該当　（新規事業所）</t>
    <rPh sb="0" eb="2">
      <t>レイワ</t>
    </rPh>
    <rPh sb="4" eb="6">
      <t>ネンド</t>
    </rPh>
    <rPh sb="8" eb="11">
      <t>ダイキボ</t>
    </rPh>
    <rPh sb="11" eb="14">
      <t>ジギョウショ</t>
    </rPh>
    <rPh sb="15" eb="17">
      <t>ガイトウ</t>
    </rPh>
    <rPh sb="19" eb="21">
      <t>シンキ</t>
    </rPh>
    <rPh sb="21" eb="24">
      <t>ジギョウショ</t>
    </rPh>
    <phoneticPr fontId="4"/>
  </si>
  <si>
    <t>令和18年度から大規模事業所に該当　（新規事業所）</t>
    <rPh sb="0" eb="2">
      <t>レイワ</t>
    </rPh>
    <rPh sb="4" eb="6">
      <t>ネンド</t>
    </rPh>
    <rPh sb="8" eb="11">
      <t>ダイキボ</t>
    </rPh>
    <rPh sb="11" eb="14">
      <t>ジギョウショ</t>
    </rPh>
    <rPh sb="15" eb="17">
      <t>ガイトウ</t>
    </rPh>
    <rPh sb="19" eb="21">
      <t>シンキ</t>
    </rPh>
    <rPh sb="21" eb="24">
      <t>ジギョウショ</t>
    </rPh>
    <phoneticPr fontId="4"/>
  </si>
  <si>
    <t>Rev.4.0</t>
    <phoneticPr fontId="4"/>
  </si>
  <si>
    <t>第４計画期間対応。</t>
    <rPh sb="0" eb="1">
      <t>ダイ</t>
    </rPh>
    <rPh sb="2" eb="4">
      <t>ケイカク</t>
    </rPh>
    <rPh sb="4" eb="6">
      <t>キカン</t>
    </rPh>
    <rPh sb="6" eb="8">
      <t>タイオウ</t>
    </rPh>
    <phoneticPr fontId="31"/>
  </si>
  <si>
    <t>（２）他人から供給された熱の割合 (第１区分のみ ( AC138もしくはAC155が50%以上の場合 ) 記入)</t>
    <rPh sb="3" eb="5">
      <t>タニン</t>
    </rPh>
    <rPh sb="7" eb="9">
      <t>キョウキュウ</t>
    </rPh>
    <rPh sb="12" eb="13">
      <t>ネツ</t>
    </rPh>
    <rPh sb="14" eb="16">
      <t>ワリアイ</t>
    </rPh>
    <phoneticPr fontId="4"/>
  </si>
  <si>
    <t>Rev.4.1</t>
    <phoneticPr fontId="4"/>
  </si>
  <si>
    <t>国制度対応</t>
    <rPh sb="0" eb="3">
      <t>クニセイド</t>
    </rPh>
    <rPh sb="3" eb="5">
      <t>タイオウ</t>
    </rPh>
    <phoneticPr fontId="31"/>
  </si>
  <si>
    <t>基準排出量等決定協議書</t>
    <rPh sb="5" eb="6">
      <t>トウ</t>
    </rPh>
    <phoneticPr fontId="4"/>
  </si>
  <si>
    <t>（２）過去の規模判定エネルギー使用量</t>
    <rPh sb="3" eb="5">
      <t>カコ</t>
    </rPh>
    <rPh sb="6" eb="10">
      <t>キボハンテイ</t>
    </rPh>
    <rPh sb="15" eb="18">
      <t>シヨウリョウ</t>
    </rPh>
    <phoneticPr fontId="4"/>
  </si>
  <si>
    <t>①　基準年のエネルギー起源ＣＯ２排出量</t>
    <rPh sb="2" eb="4">
      <t>キジュン</t>
    </rPh>
    <rPh sb="4" eb="5">
      <t>ネン</t>
    </rPh>
    <rPh sb="11" eb="13">
      <t>キゲン</t>
    </rPh>
    <rPh sb="16" eb="19">
      <t>ハイシュツリョウ</t>
    </rPh>
    <phoneticPr fontId="4"/>
  </si>
  <si>
    <t>※基準年度に係る算定資料を添付すること</t>
    <rPh sb="1" eb="3">
      <t>キジュン</t>
    </rPh>
    <rPh sb="3" eb="4">
      <t>ネン</t>
    </rPh>
    <rPh sb="6" eb="7">
      <t>カカ</t>
    </rPh>
    <rPh sb="8" eb="10">
      <t>サンテイ</t>
    </rPh>
    <rPh sb="10" eb="12">
      <t>シリョウ</t>
    </rPh>
    <rPh sb="13" eb="15">
      <t>テンプ</t>
    </rPh>
    <phoneticPr fontId="4"/>
  </si>
  <si>
    <t>（１）協議対象</t>
    <rPh sb="3" eb="5">
      <t>キョウギ</t>
    </rPh>
    <rPh sb="5" eb="7">
      <t>タイショウ</t>
    </rPh>
    <phoneticPr fontId="4"/>
  </si>
  <si>
    <t>基準排出量</t>
    <rPh sb="0" eb="5">
      <t>キジュンハイシュツリョウ</t>
    </rPh>
    <phoneticPr fontId="4"/>
  </si>
  <si>
    <t>基礎基準排出量</t>
    <rPh sb="0" eb="2">
      <t>キソ</t>
    </rPh>
    <rPh sb="2" eb="7">
      <t>キジュンハイシュツリョウ</t>
    </rPh>
    <phoneticPr fontId="4"/>
  </si>
  <si>
    <r>
      <t>（</t>
    </r>
    <r>
      <rPr>
        <sz val="11"/>
        <color rgb="FFFF0000"/>
        <rFont val="ＭＳ ゴシック"/>
        <family val="3"/>
        <charset val="128"/>
      </rPr>
      <t>４</t>
    </r>
    <r>
      <rPr>
        <sz val="11"/>
        <color indexed="8"/>
        <rFont val="ＭＳ ゴシック"/>
        <family val="3"/>
        <charset val="128"/>
      </rPr>
      <t>）排出標準原単位に基づく方法による算定結果</t>
    </r>
    <rPh sb="3" eb="5">
      <t>ハイシュツ</t>
    </rPh>
    <rPh sb="5" eb="7">
      <t>ヒョウジュン</t>
    </rPh>
    <rPh sb="7" eb="10">
      <t>ゲンタンイ</t>
    </rPh>
    <rPh sb="11" eb="12">
      <t>モト</t>
    </rPh>
    <rPh sb="14" eb="16">
      <t>ホウホウ</t>
    </rPh>
    <rPh sb="19" eb="21">
      <t>サンテイ</t>
    </rPh>
    <rPh sb="21" eb="23">
      <t>ケッカ</t>
    </rPh>
    <phoneticPr fontId="4"/>
  </si>
  <si>
    <t>３　基準排出量等の算定</t>
    <rPh sb="2" eb="4">
      <t>キジュン</t>
    </rPh>
    <rPh sb="4" eb="7">
      <t>ハイシュツリョウ</t>
    </rPh>
    <rPh sb="7" eb="8">
      <t>トウ</t>
    </rPh>
    <rPh sb="9" eb="11">
      <t>サンテイ</t>
    </rPh>
    <phoneticPr fontId="4"/>
  </si>
  <si>
    <t>（２）算定方法</t>
    <rPh sb="3" eb="5">
      <t>サンテイ</t>
    </rPh>
    <rPh sb="5" eb="7">
      <t>ホウホウ</t>
    </rPh>
    <phoneticPr fontId="4"/>
  </si>
  <si>
    <t>（３）過去の排出実績に基づく方法による算定結果</t>
    <rPh sb="3" eb="5">
      <t>カコ</t>
    </rPh>
    <rPh sb="6" eb="8">
      <t>ハイシュツ</t>
    </rPh>
    <rPh sb="8" eb="10">
      <t>ジッセキ</t>
    </rPh>
    <rPh sb="11" eb="12">
      <t>モト</t>
    </rPh>
    <rPh sb="14" eb="16">
      <t>ホウホウ</t>
    </rPh>
    <rPh sb="19" eb="21">
      <t>サンテイ</t>
    </rPh>
    <rPh sb="21" eb="23">
      <t>ケッカ</t>
    </rPh>
    <phoneticPr fontId="4"/>
  </si>
  <si>
    <t>基準排出量等決定協議に係る連絡先</t>
    <rPh sb="0" eb="2">
      <t>キジュン</t>
    </rPh>
    <rPh sb="2" eb="4">
      <t>ハイシュツ</t>
    </rPh>
    <rPh sb="4" eb="5">
      <t>リョウ</t>
    </rPh>
    <rPh sb="5" eb="6">
      <t>トウ</t>
    </rPh>
    <rPh sb="6" eb="8">
      <t>ケッテイ</t>
    </rPh>
    <rPh sb="8" eb="10">
      <t>キョウギ</t>
    </rPh>
    <rPh sb="11" eb="12">
      <t>カカ</t>
    </rPh>
    <rPh sb="13" eb="16">
      <t>レンラクサキ</t>
    </rPh>
    <phoneticPr fontId="2"/>
  </si>
  <si>
    <t>　目標設定型排出量取引制度における基準排出量又は基礎基準排出量（基準排出量等）を決定するため、「地球温暖化対策計画制度及び目標設定型排出量取引制度におけるエネルギー使用量及びエネルギー起源ＣＯ２排出量算定ガイドライン」等の規定に従い算出した基準排出量について、協議します。</t>
    <rPh sb="1" eb="3">
      <t>モクヒョウ</t>
    </rPh>
    <rPh sb="3" eb="5">
      <t>セッテイ</t>
    </rPh>
    <rPh sb="5" eb="6">
      <t>ガタ</t>
    </rPh>
    <rPh sb="6" eb="9">
      <t>ハイシュツリョウ</t>
    </rPh>
    <rPh sb="9" eb="11">
      <t>トリヒキ</t>
    </rPh>
    <rPh sb="11" eb="13">
      <t>セイド</t>
    </rPh>
    <rPh sb="17" eb="19">
      <t>キジュン</t>
    </rPh>
    <rPh sb="19" eb="22">
      <t>ハイシュツリョウ</t>
    </rPh>
    <rPh sb="22" eb="23">
      <t>マタ</t>
    </rPh>
    <rPh sb="24" eb="31">
      <t>キソキジュンハイシュツリョウ</t>
    </rPh>
    <rPh sb="32" eb="37">
      <t>キジュンハイシュツリョウ</t>
    </rPh>
    <rPh sb="37" eb="38">
      <t>トウ</t>
    </rPh>
    <rPh sb="40" eb="42">
      <t>ケッテイ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</si>
</sst>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00_ "/>
    <numFmt numFmtId="178" formatCode="#,##0.00_);[Red]\(#,##0.00\)"/>
    <numFmt numFmtId="179" formatCode="#,##0_ ;[Red]\-#,##0\ "/>
    <numFmt numFmtId="180" formatCode="0_);[Red]\(0\)"/>
    <numFmt numFmtId="181" formatCode="0_ "/>
  </numFmts>
  <fonts count="35" x14ac:knownFonts="1">
    <font>
      <sz val="11"/>
      <color theme="1"/>
      <name val="ＭＳ Ｐゴシック"/>
      <family val="3"/>
      <charset val="128"/>
      <scheme val="minor"/>
    </font>
    <font>
      <sz val="11"/>
      <color indexed="8"/>
      <name val="ＭＳ Ｐゴシック"/>
      <family val="3"/>
      <charset val="128"/>
    </font>
    <font>
      <b/>
      <sz val="13"/>
      <color indexed="56"/>
      <name val="ＭＳ Ｐゴシック"/>
      <family val="3"/>
      <charset val="128"/>
    </font>
    <font>
      <sz val="11"/>
      <color indexed="20"/>
      <name val="ＭＳ Ｐゴシック"/>
      <family val="3"/>
      <charset val="128"/>
    </font>
    <font>
      <sz val="6"/>
      <name val="ＭＳ Ｐゴシック"/>
      <family val="3"/>
      <charset val="128"/>
    </font>
    <font>
      <sz val="11"/>
      <color indexed="8"/>
      <name val="ＭＳ ゴシック"/>
      <family val="3"/>
      <charset val="128"/>
    </font>
    <font>
      <sz val="9"/>
      <color indexed="8"/>
      <name val="ＭＳ ゴシック"/>
      <family val="3"/>
      <charset val="128"/>
    </font>
    <font>
      <vertAlign val="subscript"/>
      <sz val="11"/>
      <color indexed="8"/>
      <name val="ＭＳ ゴシック"/>
      <family val="3"/>
      <charset val="128"/>
    </font>
    <font>
      <sz val="6"/>
      <color indexed="8"/>
      <name val="ＭＳ ゴシック"/>
      <family val="3"/>
      <charset val="128"/>
    </font>
    <font>
      <sz val="8"/>
      <color indexed="8"/>
      <name val="ＭＳ ゴシック"/>
      <family val="3"/>
      <charset val="128"/>
    </font>
    <font>
      <b/>
      <sz val="11"/>
      <color indexed="8"/>
      <name val="ＭＳ ゴシック"/>
      <family val="3"/>
      <charset val="128"/>
    </font>
    <font>
      <b/>
      <sz val="14"/>
      <color indexed="8"/>
      <name val="ＭＳ ゴシック"/>
      <family val="3"/>
      <charset val="128"/>
    </font>
    <font>
      <sz val="10"/>
      <color indexed="8"/>
      <name val="ＭＳ ゴシック"/>
      <family val="3"/>
      <charset val="128"/>
    </font>
    <font>
      <vertAlign val="subscript"/>
      <sz val="8"/>
      <color indexed="8"/>
      <name val="ＭＳ ゴシック"/>
      <family val="3"/>
      <charset val="128"/>
    </font>
    <font>
      <vertAlign val="superscript"/>
      <sz val="8"/>
      <color indexed="8"/>
      <name val="ＭＳ ゴシック"/>
      <family val="3"/>
      <charset val="128"/>
    </font>
    <font>
      <sz val="10"/>
      <name val="ＭＳ ゴシック"/>
      <family val="3"/>
      <charset val="128"/>
    </font>
    <font>
      <sz val="9"/>
      <name val="ＭＳ ゴシック"/>
      <family val="3"/>
      <charset val="128"/>
    </font>
    <font>
      <sz val="8"/>
      <color theme="0" tint="-0.34998626667073579"/>
      <name val="ＭＳ ゴシック"/>
      <family val="3"/>
      <charset val="128"/>
    </font>
    <font>
      <sz val="9"/>
      <color theme="0" tint="-0.34998626667073579"/>
      <name val="ＭＳ ゴシック"/>
      <family val="3"/>
      <charset val="128"/>
    </font>
    <font>
      <b/>
      <sz val="9"/>
      <color rgb="FFFF0000"/>
      <name val="ＭＳ ゴシック"/>
      <family val="3"/>
      <charset val="128"/>
    </font>
    <font>
      <sz val="11"/>
      <color theme="1"/>
      <name val="ＭＳ ゴシック"/>
      <family val="3"/>
      <charset val="128"/>
    </font>
    <font>
      <b/>
      <sz val="14"/>
      <color theme="1"/>
      <name val="ＭＳ ゴシック"/>
      <family val="3"/>
      <charset val="128"/>
    </font>
    <font>
      <sz val="10"/>
      <color theme="1"/>
      <name val="ＭＳ ゴシック"/>
      <family val="3"/>
      <charset val="128"/>
    </font>
    <font>
      <b/>
      <sz val="8"/>
      <color rgb="FFFF0000"/>
      <name val="ＭＳ ゴシック"/>
      <family val="3"/>
      <charset val="128"/>
    </font>
    <font>
      <b/>
      <sz val="6"/>
      <color rgb="FFFF0000"/>
      <name val="ＭＳ ゴシック"/>
      <family val="3"/>
      <charset val="128"/>
    </font>
    <font>
      <sz val="10"/>
      <color rgb="FFFF0000"/>
      <name val="ＭＳ ゴシック"/>
      <family val="3"/>
      <charset val="128"/>
    </font>
    <font>
      <sz val="11"/>
      <color rgb="FFFF0000"/>
      <name val="ＭＳ ゴシック"/>
      <family val="3"/>
      <charset val="128"/>
    </font>
    <font>
      <sz val="6"/>
      <color indexed="81"/>
      <name val="ＭＳ Ｐゴシック"/>
      <family val="3"/>
      <charset val="128"/>
    </font>
    <font>
      <b/>
      <sz val="11"/>
      <name val="ＭＳ ゴシック"/>
      <family val="3"/>
      <charset val="128"/>
    </font>
    <font>
      <sz val="11"/>
      <name val="ＭＳ ゴシック"/>
      <family val="3"/>
      <charset val="128"/>
    </font>
    <font>
      <sz val="9"/>
      <color theme="0" tint="-0.499984740745262"/>
      <name val="ＭＳ ゴシック"/>
      <family val="3"/>
      <charset val="128"/>
    </font>
    <font>
      <sz val="6"/>
      <name val="ＭＳ Ｐゴシック"/>
      <family val="3"/>
      <charset val="128"/>
      <scheme val="minor"/>
    </font>
    <font>
      <sz val="8"/>
      <name val="ＭＳ ゴシック"/>
      <family val="3"/>
      <charset val="128"/>
    </font>
    <font>
      <sz val="9"/>
      <color rgb="FFFF0000"/>
      <name val="ＭＳ ゴシック"/>
      <family val="3"/>
      <charset val="128"/>
    </font>
    <font>
      <sz val="14"/>
      <name val="ＭＳ ゴシック"/>
      <family val="3"/>
      <charset val="128"/>
    </font>
  </fonts>
  <fills count="7">
    <fill>
      <patternFill patternType="none"/>
    </fill>
    <fill>
      <patternFill patternType="gray125"/>
    </fill>
    <fill>
      <patternFill patternType="solid">
        <fgColor rgb="FFFFFF99"/>
        <bgColor indexed="64"/>
      </patternFill>
    </fill>
    <fill>
      <patternFill patternType="solid">
        <fgColor rgb="FF66FF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bgColor indexed="64"/>
      </patternFill>
    </fill>
  </fills>
  <borders count="44">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dotted">
        <color indexed="64"/>
      </right>
      <top style="thin">
        <color indexed="64"/>
      </top>
      <bottom style="thin">
        <color indexed="64"/>
      </bottom>
      <diagonal/>
    </border>
    <border>
      <left/>
      <right style="hair">
        <color indexed="64"/>
      </right>
      <top style="thin">
        <color indexed="64"/>
      </top>
      <bottom style="thin">
        <color indexed="64"/>
      </bottom>
      <diagonal/>
    </border>
  </borders>
  <cellStyleXfs count="1">
    <xf numFmtId="0" fontId="0" fillId="0" borderId="0">
      <alignment vertical="center"/>
    </xf>
  </cellStyleXfs>
  <cellXfs count="315">
    <xf numFmtId="0" fontId="0" fillId="0" borderId="0" xfId="0">
      <alignment vertical="center"/>
    </xf>
    <xf numFmtId="0" fontId="15" fillId="0" borderId="0" xfId="0" applyFont="1" applyAlignment="1">
      <alignment horizontal="right" vertical="center"/>
    </xf>
    <xf numFmtId="0" fontId="15" fillId="0" borderId="0" xfId="0" applyFont="1">
      <alignment vertical="center"/>
    </xf>
    <xf numFmtId="56" fontId="16" fillId="0" borderId="0" xfId="0" quotePrefix="1" applyNumberFormat="1" applyFont="1" applyAlignment="1">
      <alignment horizontal="left" vertical="center"/>
    </xf>
    <xf numFmtId="0" fontId="16" fillId="0" borderId="0" xfId="0" applyFont="1" applyAlignment="1">
      <alignment horizontal="right" vertical="center"/>
    </xf>
    <xf numFmtId="0" fontId="15" fillId="0" borderId="0" xfId="0" applyFont="1" applyAlignment="1">
      <alignment horizontal="left" vertical="center"/>
    </xf>
    <xf numFmtId="0" fontId="25" fillId="0" borderId="0" xfId="0" applyFont="1" applyAlignment="1">
      <alignment horizontal="right" vertical="center"/>
    </xf>
    <xf numFmtId="0" fontId="16" fillId="0" borderId="0" xfId="0" applyFont="1">
      <alignment vertical="center"/>
    </xf>
    <xf numFmtId="0" fontId="6" fillId="0" borderId="0" xfId="0" applyFont="1">
      <alignment vertical="center"/>
    </xf>
    <xf numFmtId="0" fontId="0" fillId="4" borderId="0" xfId="0" applyFill="1">
      <alignment vertical="center"/>
    </xf>
    <xf numFmtId="0" fontId="5" fillId="4" borderId="0" xfId="0" applyFont="1" applyFill="1" applyAlignment="1">
      <alignment horizontal="left" vertical="center"/>
    </xf>
    <xf numFmtId="14" fontId="0" fillId="4" borderId="0" xfId="0" applyNumberFormat="1" applyFill="1" applyAlignment="1">
      <alignment horizontal="right" vertical="center"/>
    </xf>
    <xf numFmtId="0" fontId="16" fillId="4" borderId="0" xfId="0" applyFont="1" applyFill="1">
      <alignment vertical="center"/>
    </xf>
    <xf numFmtId="0" fontId="6" fillId="4" borderId="0" xfId="0" applyFont="1" applyFill="1">
      <alignment vertical="center"/>
    </xf>
    <xf numFmtId="180" fontId="15" fillId="0" borderId="0" xfId="0" applyNumberFormat="1" applyFont="1" applyAlignment="1">
      <alignment horizontal="right" vertical="center"/>
    </xf>
    <xf numFmtId="0" fontId="15" fillId="0" borderId="34" xfId="0" applyFont="1" applyBorder="1" applyAlignment="1">
      <alignment horizontal="right" vertical="center"/>
    </xf>
    <xf numFmtId="0" fontId="16" fillId="0" borderId="35" xfId="0" applyFont="1" applyBorder="1">
      <alignment vertical="center"/>
    </xf>
    <xf numFmtId="0" fontId="15" fillId="0" borderId="35" xfId="0" applyFont="1" applyBorder="1" applyAlignment="1">
      <alignment horizontal="right" vertical="center"/>
    </xf>
    <xf numFmtId="0" fontId="15" fillId="0" borderId="36" xfId="0" applyFont="1" applyBorder="1" applyAlignment="1">
      <alignment horizontal="right" vertical="center"/>
    </xf>
    <xf numFmtId="0" fontId="15" fillId="0" borderId="37" xfId="0" applyFont="1" applyBorder="1" applyAlignment="1">
      <alignment horizontal="right" vertical="center"/>
    </xf>
    <xf numFmtId="0" fontId="15" fillId="0" borderId="38" xfId="0" applyFont="1" applyBorder="1" applyAlignment="1">
      <alignment horizontal="right" vertical="center"/>
    </xf>
    <xf numFmtId="0" fontId="15" fillId="0" borderId="39" xfId="0" applyFont="1" applyBorder="1" applyAlignment="1">
      <alignment horizontal="right" vertical="center"/>
    </xf>
    <xf numFmtId="0" fontId="16" fillId="0" borderId="40" xfId="0" applyFont="1" applyBorder="1">
      <alignment vertical="center"/>
    </xf>
    <xf numFmtId="0" fontId="15" fillId="0" borderId="40" xfId="0" applyFont="1" applyBorder="1" applyAlignment="1">
      <alignment horizontal="right" vertical="center"/>
    </xf>
    <xf numFmtId="0" fontId="15" fillId="0" borderId="41" xfId="0" applyFont="1" applyBorder="1" applyAlignment="1">
      <alignment horizontal="right" vertical="center"/>
    </xf>
    <xf numFmtId="0" fontId="16" fillId="0" borderId="0" xfId="0" applyFont="1" applyAlignment="1">
      <alignment horizontal="left" vertical="center"/>
    </xf>
    <xf numFmtId="14" fontId="15" fillId="0" borderId="0" xfId="0" applyNumberFormat="1" applyFont="1" applyAlignment="1">
      <alignment horizontal="right" vertical="center"/>
    </xf>
    <xf numFmtId="180" fontId="16" fillId="0" borderId="0" xfId="0" applyNumberFormat="1" applyFont="1" applyAlignment="1">
      <alignment horizontal="right" vertical="center"/>
    </xf>
    <xf numFmtId="180" fontId="16" fillId="0" borderId="0" xfId="0" applyNumberFormat="1" applyFont="1">
      <alignment vertical="center"/>
    </xf>
    <xf numFmtId="0" fontId="6" fillId="0" borderId="0" xfId="0" applyFont="1" applyAlignment="1">
      <alignment horizontal="left" vertical="center"/>
    </xf>
    <xf numFmtId="176" fontId="15" fillId="0" borderId="0" xfId="0" applyNumberFormat="1" applyFont="1" applyAlignment="1">
      <alignment horizontal="left" vertical="center"/>
    </xf>
    <xf numFmtId="178" fontId="15" fillId="0" borderId="0" xfId="0" applyNumberFormat="1" applyFont="1" applyAlignment="1">
      <alignment horizontal="right" vertical="center"/>
    </xf>
    <xf numFmtId="56" fontId="16" fillId="0" borderId="0" xfId="0" applyNumberFormat="1" applyFont="1">
      <alignment vertical="center"/>
    </xf>
    <xf numFmtId="176" fontId="16" fillId="0" borderId="0" xfId="0" applyNumberFormat="1" applyFont="1">
      <alignment vertical="center"/>
    </xf>
    <xf numFmtId="0" fontId="18" fillId="0" borderId="0" xfId="0" applyFont="1">
      <alignment vertical="center"/>
    </xf>
    <xf numFmtId="0" fontId="17" fillId="0" borderId="0" xfId="0" applyFont="1">
      <alignment vertical="center"/>
    </xf>
    <xf numFmtId="0" fontId="15" fillId="5" borderId="0" xfId="0" applyFont="1" applyFill="1">
      <alignment vertical="center"/>
    </xf>
    <xf numFmtId="0" fontId="5" fillId="5" borderId="0" xfId="0" applyFont="1" applyFill="1">
      <alignment vertical="center"/>
    </xf>
    <xf numFmtId="0" fontId="8" fillId="5" borderId="0" xfId="0" applyFont="1" applyFill="1">
      <alignment vertical="center"/>
    </xf>
    <xf numFmtId="0" fontId="5" fillId="5" borderId="0" xfId="0" quotePrefix="1" applyFont="1" applyFill="1">
      <alignment vertical="center"/>
    </xf>
    <xf numFmtId="0" fontId="16" fillId="5" borderId="0" xfId="0" applyFont="1" applyFill="1">
      <alignment vertical="center"/>
    </xf>
    <xf numFmtId="0" fontId="15" fillId="5" borderId="0" xfId="0" applyFont="1" applyFill="1" applyAlignment="1">
      <alignment horizontal="right" vertical="center"/>
    </xf>
    <xf numFmtId="0" fontId="6" fillId="5" borderId="0" xfId="0" applyFont="1" applyFill="1">
      <alignment vertical="center"/>
    </xf>
    <xf numFmtId="0" fontId="5" fillId="0" borderId="0" xfId="0" applyFont="1" applyProtection="1">
      <alignment vertical="center"/>
      <protection hidden="1"/>
    </xf>
    <xf numFmtId="0" fontId="5" fillId="0" borderId="0" xfId="0" applyFont="1" applyAlignment="1" applyProtection="1">
      <alignment horizontal="centerContinuous" vertical="center"/>
      <protection hidden="1"/>
    </xf>
    <xf numFmtId="0" fontId="5" fillId="0" borderId="0" xfId="0" applyFont="1" applyAlignment="1" applyProtection="1">
      <alignment horizontal="center" vertical="center"/>
      <protection hidden="1"/>
    </xf>
    <xf numFmtId="0" fontId="5" fillId="0" borderId="0" xfId="0" applyFont="1" applyAlignment="1" applyProtection="1">
      <alignment vertical="top"/>
      <protection hidden="1"/>
    </xf>
    <xf numFmtId="0" fontId="5" fillId="0" borderId="0" xfId="0" applyFont="1" applyAlignment="1" applyProtection="1">
      <alignment horizontal="left" vertical="top" wrapText="1"/>
      <protection hidden="1"/>
    </xf>
    <xf numFmtId="0" fontId="6" fillId="0" borderId="0" xfId="0" applyFont="1" applyAlignment="1" applyProtection="1">
      <alignment horizontal="right" vertical="center"/>
      <protection hidden="1"/>
    </xf>
    <xf numFmtId="0" fontId="26" fillId="0" borderId="0" xfId="0" applyFont="1" applyProtection="1">
      <alignment vertical="center"/>
      <protection hidden="1"/>
    </xf>
    <xf numFmtId="0" fontId="24" fillId="0" borderId="0" xfId="0" applyFont="1" applyAlignment="1" applyProtection="1">
      <alignment horizontal="left"/>
      <protection hidden="1"/>
    </xf>
    <xf numFmtId="0" fontId="19" fillId="0" borderId="0" xfId="0" applyFont="1" applyAlignment="1" applyProtection="1">
      <protection hidden="1"/>
    </xf>
    <xf numFmtId="0" fontId="23" fillId="0" borderId="0" xfId="0" applyFont="1" applyProtection="1">
      <alignment vertical="center"/>
      <protection hidden="1"/>
    </xf>
    <xf numFmtId="0" fontId="5" fillId="0" borderId="1" xfId="0" applyFont="1" applyBorder="1" applyProtection="1">
      <alignment vertical="center"/>
      <protection hidden="1"/>
    </xf>
    <xf numFmtId="0" fontId="5" fillId="0" borderId="3" xfId="0" applyFont="1" applyBorder="1" applyProtection="1">
      <alignment vertical="center"/>
      <protection hidden="1"/>
    </xf>
    <xf numFmtId="0" fontId="9" fillId="0" borderId="0" xfId="0" applyFont="1" applyAlignment="1" applyProtection="1">
      <alignment horizontal="left" vertical="center"/>
      <protection hidden="1"/>
    </xf>
    <xf numFmtId="0" fontId="5" fillId="0" borderId="2" xfId="0" applyFont="1" applyBorder="1" applyAlignment="1" applyProtection="1">
      <alignment horizontal="centerContinuous" vertical="center"/>
      <protection hidden="1"/>
    </xf>
    <xf numFmtId="0" fontId="5" fillId="0" borderId="1" xfId="0" applyFont="1" applyBorder="1" applyAlignment="1" applyProtection="1">
      <alignment horizontal="centerContinuous" vertical="center"/>
      <protection hidden="1"/>
    </xf>
    <xf numFmtId="0" fontId="5" fillId="0" borderId="3" xfId="0" applyFont="1" applyBorder="1" applyAlignment="1" applyProtection="1">
      <alignment horizontal="centerContinuous" vertical="center"/>
      <protection hidden="1"/>
    </xf>
    <xf numFmtId="0" fontId="8" fillId="0" borderId="4" xfId="0" applyFont="1" applyBorder="1" applyProtection="1">
      <alignment vertical="center"/>
      <protection hidden="1"/>
    </xf>
    <xf numFmtId="0" fontId="8" fillId="0" borderId="0" xfId="0" applyFont="1" applyProtection="1">
      <alignment vertical="center"/>
      <protection hidden="1"/>
    </xf>
    <xf numFmtId="0" fontId="9" fillId="0" borderId="5" xfId="0" applyFont="1" applyBorder="1" applyAlignment="1" applyProtection="1">
      <alignment horizontal="right" vertical="center"/>
      <protection hidden="1"/>
    </xf>
    <xf numFmtId="0" fontId="10" fillId="0" borderId="0" xfId="0" applyFont="1" applyProtection="1">
      <alignment vertical="center"/>
      <protection hidden="1"/>
    </xf>
    <xf numFmtId="0" fontId="9" fillId="0" borderId="0" xfId="0" applyFont="1" applyProtection="1">
      <alignment vertical="center"/>
      <protection hidden="1"/>
    </xf>
    <xf numFmtId="0" fontId="20" fillId="0" borderId="0" xfId="0" applyFont="1" applyProtection="1">
      <alignment vertical="center"/>
      <protection hidden="1"/>
    </xf>
    <xf numFmtId="0" fontId="6" fillId="0" borderId="0" xfId="0" applyFont="1" applyProtection="1">
      <alignment vertical="center"/>
      <protection hidden="1"/>
    </xf>
    <xf numFmtId="0" fontId="5" fillId="0" borderId="4" xfId="0" applyFont="1" applyBorder="1" applyProtection="1">
      <alignment vertical="center"/>
      <protection hidden="1"/>
    </xf>
    <xf numFmtId="0" fontId="6" fillId="0" borderId="1" xfId="0" applyFont="1" applyBorder="1" applyProtection="1">
      <alignment vertical="center"/>
      <protection hidden="1"/>
    </xf>
    <xf numFmtId="0" fontId="24" fillId="0" borderId="0" xfId="0" applyFont="1" applyAlignment="1" applyProtection="1">
      <alignment horizontal="left" vertical="top"/>
      <protection hidden="1"/>
    </xf>
    <xf numFmtId="0" fontId="5" fillId="0" borderId="0" xfId="0" applyFont="1" applyAlignment="1" applyProtection="1">
      <alignment horizontal="left" vertical="center" indent="2"/>
      <protection hidden="1"/>
    </xf>
    <xf numFmtId="0" fontId="5" fillId="0" borderId="2" xfId="0" applyFont="1" applyBorder="1" applyProtection="1">
      <alignment vertical="center"/>
      <protection hidden="1"/>
    </xf>
    <xf numFmtId="0" fontId="5" fillId="0" borderId="1" xfId="0" applyFont="1" applyBorder="1" applyAlignment="1" applyProtection="1">
      <alignment horizontal="left" vertical="center"/>
      <protection hidden="1"/>
    </xf>
    <xf numFmtId="0" fontId="5" fillId="0" borderId="1" xfId="0" applyFont="1" applyBorder="1" applyAlignment="1" applyProtection="1">
      <alignment horizontal="center" vertical="center"/>
      <protection hidden="1"/>
    </xf>
    <xf numFmtId="0" fontId="5" fillId="0" borderId="3" xfId="0" applyFont="1" applyBorder="1" applyAlignment="1" applyProtection="1">
      <alignment horizontal="center" vertical="center"/>
      <protection hidden="1"/>
    </xf>
    <xf numFmtId="0" fontId="8" fillId="0" borderId="0" xfId="0" applyFont="1" applyAlignment="1" applyProtection="1">
      <protection hidden="1"/>
    </xf>
    <xf numFmtId="0" fontId="5" fillId="0" borderId="6" xfId="0" applyFont="1" applyBorder="1" applyAlignment="1" applyProtection="1">
      <alignment horizontal="centerContinuous" vertical="center"/>
      <protection hidden="1"/>
    </xf>
    <xf numFmtId="0" fontId="5" fillId="0" borderId="7" xfId="0" applyFont="1" applyBorder="1" applyAlignment="1" applyProtection="1">
      <alignment horizontal="centerContinuous" vertical="center"/>
      <protection hidden="1"/>
    </xf>
    <xf numFmtId="0" fontId="5" fillId="0" borderId="8" xfId="0" applyFont="1" applyBorder="1" applyAlignment="1" applyProtection="1">
      <alignment horizontal="centerContinuous" vertical="center"/>
      <protection hidden="1"/>
    </xf>
    <xf numFmtId="0" fontId="5" fillId="0" borderId="7" xfId="0" applyFont="1" applyBorder="1" applyProtection="1">
      <alignment vertical="center"/>
      <protection hidden="1"/>
    </xf>
    <xf numFmtId="0" fontId="28" fillId="0" borderId="0" xfId="0" applyFont="1" applyProtection="1">
      <alignment vertical="center"/>
      <protection hidden="1"/>
    </xf>
    <xf numFmtId="0" fontId="5" fillId="0" borderId="5" xfId="0" applyFont="1" applyBorder="1" applyProtection="1">
      <alignment vertical="center"/>
      <protection hidden="1"/>
    </xf>
    <xf numFmtId="0" fontId="5" fillId="0" borderId="9" xfId="0" applyFont="1" applyBorder="1" applyProtection="1">
      <alignment vertical="center"/>
      <protection hidden="1"/>
    </xf>
    <xf numFmtId="0" fontId="5" fillId="0" borderId="10" xfId="0" applyFont="1" applyBorder="1" applyProtection="1">
      <alignment vertical="center"/>
      <protection hidden="1"/>
    </xf>
    <xf numFmtId="0" fontId="5" fillId="0" borderId="11" xfId="0" applyFont="1" applyBorder="1" applyProtection="1">
      <alignment vertical="center"/>
      <protection hidden="1"/>
    </xf>
    <xf numFmtId="0" fontId="19" fillId="0" borderId="0" xfId="0" applyFont="1" applyProtection="1">
      <alignment vertical="center"/>
      <protection hidden="1"/>
    </xf>
    <xf numFmtId="0" fontId="24" fillId="0" borderId="0" xfId="0" applyFont="1" applyProtection="1">
      <alignment vertical="center"/>
      <protection hidden="1"/>
    </xf>
    <xf numFmtId="0" fontId="5" fillId="0" borderId="0" xfId="0" applyFont="1" applyAlignment="1" applyProtection="1">
      <alignment horizontal="left" vertical="center" indent="3"/>
      <protection hidden="1"/>
    </xf>
    <xf numFmtId="0" fontId="12" fillId="0" borderId="12" xfId="0" applyFont="1" applyBorder="1" applyAlignment="1" applyProtection="1">
      <alignment horizontal="centerContinuous" vertical="center"/>
      <protection hidden="1"/>
    </xf>
    <xf numFmtId="0" fontId="12" fillId="0" borderId="13" xfId="0" applyFont="1" applyBorder="1" applyAlignment="1" applyProtection="1">
      <alignment horizontal="centerContinuous" vertical="center"/>
      <protection hidden="1"/>
    </xf>
    <xf numFmtId="0" fontId="12" fillId="0" borderId="14" xfId="0" applyFont="1" applyBorder="1" applyAlignment="1" applyProtection="1">
      <alignment horizontal="centerContinuous" vertical="center"/>
      <protection hidden="1"/>
    </xf>
    <xf numFmtId="0" fontId="12" fillId="0" borderId="1" xfId="0" applyFont="1" applyBorder="1" applyProtection="1">
      <alignment vertical="center"/>
      <protection hidden="1"/>
    </xf>
    <xf numFmtId="0" fontId="12" fillId="0" borderId="3" xfId="0" applyFont="1" applyBorder="1" applyProtection="1">
      <alignment vertical="center"/>
      <protection hidden="1"/>
    </xf>
    <xf numFmtId="0" fontId="6" fillId="0" borderId="6" xfId="0" applyFont="1" applyBorder="1" applyProtection="1">
      <alignment vertical="center"/>
      <protection hidden="1"/>
    </xf>
    <xf numFmtId="0" fontId="12" fillId="0" borderId="7" xfId="0" applyFont="1" applyBorder="1" applyProtection="1">
      <alignment vertical="center"/>
      <protection hidden="1"/>
    </xf>
    <xf numFmtId="0" fontId="12" fillId="0" borderId="8" xfId="0" applyFont="1" applyBorder="1" applyProtection="1">
      <alignment vertical="center"/>
      <protection hidden="1"/>
    </xf>
    <xf numFmtId="0" fontId="6" fillId="0" borderId="9" xfId="0" applyFont="1" applyBorder="1" applyProtection="1">
      <alignment vertical="center"/>
      <protection hidden="1"/>
    </xf>
    <xf numFmtId="0" fontId="6" fillId="0" borderId="10" xfId="0" applyFont="1" applyBorder="1" applyProtection="1">
      <alignment vertical="center"/>
      <protection hidden="1"/>
    </xf>
    <xf numFmtId="0" fontId="6" fillId="0" borderId="11" xfId="0" applyFont="1" applyBorder="1" applyProtection="1">
      <alignment vertical="center"/>
      <protection hidden="1"/>
    </xf>
    <xf numFmtId="176" fontId="5" fillId="0" borderId="1" xfId="0" applyNumberFormat="1" applyFont="1" applyBorder="1" applyAlignment="1" applyProtection="1">
      <alignment horizontal="centerContinuous" vertical="center"/>
      <protection hidden="1"/>
    </xf>
    <xf numFmtId="0" fontId="6" fillId="0" borderId="1" xfId="0" applyFont="1" applyBorder="1" applyAlignment="1" applyProtection="1">
      <alignment horizontal="centerContinuous" vertical="center"/>
      <protection hidden="1"/>
    </xf>
    <xf numFmtId="177" fontId="5" fillId="0" borderId="1" xfId="0" applyNumberFormat="1" applyFont="1" applyBorder="1" applyAlignment="1" applyProtection="1">
      <alignment horizontal="centerContinuous" vertical="center"/>
      <protection hidden="1"/>
    </xf>
    <xf numFmtId="0" fontId="29" fillId="0" borderId="0" xfId="0" applyFont="1" applyProtection="1">
      <alignment vertical="center"/>
      <protection hidden="1"/>
    </xf>
    <xf numFmtId="0" fontId="24" fillId="0" borderId="0" xfId="0" applyFont="1" applyAlignment="1" applyProtection="1">
      <alignment vertical="top"/>
      <protection hidden="1"/>
    </xf>
    <xf numFmtId="176" fontId="5" fillId="0" borderId="0" xfId="0" applyNumberFormat="1" applyFont="1" applyProtection="1">
      <alignment vertical="center"/>
      <protection hidden="1"/>
    </xf>
    <xf numFmtId="0" fontId="24" fillId="0" borderId="0" xfId="0" applyFont="1" applyAlignment="1" applyProtection="1">
      <protection hidden="1"/>
    </xf>
    <xf numFmtId="0" fontId="5" fillId="0" borderId="6" xfId="0" applyFont="1" applyBorder="1" applyProtection="1">
      <alignment vertical="center"/>
      <protection hidden="1"/>
    </xf>
    <xf numFmtId="0" fontId="5" fillId="0" borderId="8" xfId="0" applyFont="1" applyBorder="1" applyProtection="1">
      <alignment vertical="center"/>
      <protection hidden="1"/>
    </xf>
    <xf numFmtId="177" fontId="5" fillId="0" borderId="0" xfId="0" applyNumberFormat="1" applyFont="1" applyAlignment="1" applyProtection="1">
      <alignment vertical="center" shrinkToFit="1"/>
      <protection hidden="1"/>
    </xf>
    <xf numFmtId="177" fontId="24" fillId="0" borderId="0" xfId="0" applyNumberFormat="1" applyFont="1" applyAlignment="1" applyProtection="1">
      <alignment horizontal="left" vertical="top"/>
      <protection hidden="1"/>
    </xf>
    <xf numFmtId="179" fontId="5" fillId="0" borderId="0" xfId="0" applyNumberFormat="1" applyFont="1" applyAlignment="1" applyProtection="1">
      <alignment vertical="center" shrinkToFit="1"/>
      <protection hidden="1"/>
    </xf>
    <xf numFmtId="0" fontId="6" fillId="0" borderId="0" xfId="0" applyFont="1" applyAlignment="1" applyProtection="1">
      <alignment horizontal="centerContinuous" vertical="center"/>
      <protection hidden="1"/>
    </xf>
    <xf numFmtId="14" fontId="0" fillId="4" borderId="0" xfId="0" applyNumberFormat="1" applyFill="1">
      <alignment vertical="center"/>
    </xf>
    <xf numFmtId="0" fontId="30" fillId="0" borderId="0" xfId="0" applyFont="1" applyAlignment="1" applyProtection="1">
      <alignment vertical="top"/>
      <protection hidden="1"/>
    </xf>
    <xf numFmtId="0" fontId="25" fillId="0" borderId="0" xfId="0" applyFont="1" applyAlignment="1">
      <alignment horizontal="left" vertical="top"/>
    </xf>
    <xf numFmtId="0" fontId="16" fillId="0" borderId="0" xfId="0" applyFont="1" applyAlignment="1">
      <alignment horizontal="right" vertical="top"/>
    </xf>
    <xf numFmtId="0" fontId="5" fillId="4" borderId="0" xfId="0" applyFont="1" applyFill="1" applyAlignment="1">
      <alignment horizontal="left" vertical="top"/>
    </xf>
    <xf numFmtId="14" fontId="0" fillId="4" borderId="0" xfId="0" applyNumberFormat="1" applyFill="1" applyAlignment="1">
      <alignment horizontal="right" vertical="top"/>
    </xf>
    <xf numFmtId="0" fontId="9" fillId="0" borderId="0" xfId="0" applyFont="1" applyAlignment="1" applyProtection="1">
      <alignment horizontal="right" vertical="center"/>
      <protection hidden="1"/>
    </xf>
    <xf numFmtId="0" fontId="15" fillId="6" borderId="0" xfId="0" applyFont="1" applyFill="1" applyAlignment="1">
      <alignment horizontal="right" vertical="center"/>
    </xf>
    <xf numFmtId="0" fontId="32" fillId="0" borderId="0" xfId="0" applyFont="1" applyProtection="1">
      <alignment vertical="center"/>
      <protection hidden="1"/>
    </xf>
    <xf numFmtId="0" fontId="29" fillId="0" borderId="0" xfId="0" applyFont="1" applyAlignment="1" applyProtection="1">
      <alignment horizontal="center" vertical="center"/>
      <protection hidden="1"/>
    </xf>
    <xf numFmtId="0" fontId="29" fillId="0" borderId="1" xfId="0" applyFont="1" applyBorder="1" applyProtection="1">
      <alignment vertical="center"/>
      <protection hidden="1"/>
    </xf>
    <xf numFmtId="0" fontId="16" fillId="0" borderId="0" xfId="0" applyFont="1" applyProtection="1">
      <alignment vertical="center"/>
      <protection hidden="1"/>
    </xf>
    <xf numFmtId="0" fontId="29" fillId="0" borderId="0" xfId="0" applyFont="1" applyAlignment="1" applyProtection="1">
      <alignment horizontal="left" vertical="center" indent="2"/>
      <protection hidden="1"/>
    </xf>
    <xf numFmtId="0" fontId="33" fillId="0" borderId="0" xfId="0" applyFont="1" applyProtection="1">
      <alignment vertical="center"/>
      <protection hidden="1"/>
    </xf>
    <xf numFmtId="0" fontId="25" fillId="0" borderId="0" xfId="0" applyFont="1">
      <alignment vertical="center"/>
    </xf>
    <xf numFmtId="0" fontId="25" fillId="5" borderId="0" xfId="0" applyFont="1" applyFill="1">
      <alignment vertical="center"/>
    </xf>
    <xf numFmtId="0" fontId="26" fillId="5" borderId="0" xfId="0" applyFont="1" applyFill="1">
      <alignment vertical="center"/>
    </xf>
    <xf numFmtId="0" fontId="29" fillId="0" borderId="0" xfId="0" applyFont="1" applyAlignment="1" applyProtection="1">
      <alignment vertical="top"/>
      <protection hidden="1"/>
    </xf>
    <xf numFmtId="0" fontId="34" fillId="0" borderId="0" xfId="0" applyFont="1" applyAlignment="1" applyProtection="1">
      <alignment horizontal="centerContinuous" vertical="center"/>
      <protection hidden="1"/>
    </xf>
    <xf numFmtId="0" fontId="20" fillId="0" borderId="16" xfId="0" applyFont="1" applyBorder="1" applyAlignment="1" applyProtection="1">
      <alignment horizontal="center" vertical="center" shrinkToFit="1"/>
      <protection locked="0"/>
    </xf>
    <xf numFmtId="0" fontId="20" fillId="3" borderId="15" xfId="0" applyFont="1" applyFill="1" applyBorder="1" applyAlignment="1" applyProtection="1">
      <alignment horizontal="center" vertical="center" shrinkToFit="1"/>
      <protection locked="0"/>
    </xf>
    <xf numFmtId="49" fontId="20" fillId="2" borderId="2" xfId="0" applyNumberFormat="1" applyFont="1" applyFill="1" applyBorder="1" applyAlignment="1" applyProtection="1">
      <alignment horizontal="left" vertical="center" shrinkToFit="1"/>
      <protection locked="0"/>
    </xf>
    <xf numFmtId="49" fontId="20" fillId="2" borderId="1" xfId="0" applyNumberFormat="1" applyFont="1" applyFill="1" applyBorder="1" applyAlignment="1" applyProtection="1">
      <alignment horizontal="left" vertical="center" shrinkToFit="1"/>
      <protection locked="0"/>
    </xf>
    <xf numFmtId="49" fontId="20" fillId="2" borderId="3" xfId="0" applyNumberFormat="1" applyFont="1" applyFill="1" applyBorder="1" applyAlignment="1" applyProtection="1">
      <alignment horizontal="left" vertical="center" shrinkToFit="1"/>
      <protection locked="0"/>
    </xf>
    <xf numFmtId="0" fontId="5" fillId="0" borderId="2" xfId="0" applyFont="1" applyBorder="1" applyAlignment="1" applyProtection="1">
      <alignment horizontal="center" vertical="center"/>
      <protection hidden="1"/>
    </xf>
    <xf numFmtId="0" fontId="5" fillId="0" borderId="1" xfId="0" applyFont="1" applyBorder="1" applyAlignment="1" applyProtection="1">
      <alignment horizontal="center" vertical="center"/>
      <protection hidden="1"/>
    </xf>
    <xf numFmtId="0" fontId="5" fillId="0" borderId="3" xfId="0" applyFont="1" applyBorder="1" applyAlignment="1" applyProtection="1">
      <alignment horizontal="center" vertical="center"/>
      <protection hidden="1"/>
    </xf>
    <xf numFmtId="0" fontId="5" fillId="0" borderId="15" xfId="0" applyFont="1" applyBorder="1" applyAlignment="1" applyProtection="1">
      <alignment horizontal="center" vertical="center"/>
      <protection hidden="1"/>
    </xf>
    <xf numFmtId="0" fontId="5" fillId="2" borderId="7" xfId="0" applyFont="1" applyFill="1" applyBorder="1" applyAlignment="1" applyProtection="1">
      <alignment vertical="center" wrapText="1"/>
      <protection locked="0"/>
    </xf>
    <xf numFmtId="0" fontId="20" fillId="0" borderId="7" xfId="0" applyFont="1" applyBorder="1" applyAlignment="1" applyProtection="1">
      <alignment vertical="center" wrapText="1"/>
      <protection locked="0"/>
    </xf>
    <xf numFmtId="0" fontId="20" fillId="0" borderId="8" xfId="0" applyFont="1" applyBorder="1" applyAlignment="1" applyProtection="1">
      <alignment vertical="center" wrapText="1"/>
      <protection locked="0"/>
    </xf>
    <xf numFmtId="0" fontId="20" fillId="0" borderId="10" xfId="0" applyFont="1" applyBorder="1" applyAlignment="1" applyProtection="1">
      <alignment vertical="center" wrapText="1"/>
      <protection locked="0"/>
    </xf>
    <xf numFmtId="0" fontId="20" fillId="0" borderId="11" xfId="0" applyFont="1" applyBorder="1" applyAlignment="1" applyProtection="1">
      <alignment vertical="center" wrapText="1"/>
      <protection locked="0"/>
    </xf>
    <xf numFmtId="0" fontId="5" fillId="2" borderId="0" xfId="0" applyFont="1" applyFill="1" applyAlignment="1" applyProtection="1">
      <alignment vertical="center" wrapText="1"/>
      <protection locked="0"/>
    </xf>
    <xf numFmtId="0" fontId="20" fillId="0" borderId="0" xfId="0" applyFont="1" applyAlignment="1" applyProtection="1">
      <alignment vertical="center" wrapText="1"/>
      <protection locked="0"/>
    </xf>
    <xf numFmtId="0" fontId="20" fillId="0" borderId="5" xfId="0" applyFont="1" applyBorder="1" applyAlignment="1" applyProtection="1">
      <alignment vertical="center" wrapText="1"/>
      <protection locked="0"/>
    </xf>
    <xf numFmtId="0" fontId="5" fillId="3" borderId="2" xfId="0" applyFont="1" applyFill="1" applyBorder="1" applyAlignment="1" applyProtection="1">
      <alignment horizontal="center" vertical="center"/>
      <protection locked="0"/>
    </xf>
    <xf numFmtId="0" fontId="5" fillId="3" borderId="3" xfId="0" applyFont="1" applyFill="1" applyBorder="1" applyAlignment="1" applyProtection="1">
      <alignment horizontal="center" vertical="center"/>
      <protection locked="0"/>
    </xf>
    <xf numFmtId="176" fontId="5" fillId="2" borderId="2" xfId="0" applyNumberFormat="1" applyFont="1" applyFill="1" applyBorder="1" applyAlignment="1" applyProtection="1">
      <alignment vertical="center" shrinkToFit="1"/>
      <protection locked="0"/>
    </xf>
    <xf numFmtId="176" fontId="20" fillId="2" borderId="1" xfId="0" applyNumberFormat="1" applyFont="1" applyFill="1" applyBorder="1" applyAlignment="1" applyProtection="1">
      <alignment vertical="center" shrinkToFit="1"/>
      <protection locked="0"/>
    </xf>
    <xf numFmtId="0" fontId="5" fillId="0" borderId="1" xfId="0" applyFont="1" applyBorder="1" applyProtection="1">
      <alignment vertical="center"/>
      <protection hidden="1"/>
    </xf>
    <xf numFmtId="0" fontId="5" fillId="0" borderId="3" xfId="0" applyFont="1" applyBorder="1" applyProtection="1">
      <alignment vertical="center"/>
      <protection hidden="1"/>
    </xf>
    <xf numFmtId="179" fontId="5" fillId="0" borderId="1" xfId="0" applyNumberFormat="1" applyFont="1" applyBorder="1" applyAlignment="1" applyProtection="1">
      <alignment vertical="center" shrinkToFit="1"/>
      <protection hidden="1"/>
    </xf>
    <xf numFmtId="179" fontId="5" fillId="0" borderId="2" xfId="0" applyNumberFormat="1" applyFont="1" applyBorder="1" applyAlignment="1" applyProtection="1">
      <alignment vertical="center" shrinkToFit="1"/>
      <protection hidden="1"/>
    </xf>
    <xf numFmtId="179" fontId="20" fillId="0" borderId="1" xfId="0" applyNumberFormat="1" applyFont="1" applyBorder="1" applyAlignment="1" applyProtection="1">
      <alignment vertical="center" shrinkToFit="1"/>
      <protection hidden="1"/>
    </xf>
    <xf numFmtId="179" fontId="5" fillId="0" borderId="6" xfId="0" applyNumberFormat="1" applyFont="1" applyBorder="1" applyAlignment="1" applyProtection="1">
      <alignment vertical="center" shrinkToFit="1"/>
      <protection hidden="1"/>
    </xf>
    <xf numFmtId="179" fontId="5" fillId="0" borderId="7" xfId="0" applyNumberFormat="1" applyFont="1" applyBorder="1" applyAlignment="1" applyProtection="1">
      <alignment vertical="center" shrinkToFit="1"/>
      <protection hidden="1"/>
    </xf>
    <xf numFmtId="179" fontId="5" fillId="0" borderId="4" xfId="0" applyNumberFormat="1" applyFont="1" applyBorder="1" applyAlignment="1" applyProtection="1">
      <alignment vertical="center" shrinkToFit="1"/>
      <protection hidden="1"/>
    </xf>
    <xf numFmtId="179" fontId="5" fillId="0" borderId="0" xfId="0" applyNumberFormat="1" applyFont="1" applyAlignment="1" applyProtection="1">
      <alignment vertical="center" shrinkToFit="1"/>
      <protection hidden="1"/>
    </xf>
    <xf numFmtId="179" fontId="5" fillId="0" borderId="9" xfId="0" applyNumberFormat="1" applyFont="1" applyBorder="1" applyAlignment="1" applyProtection="1">
      <alignment vertical="center" shrinkToFit="1"/>
      <protection hidden="1"/>
    </xf>
    <xf numFmtId="179" fontId="5" fillId="0" borderId="10" xfId="0" applyNumberFormat="1" applyFont="1" applyBorder="1" applyAlignment="1" applyProtection="1">
      <alignment vertical="center" shrinkToFit="1"/>
      <protection hidden="1"/>
    </xf>
    <xf numFmtId="0" fontId="5" fillId="0" borderId="7" xfId="0" applyFont="1" applyBorder="1" applyProtection="1">
      <alignment vertical="center"/>
      <protection hidden="1"/>
    </xf>
    <xf numFmtId="0" fontId="5" fillId="0" borderId="8" xfId="0" applyFont="1" applyBorder="1" applyProtection="1">
      <alignment vertical="center"/>
      <protection hidden="1"/>
    </xf>
    <xf numFmtId="0" fontId="5" fillId="0" borderId="0" xfId="0" applyFont="1" applyProtection="1">
      <alignment vertical="center"/>
      <protection hidden="1"/>
    </xf>
    <xf numFmtId="0" fontId="5" fillId="0" borderId="5" xfId="0" applyFont="1" applyBorder="1" applyProtection="1">
      <alignment vertical="center"/>
      <protection hidden="1"/>
    </xf>
    <xf numFmtId="0" fontId="5" fillId="0" borderId="10" xfId="0" applyFont="1" applyBorder="1" applyProtection="1">
      <alignment vertical="center"/>
      <protection hidden="1"/>
    </xf>
    <xf numFmtId="0" fontId="5" fillId="0" borderId="11" xfId="0" applyFont="1" applyBorder="1" applyProtection="1">
      <alignment vertical="center"/>
      <protection hidden="1"/>
    </xf>
    <xf numFmtId="177" fontId="5" fillId="2" borderId="2" xfId="0" applyNumberFormat="1" applyFont="1" applyFill="1" applyBorder="1" applyAlignment="1" applyProtection="1">
      <alignment vertical="center" shrinkToFit="1"/>
      <protection locked="0"/>
    </xf>
    <xf numFmtId="177" fontId="5" fillId="2" borderId="1" xfId="0" applyNumberFormat="1" applyFont="1" applyFill="1" applyBorder="1" applyAlignment="1" applyProtection="1">
      <alignment vertical="center" shrinkToFit="1"/>
      <protection locked="0"/>
    </xf>
    <xf numFmtId="0" fontId="6" fillId="0" borderId="1" xfId="0" applyFont="1" applyBorder="1" applyProtection="1">
      <alignment vertical="center"/>
      <protection hidden="1"/>
    </xf>
    <xf numFmtId="0" fontId="6" fillId="0" borderId="3" xfId="0" applyFont="1" applyBorder="1" applyProtection="1">
      <alignment vertical="center"/>
      <protection hidden="1"/>
    </xf>
    <xf numFmtId="0" fontId="6" fillId="0" borderId="10" xfId="0" applyFont="1" applyBorder="1" applyProtection="1">
      <alignment vertical="center"/>
      <protection hidden="1"/>
    </xf>
    <xf numFmtId="0" fontId="6" fillId="0" borderId="11" xfId="0" applyFont="1" applyBorder="1" applyProtection="1">
      <alignment vertical="center"/>
      <protection hidden="1"/>
    </xf>
    <xf numFmtId="176" fontId="5" fillId="0" borderId="9" xfId="0" applyNumberFormat="1" applyFont="1" applyBorder="1" applyProtection="1">
      <alignment vertical="center"/>
      <protection hidden="1"/>
    </xf>
    <xf numFmtId="176" fontId="5" fillId="0" borderId="10" xfId="0" applyNumberFormat="1" applyFont="1" applyBorder="1" applyProtection="1">
      <alignment vertical="center"/>
      <protection hidden="1"/>
    </xf>
    <xf numFmtId="0" fontId="5" fillId="3" borderId="1" xfId="0" applyFont="1" applyFill="1" applyBorder="1" applyAlignment="1" applyProtection="1">
      <alignment horizontal="center" vertical="center"/>
      <protection locked="0"/>
    </xf>
    <xf numFmtId="176" fontId="5" fillId="2" borderId="1" xfId="0" applyNumberFormat="1" applyFont="1" applyFill="1" applyBorder="1" applyAlignment="1" applyProtection="1">
      <alignment vertical="center" shrinkToFit="1"/>
      <protection locked="0"/>
    </xf>
    <xf numFmtId="0" fontId="6" fillId="3" borderId="1" xfId="0" applyFont="1" applyFill="1" applyBorder="1" applyProtection="1">
      <alignment vertical="center"/>
      <protection locked="0"/>
    </xf>
    <xf numFmtId="0" fontId="6" fillId="3" borderId="3" xfId="0" applyFont="1" applyFill="1" applyBorder="1" applyProtection="1">
      <alignment vertical="center"/>
      <protection locked="0"/>
    </xf>
    <xf numFmtId="0" fontId="9" fillId="0" borderId="1" xfId="0" applyFont="1" applyBorder="1" applyAlignment="1" applyProtection="1">
      <alignment horizontal="left" vertical="center"/>
      <protection hidden="1"/>
    </xf>
    <xf numFmtId="0" fontId="9" fillId="0" borderId="3" xfId="0" applyFont="1" applyBorder="1" applyAlignment="1" applyProtection="1">
      <alignment horizontal="left" vertical="center"/>
      <protection hidden="1"/>
    </xf>
    <xf numFmtId="176" fontId="5" fillId="0" borderId="2" xfId="0" applyNumberFormat="1" applyFont="1" applyBorder="1" applyAlignment="1" applyProtection="1">
      <alignment vertical="center" shrinkToFit="1"/>
      <protection hidden="1"/>
    </xf>
    <xf numFmtId="176" fontId="5" fillId="0" borderId="1" xfId="0" applyNumberFormat="1" applyFont="1" applyBorder="1" applyAlignment="1" applyProtection="1">
      <alignment vertical="center" shrinkToFit="1"/>
      <protection hidden="1"/>
    </xf>
    <xf numFmtId="177" fontId="12" fillId="0" borderId="2" xfId="0" applyNumberFormat="1" applyFont="1" applyBorder="1" applyAlignment="1" applyProtection="1">
      <alignment vertical="center" shrinkToFit="1"/>
      <protection hidden="1"/>
    </xf>
    <xf numFmtId="177" fontId="12" fillId="0" borderId="1" xfId="0" applyNumberFormat="1" applyFont="1" applyBorder="1" applyAlignment="1" applyProtection="1">
      <alignment vertical="center" shrinkToFit="1"/>
      <protection hidden="1"/>
    </xf>
    <xf numFmtId="0" fontId="9" fillId="0" borderId="13" xfId="0" applyFont="1" applyBorder="1" applyAlignment="1" applyProtection="1">
      <alignment horizontal="left" vertical="center"/>
      <protection hidden="1"/>
    </xf>
    <xf numFmtId="0" fontId="9" fillId="0" borderId="14" xfId="0" applyFont="1" applyBorder="1" applyAlignment="1" applyProtection="1">
      <alignment horizontal="left" vertical="center"/>
      <protection hidden="1"/>
    </xf>
    <xf numFmtId="178" fontId="22" fillId="2" borderId="2" xfId="0" applyNumberFormat="1" applyFont="1" applyFill="1" applyBorder="1" applyAlignment="1" applyProtection="1">
      <alignment horizontal="right" vertical="center" shrinkToFit="1"/>
      <protection locked="0"/>
    </xf>
    <xf numFmtId="178" fontId="22" fillId="2" borderId="1" xfId="0" applyNumberFormat="1" applyFont="1" applyFill="1" applyBorder="1" applyAlignment="1" applyProtection="1">
      <alignment horizontal="right" vertical="center" shrinkToFit="1"/>
      <protection locked="0"/>
    </xf>
    <xf numFmtId="177" fontId="12" fillId="0" borderId="2" xfId="0" applyNumberFormat="1" applyFont="1" applyBorder="1" applyAlignment="1" applyProtection="1">
      <alignment horizontal="right" vertical="center" shrinkToFit="1"/>
      <protection hidden="1"/>
    </xf>
    <xf numFmtId="177" fontId="12" fillId="0" borderId="1" xfId="0" applyNumberFormat="1" applyFont="1" applyBorder="1" applyAlignment="1" applyProtection="1">
      <alignment horizontal="right" vertical="center" shrinkToFit="1"/>
      <protection hidden="1"/>
    </xf>
    <xf numFmtId="177" fontId="12" fillId="0" borderId="6" xfId="0" applyNumberFormat="1" applyFont="1" applyBorder="1" applyAlignment="1" applyProtection="1">
      <alignment vertical="center" shrinkToFit="1"/>
      <protection hidden="1"/>
    </xf>
    <xf numFmtId="177" fontId="12" fillId="0" borderId="7" xfId="0" applyNumberFormat="1" applyFont="1" applyBorder="1" applyAlignment="1" applyProtection="1">
      <alignment vertical="center" shrinkToFit="1"/>
      <protection hidden="1"/>
    </xf>
    <xf numFmtId="177" fontId="12" fillId="0" borderId="9" xfId="0" applyNumberFormat="1" applyFont="1" applyBorder="1" applyAlignment="1" applyProtection="1">
      <alignment vertical="center" shrinkToFit="1"/>
      <protection hidden="1"/>
    </xf>
    <xf numFmtId="177" fontId="12" fillId="0" borderId="10" xfId="0" applyNumberFormat="1" applyFont="1" applyBorder="1" applyAlignment="1" applyProtection="1">
      <alignment vertical="center" shrinkToFit="1"/>
      <protection hidden="1"/>
    </xf>
    <xf numFmtId="178" fontId="22" fillId="0" borderId="2" xfId="0" applyNumberFormat="1" applyFont="1" applyBorder="1" applyAlignment="1" applyProtection="1">
      <alignment horizontal="right" vertical="center" shrinkToFit="1"/>
      <protection hidden="1"/>
    </xf>
    <xf numFmtId="178" fontId="22" fillId="0" borderId="1" xfId="0" applyNumberFormat="1" applyFont="1" applyBorder="1" applyAlignment="1" applyProtection="1">
      <alignment horizontal="right" vertical="center" shrinkToFit="1"/>
      <protection hidden="1"/>
    </xf>
    <xf numFmtId="0" fontId="12" fillId="0" borderId="12" xfId="0" applyFont="1" applyBorder="1" applyAlignment="1" applyProtection="1">
      <alignment horizontal="right" vertical="center"/>
      <protection hidden="1"/>
    </xf>
    <xf numFmtId="0" fontId="12" fillId="0" borderId="13" xfId="0" applyFont="1" applyBorder="1" applyAlignment="1" applyProtection="1">
      <alignment horizontal="right" vertical="center"/>
      <protection hidden="1"/>
    </xf>
    <xf numFmtId="0" fontId="12" fillId="0" borderId="22" xfId="0" applyFont="1" applyBorder="1" applyAlignment="1" applyProtection="1">
      <alignment horizontal="right" vertical="center"/>
      <protection hidden="1"/>
    </xf>
    <xf numFmtId="0" fontId="12" fillId="0" borderId="23" xfId="0" applyFont="1" applyBorder="1" applyAlignment="1" applyProtection="1">
      <alignment horizontal="right" vertical="center"/>
      <protection hidden="1"/>
    </xf>
    <xf numFmtId="0" fontId="12" fillId="0" borderId="20" xfId="0" applyFont="1" applyBorder="1" applyAlignment="1" applyProtection="1">
      <alignment horizontal="right" vertical="center"/>
      <protection hidden="1"/>
    </xf>
    <xf numFmtId="0" fontId="12" fillId="0" borderId="21" xfId="0" applyFont="1" applyBorder="1" applyAlignment="1" applyProtection="1">
      <alignment horizontal="right" vertical="center"/>
      <protection hidden="1"/>
    </xf>
    <xf numFmtId="181" fontId="12" fillId="2" borderId="12" xfId="0" applyNumberFormat="1" applyFont="1" applyFill="1" applyBorder="1" applyAlignment="1" applyProtection="1">
      <alignment horizontal="right" vertical="center"/>
      <protection locked="0"/>
    </xf>
    <xf numFmtId="181" fontId="12" fillId="2" borderId="13" xfId="0" applyNumberFormat="1" applyFont="1" applyFill="1" applyBorder="1" applyAlignment="1" applyProtection="1">
      <alignment horizontal="right" vertical="center"/>
      <protection locked="0"/>
    </xf>
    <xf numFmtId="176" fontId="12" fillId="0" borderId="21" xfId="0" applyNumberFormat="1" applyFont="1" applyBorder="1" applyAlignment="1" applyProtection="1">
      <alignment horizontal="right" vertical="center" shrinkToFit="1"/>
      <protection hidden="1"/>
    </xf>
    <xf numFmtId="176" fontId="12" fillId="0" borderId="13" xfId="0" applyNumberFormat="1" applyFont="1" applyBorder="1" applyAlignment="1" applyProtection="1">
      <alignment horizontal="right" vertical="center" shrinkToFit="1"/>
      <protection hidden="1"/>
    </xf>
    <xf numFmtId="0" fontId="9" fillId="0" borderId="27" xfId="0" applyFont="1" applyBorder="1" applyAlignment="1" applyProtection="1">
      <alignment horizontal="left" vertical="center"/>
      <protection hidden="1"/>
    </xf>
    <xf numFmtId="0" fontId="9" fillId="0" borderId="33" xfId="0" applyFont="1" applyBorder="1" applyAlignment="1" applyProtection="1">
      <alignment horizontal="left" vertical="center"/>
      <protection hidden="1"/>
    </xf>
    <xf numFmtId="0" fontId="12" fillId="0" borderId="6" xfId="0" applyFont="1" applyBorder="1" applyAlignment="1" applyProtection="1">
      <alignment horizontal="center" vertical="center"/>
      <protection hidden="1"/>
    </xf>
    <xf numFmtId="0" fontId="12" fillId="0" borderId="7" xfId="0" applyFont="1" applyBorder="1" applyAlignment="1" applyProtection="1">
      <alignment horizontal="center" vertical="center"/>
      <protection hidden="1"/>
    </xf>
    <xf numFmtId="0" fontId="12" fillId="0" borderId="9" xfId="0" applyFont="1" applyBorder="1" applyAlignment="1" applyProtection="1">
      <alignment horizontal="center" vertical="center"/>
      <protection hidden="1"/>
    </xf>
    <xf numFmtId="0" fontId="12" fillId="0" borderId="10" xfId="0" applyFont="1" applyBorder="1" applyAlignment="1" applyProtection="1">
      <alignment horizontal="center" vertical="center"/>
      <protection hidden="1"/>
    </xf>
    <xf numFmtId="0" fontId="12" fillId="0" borderId="8" xfId="0" applyFont="1" applyBorder="1" applyAlignment="1" applyProtection="1">
      <alignment horizontal="center" vertical="center"/>
      <protection hidden="1"/>
    </xf>
    <xf numFmtId="0" fontId="12" fillId="0" borderId="11" xfId="0" applyFont="1" applyBorder="1" applyAlignment="1" applyProtection="1">
      <alignment horizontal="center" vertical="center"/>
      <protection hidden="1"/>
    </xf>
    <xf numFmtId="0" fontId="12" fillId="0" borderId="13" xfId="0" applyFont="1" applyBorder="1" applyAlignment="1" applyProtection="1">
      <alignment horizontal="center" vertical="center"/>
      <protection hidden="1"/>
    </xf>
    <xf numFmtId="0" fontId="12" fillId="0" borderId="14" xfId="0" applyFont="1" applyBorder="1" applyAlignment="1" applyProtection="1">
      <alignment horizontal="center" vertical="center"/>
      <protection hidden="1"/>
    </xf>
    <xf numFmtId="0" fontId="12" fillId="0" borderId="17" xfId="0" applyFont="1" applyBorder="1" applyAlignment="1" applyProtection="1">
      <alignment horizontal="center" vertical="center" textRotation="255"/>
      <protection hidden="1"/>
    </xf>
    <xf numFmtId="0" fontId="12" fillId="0" borderId="18" xfId="0" applyFont="1" applyBorder="1" applyAlignment="1" applyProtection="1">
      <alignment horizontal="center" vertical="center" textRotation="255"/>
      <protection hidden="1"/>
    </xf>
    <xf numFmtId="0" fontId="12" fillId="0" borderId="19" xfId="0" applyFont="1" applyBorder="1" applyAlignment="1" applyProtection="1">
      <alignment horizontal="center" vertical="center" textRotation="255"/>
      <protection hidden="1"/>
    </xf>
    <xf numFmtId="176" fontId="12" fillId="0" borderId="23" xfId="0" applyNumberFormat="1" applyFont="1" applyBorder="1" applyAlignment="1" applyProtection="1">
      <alignment horizontal="right" vertical="center" shrinkToFit="1"/>
      <protection hidden="1"/>
    </xf>
    <xf numFmtId="176" fontId="5" fillId="2" borderId="2" xfId="0" applyNumberFormat="1" applyFont="1" applyFill="1" applyBorder="1" applyProtection="1">
      <alignment vertical="center"/>
      <protection locked="0"/>
    </xf>
    <xf numFmtId="176" fontId="5" fillId="2" borderId="1" xfId="0" applyNumberFormat="1" applyFont="1" applyFill="1" applyBorder="1" applyProtection="1">
      <alignment vertical="center"/>
      <protection locked="0"/>
    </xf>
    <xf numFmtId="49" fontId="5" fillId="2" borderId="1" xfId="0" applyNumberFormat="1" applyFont="1" applyFill="1" applyBorder="1" applyAlignment="1" applyProtection="1">
      <alignment horizontal="center" vertical="center"/>
      <protection locked="0"/>
    </xf>
    <xf numFmtId="176" fontId="5" fillId="2" borderId="9" xfId="0" applyNumberFormat="1" applyFont="1" applyFill="1" applyBorder="1" applyAlignment="1" applyProtection="1">
      <alignment vertical="center" shrinkToFit="1"/>
      <protection locked="0"/>
    </xf>
    <xf numFmtId="176" fontId="20" fillId="2" borderId="10" xfId="0" applyNumberFormat="1" applyFont="1" applyFill="1" applyBorder="1" applyAlignment="1" applyProtection="1">
      <alignment vertical="center" shrinkToFit="1"/>
      <protection locked="0"/>
    </xf>
    <xf numFmtId="176" fontId="20" fillId="2" borderId="11" xfId="0" applyNumberFormat="1" applyFont="1" applyFill="1" applyBorder="1" applyAlignment="1" applyProtection="1">
      <alignment vertical="center" shrinkToFit="1"/>
      <protection locked="0"/>
    </xf>
    <xf numFmtId="0" fontId="5" fillId="0" borderId="6" xfId="0" applyFont="1" applyBorder="1" applyAlignment="1" applyProtection="1">
      <alignment horizontal="distributed" vertical="center" wrapText="1" indent="1"/>
      <protection hidden="1"/>
    </xf>
    <xf numFmtId="0" fontId="5" fillId="0" borderId="7" xfId="0" applyFont="1" applyBorder="1" applyAlignment="1" applyProtection="1">
      <alignment horizontal="distributed" vertical="center" wrapText="1" indent="1"/>
      <protection hidden="1"/>
    </xf>
    <xf numFmtId="0" fontId="5" fillId="0" borderId="8" xfId="0" applyFont="1" applyBorder="1" applyAlignment="1" applyProtection="1">
      <alignment horizontal="distributed" vertical="center" wrapText="1" indent="1"/>
      <protection hidden="1"/>
    </xf>
    <xf numFmtId="0" fontId="5" fillId="0" borderId="4" xfId="0" applyFont="1" applyBorder="1" applyAlignment="1" applyProtection="1">
      <alignment horizontal="distributed" vertical="center" wrapText="1" indent="1"/>
      <protection hidden="1"/>
    </xf>
    <xf numFmtId="0" fontId="5" fillId="0" borderId="0" xfId="0" applyFont="1" applyAlignment="1" applyProtection="1">
      <alignment horizontal="distributed" vertical="center" wrapText="1" indent="1"/>
      <protection hidden="1"/>
    </xf>
    <xf numFmtId="0" fontId="5" fillId="0" borderId="5" xfId="0" applyFont="1" applyBorder="1" applyAlignment="1" applyProtection="1">
      <alignment horizontal="distributed" vertical="center" wrapText="1" indent="1"/>
      <protection hidden="1"/>
    </xf>
    <xf numFmtId="0" fontId="5" fillId="0" borderId="9" xfId="0" applyFont="1" applyBorder="1" applyAlignment="1" applyProtection="1">
      <alignment horizontal="distributed" vertical="center" wrapText="1" indent="1"/>
      <protection hidden="1"/>
    </xf>
    <xf numFmtId="0" fontId="5" fillId="0" borderId="10" xfId="0" applyFont="1" applyBorder="1" applyAlignment="1" applyProtection="1">
      <alignment horizontal="distributed" vertical="center" wrapText="1" indent="1"/>
      <protection hidden="1"/>
    </xf>
    <xf numFmtId="0" fontId="5" fillId="0" borderId="11" xfId="0" applyFont="1" applyBorder="1" applyAlignment="1" applyProtection="1">
      <alignment horizontal="distributed" vertical="center" wrapText="1" indent="1"/>
      <protection hidden="1"/>
    </xf>
    <xf numFmtId="0" fontId="29" fillId="3" borderId="2" xfId="0" applyFont="1" applyFill="1" applyBorder="1" applyAlignment="1" applyProtection="1">
      <alignment horizontal="center" vertical="center"/>
      <protection locked="0"/>
    </xf>
    <xf numFmtId="0" fontId="29" fillId="3" borderId="1" xfId="0" applyFont="1" applyFill="1" applyBorder="1" applyAlignment="1" applyProtection="1">
      <alignment horizontal="center" vertical="center"/>
      <protection locked="0"/>
    </xf>
    <xf numFmtId="0" fontId="29" fillId="3" borderId="3" xfId="0" applyFont="1" applyFill="1" applyBorder="1" applyAlignment="1" applyProtection="1">
      <alignment horizontal="center" vertical="center"/>
      <protection locked="0"/>
    </xf>
    <xf numFmtId="0" fontId="20" fillId="0" borderId="7" xfId="0" applyFont="1" applyBorder="1" applyProtection="1">
      <alignment vertical="center"/>
      <protection hidden="1"/>
    </xf>
    <xf numFmtId="0" fontId="20" fillId="0" borderId="8" xfId="0" applyFont="1" applyBorder="1" applyProtection="1">
      <alignment vertical="center"/>
      <protection hidden="1"/>
    </xf>
    <xf numFmtId="0" fontId="20" fillId="0" borderId="10" xfId="0" applyFont="1" applyBorder="1" applyProtection="1">
      <alignment vertical="center"/>
      <protection hidden="1"/>
    </xf>
    <xf numFmtId="0" fontId="20" fillId="0" borderId="11" xfId="0" applyFont="1" applyBorder="1" applyProtection="1">
      <alignment vertical="center"/>
      <protection hidden="1"/>
    </xf>
    <xf numFmtId="176" fontId="11" fillId="0" borderId="6" xfId="0" applyNumberFormat="1" applyFont="1" applyBorder="1" applyAlignment="1" applyProtection="1">
      <alignment vertical="center" shrinkToFit="1"/>
      <protection hidden="1"/>
    </xf>
    <xf numFmtId="176" fontId="21" fillId="0" borderId="7" xfId="0" applyNumberFormat="1" applyFont="1" applyBorder="1" applyAlignment="1" applyProtection="1">
      <alignment vertical="center" shrinkToFit="1"/>
      <protection hidden="1"/>
    </xf>
    <xf numFmtId="176" fontId="21" fillId="0" borderId="9" xfId="0" applyNumberFormat="1" applyFont="1" applyBorder="1" applyAlignment="1" applyProtection="1">
      <alignment vertical="center" shrinkToFit="1"/>
      <protection hidden="1"/>
    </xf>
    <xf numFmtId="176" fontId="21" fillId="0" borderId="10" xfId="0" applyNumberFormat="1" applyFont="1" applyBorder="1" applyAlignment="1" applyProtection="1">
      <alignment vertical="center" shrinkToFit="1"/>
      <protection hidden="1"/>
    </xf>
    <xf numFmtId="0" fontId="5" fillId="3" borderId="42" xfId="0" applyFont="1" applyFill="1" applyBorder="1" applyAlignment="1" applyProtection="1">
      <alignment horizontal="center" vertical="center"/>
      <protection locked="0"/>
    </xf>
    <xf numFmtId="176" fontId="5" fillId="2" borderId="4" xfId="0" applyNumberFormat="1" applyFont="1" applyFill="1" applyBorder="1" applyAlignment="1" applyProtection="1">
      <alignment vertical="center" shrinkToFit="1"/>
      <protection locked="0"/>
    </xf>
    <xf numFmtId="176" fontId="20" fillId="2" borderId="0" xfId="0" applyNumberFormat="1" applyFont="1" applyFill="1" applyAlignment="1" applyProtection="1">
      <alignment vertical="center" shrinkToFit="1"/>
      <protection locked="0"/>
    </xf>
    <xf numFmtId="176" fontId="20" fillId="2" borderId="5" xfId="0" applyNumberFormat="1" applyFont="1" applyFill="1" applyBorder="1" applyAlignment="1" applyProtection="1">
      <alignment vertical="center" shrinkToFit="1"/>
      <protection locked="0"/>
    </xf>
    <xf numFmtId="176" fontId="5" fillId="0" borderId="4" xfId="0" applyNumberFormat="1" applyFont="1" applyBorder="1" applyAlignment="1" applyProtection="1">
      <alignment vertical="center" shrinkToFit="1"/>
      <protection locked="0"/>
    </xf>
    <xf numFmtId="176" fontId="20" fillId="0" borderId="0" xfId="0" applyNumberFormat="1" applyFont="1" applyAlignment="1" applyProtection="1">
      <alignment vertical="center" shrinkToFit="1"/>
      <protection locked="0"/>
    </xf>
    <xf numFmtId="176" fontId="5" fillId="0" borderId="0" xfId="0" applyNumberFormat="1" applyFont="1" applyAlignment="1" applyProtection="1">
      <alignment vertical="center" shrinkToFit="1"/>
      <protection locked="0"/>
    </xf>
    <xf numFmtId="0" fontId="29" fillId="0" borderId="2" xfId="0" applyFont="1" applyBorder="1" applyAlignment="1" applyProtection="1">
      <alignment horizontal="center" vertical="center"/>
      <protection hidden="1"/>
    </xf>
    <xf numFmtId="0" fontId="29" fillId="0" borderId="1" xfId="0" applyFont="1" applyBorder="1" applyAlignment="1" applyProtection="1">
      <alignment horizontal="center" vertical="center"/>
      <protection hidden="1"/>
    </xf>
    <xf numFmtId="0" fontId="29" fillId="0" borderId="3" xfId="0" applyFont="1" applyBorder="1" applyAlignment="1" applyProtection="1">
      <alignment horizontal="center" vertical="center"/>
      <protection hidden="1"/>
    </xf>
    <xf numFmtId="49" fontId="5" fillId="2" borderId="0" xfId="0" applyNumberFormat="1" applyFont="1" applyFill="1" applyAlignment="1" applyProtection="1">
      <alignment horizontal="center" vertical="center"/>
      <protection locked="0"/>
    </xf>
    <xf numFmtId="49" fontId="5" fillId="2" borderId="0" xfId="0" applyNumberFormat="1" applyFont="1" applyFill="1" applyAlignment="1" applyProtection="1">
      <alignment horizontal="left" vertical="top" wrapText="1"/>
      <protection locked="0"/>
    </xf>
    <xf numFmtId="0" fontId="5" fillId="3" borderId="7" xfId="0" applyFont="1" applyFill="1" applyBorder="1" applyAlignment="1" applyProtection="1">
      <alignment horizontal="center" vertical="center"/>
      <protection locked="0"/>
    </xf>
    <xf numFmtId="0" fontId="20" fillId="3" borderId="6" xfId="0" applyFont="1" applyFill="1" applyBorder="1" applyAlignment="1" applyProtection="1">
      <alignment horizontal="center" vertical="center" shrinkToFit="1"/>
      <protection locked="0"/>
    </xf>
    <xf numFmtId="0" fontId="20" fillId="3" borderId="7"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shrinkToFit="1"/>
      <protection locked="0"/>
    </xf>
    <xf numFmtId="0" fontId="20" fillId="3" borderId="9" xfId="0" applyFont="1" applyFill="1" applyBorder="1" applyAlignment="1" applyProtection="1">
      <alignment horizontal="center" vertical="center" shrinkToFit="1"/>
      <protection locked="0"/>
    </xf>
    <xf numFmtId="0" fontId="20" fillId="3" borderId="10" xfId="0" applyFont="1" applyFill="1" applyBorder="1" applyAlignment="1" applyProtection="1">
      <alignment horizontal="center" vertical="center" shrinkToFit="1"/>
      <protection locked="0"/>
    </xf>
    <xf numFmtId="0" fontId="20" fillId="3" borderId="11" xfId="0" applyFont="1" applyFill="1" applyBorder="1" applyAlignment="1" applyProtection="1">
      <alignment horizontal="center" vertical="center" shrinkToFit="1"/>
      <protection locked="0"/>
    </xf>
    <xf numFmtId="49" fontId="5" fillId="2" borderId="0" xfId="0" applyNumberFormat="1" applyFont="1" applyFill="1" applyAlignment="1" applyProtection="1">
      <alignment horizontal="left" vertical="center" shrinkToFit="1"/>
      <protection locked="0"/>
    </xf>
    <xf numFmtId="0" fontId="29" fillId="0" borderId="0" xfId="0" applyFont="1" applyAlignment="1" applyProtection="1">
      <alignment vertical="center" wrapText="1"/>
      <protection hidden="1"/>
    </xf>
    <xf numFmtId="0" fontId="10" fillId="0" borderId="6" xfId="0" applyFont="1" applyBorder="1" applyProtection="1">
      <alignment vertical="center"/>
      <protection hidden="1"/>
    </xf>
    <xf numFmtId="0" fontId="10" fillId="0" borderId="7" xfId="0" applyFont="1" applyBorder="1" applyProtection="1">
      <alignment vertical="center"/>
      <protection hidden="1"/>
    </xf>
    <xf numFmtId="0" fontId="10" fillId="0" borderId="9" xfId="0" applyFont="1" applyBorder="1" applyProtection="1">
      <alignment vertical="center"/>
      <protection hidden="1"/>
    </xf>
    <xf numFmtId="0" fontId="10" fillId="0" borderId="10" xfId="0" applyFont="1" applyBorder="1" applyProtection="1">
      <alignment vertical="center"/>
      <protection hidden="1"/>
    </xf>
    <xf numFmtId="0" fontId="9" fillId="0" borderId="28" xfId="0" applyFont="1" applyBorder="1" applyAlignment="1" applyProtection="1">
      <alignment horizontal="left" vertical="center"/>
      <protection hidden="1"/>
    </xf>
    <xf numFmtId="0" fontId="9" fillId="0" borderId="29" xfId="0" applyFont="1" applyBorder="1" applyAlignment="1" applyProtection="1">
      <alignment horizontal="left" vertical="center"/>
      <protection hidden="1"/>
    </xf>
    <xf numFmtId="0" fontId="9" fillId="0" borderId="30" xfId="0" applyFont="1" applyBorder="1" applyAlignment="1" applyProtection="1">
      <alignment horizontal="left" vertical="center"/>
      <protection hidden="1"/>
    </xf>
    <xf numFmtId="0" fontId="9" fillId="0" borderId="31" xfId="0" applyFont="1" applyBorder="1" applyAlignment="1" applyProtection="1">
      <alignment horizontal="left" vertical="center"/>
      <protection hidden="1"/>
    </xf>
    <xf numFmtId="49" fontId="5" fillId="2" borderId="6" xfId="0" applyNumberFormat="1" applyFont="1" applyFill="1" applyBorder="1" applyAlignment="1" applyProtection="1">
      <alignment horizontal="left" vertical="top" wrapText="1"/>
      <protection locked="0"/>
    </xf>
    <xf numFmtId="49" fontId="20" fillId="2" borderId="7" xfId="0" applyNumberFormat="1" applyFont="1" applyFill="1" applyBorder="1" applyAlignment="1" applyProtection="1">
      <alignment horizontal="left" vertical="top" wrapText="1"/>
      <protection locked="0"/>
    </xf>
    <xf numFmtId="49" fontId="20" fillId="2" borderId="8" xfId="0" applyNumberFormat="1" applyFont="1" applyFill="1" applyBorder="1" applyAlignment="1" applyProtection="1">
      <alignment horizontal="left" vertical="top" wrapText="1"/>
      <protection locked="0"/>
    </xf>
    <xf numFmtId="49" fontId="20" fillId="2" borderId="4" xfId="0" applyNumberFormat="1" applyFont="1" applyFill="1" applyBorder="1" applyAlignment="1" applyProtection="1">
      <alignment horizontal="left" vertical="top" wrapText="1"/>
      <protection locked="0"/>
    </xf>
    <xf numFmtId="49" fontId="20" fillId="2" borderId="0" xfId="0" applyNumberFormat="1" applyFont="1" applyFill="1" applyAlignment="1" applyProtection="1">
      <alignment horizontal="left" vertical="top" wrapText="1"/>
      <protection locked="0"/>
    </xf>
    <xf numFmtId="49" fontId="20" fillId="2" borderId="5" xfId="0" applyNumberFormat="1" applyFont="1" applyFill="1" applyBorder="1" applyAlignment="1" applyProtection="1">
      <alignment horizontal="left" vertical="top" wrapText="1"/>
      <protection locked="0"/>
    </xf>
    <xf numFmtId="49" fontId="20" fillId="2" borderId="9" xfId="0" applyNumberFormat="1" applyFont="1" applyFill="1" applyBorder="1" applyAlignment="1" applyProtection="1">
      <alignment horizontal="left" vertical="top" wrapText="1"/>
      <protection locked="0"/>
    </xf>
    <xf numFmtId="49" fontId="20" fillId="2" borderId="10" xfId="0" applyNumberFormat="1" applyFont="1" applyFill="1" applyBorder="1" applyAlignment="1" applyProtection="1">
      <alignment horizontal="left" vertical="top" wrapText="1"/>
      <protection locked="0"/>
    </xf>
    <xf numFmtId="49" fontId="20" fillId="2" borderId="11" xfId="0" applyNumberFormat="1" applyFont="1" applyFill="1" applyBorder="1" applyAlignment="1" applyProtection="1">
      <alignment horizontal="left" vertical="top" wrapText="1"/>
      <protection locked="0"/>
    </xf>
    <xf numFmtId="0" fontId="6" fillId="0" borderId="12" xfId="0" applyFont="1" applyBorder="1" applyAlignment="1" applyProtection="1">
      <alignment horizontal="center" vertical="center" shrinkToFit="1"/>
      <protection hidden="1"/>
    </xf>
    <xf numFmtId="0" fontId="6" fillId="0" borderId="13" xfId="0" applyFont="1" applyBorder="1" applyAlignment="1" applyProtection="1">
      <alignment horizontal="center" vertical="center" shrinkToFit="1"/>
      <protection hidden="1"/>
    </xf>
    <xf numFmtId="176" fontId="6" fillId="0" borderId="13" xfId="0" applyNumberFormat="1" applyFont="1" applyBorder="1" applyAlignment="1" applyProtection="1">
      <alignment horizontal="center" vertical="center" shrinkToFit="1"/>
      <protection hidden="1"/>
    </xf>
    <xf numFmtId="0" fontId="29" fillId="0" borderId="6" xfId="0" applyFont="1" applyBorder="1" applyAlignment="1" applyProtection="1">
      <alignment horizontal="distributed" vertical="center" wrapText="1" indent="1"/>
      <protection hidden="1"/>
    </xf>
    <xf numFmtId="0" fontId="29" fillId="0" borderId="7" xfId="0" applyFont="1" applyBorder="1" applyAlignment="1" applyProtection="1">
      <alignment horizontal="distributed" vertical="center" wrapText="1" indent="1"/>
      <protection hidden="1"/>
    </xf>
    <xf numFmtId="0" fontId="29" fillId="0" borderId="8" xfId="0" applyFont="1" applyBorder="1" applyAlignment="1" applyProtection="1">
      <alignment horizontal="distributed" vertical="center" wrapText="1" indent="1"/>
      <protection hidden="1"/>
    </xf>
    <xf numFmtId="0" fontId="29" fillId="0" borderId="4" xfId="0" applyFont="1" applyBorder="1" applyAlignment="1" applyProtection="1">
      <alignment horizontal="distributed" vertical="center" wrapText="1" indent="1"/>
      <protection hidden="1"/>
    </xf>
    <xf numFmtId="0" fontId="29" fillId="0" borderId="0" xfId="0" applyFont="1" applyAlignment="1" applyProtection="1">
      <alignment horizontal="distributed" vertical="center" wrapText="1" indent="1"/>
      <protection hidden="1"/>
    </xf>
    <xf numFmtId="0" fontId="29" fillId="0" borderId="5" xfId="0" applyFont="1" applyBorder="1" applyAlignment="1" applyProtection="1">
      <alignment horizontal="distributed" vertical="center" wrapText="1" indent="1"/>
      <protection hidden="1"/>
    </xf>
    <xf numFmtId="0" fontId="29" fillId="0" borderId="9" xfId="0" applyFont="1" applyBorder="1" applyAlignment="1" applyProtection="1">
      <alignment horizontal="distributed" vertical="center" wrapText="1" indent="1"/>
      <protection hidden="1"/>
    </xf>
    <xf numFmtId="0" fontId="29" fillId="0" borderId="10" xfId="0" applyFont="1" applyBorder="1" applyAlignment="1" applyProtection="1">
      <alignment horizontal="distributed" vertical="center" wrapText="1" indent="1"/>
      <protection hidden="1"/>
    </xf>
    <xf numFmtId="0" fontId="29" fillId="0" borderId="11" xfId="0" applyFont="1" applyBorder="1" applyAlignment="1" applyProtection="1">
      <alignment horizontal="distributed" vertical="center" wrapText="1" indent="1"/>
      <protection hidden="1"/>
    </xf>
    <xf numFmtId="178" fontId="22" fillId="2" borderId="24" xfId="0" applyNumberFormat="1" applyFont="1" applyFill="1" applyBorder="1" applyAlignment="1" applyProtection="1">
      <alignment horizontal="right" vertical="center" shrinkToFit="1"/>
      <protection locked="0"/>
    </xf>
    <xf numFmtId="178" fontId="22" fillId="2" borderId="25" xfId="0" applyNumberFormat="1" applyFont="1" applyFill="1" applyBorder="1" applyAlignment="1" applyProtection="1">
      <alignment horizontal="right" vertical="center" shrinkToFit="1"/>
      <protection locked="0"/>
    </xf>
    <xf numFmtId="178" fontId="22" fillId="2" borderId="26" xfId="0" applyNumberFormat="1" applyFont="1" applyFill="1" applyBorder="1" applyAlignment="1" applyProtection="1">
      <alignment horizontal="right" vertical="center" shrinkToFit="1"/>
      <protection locked="0"/>
    </xf>
    <xf numFmtId="178" fontId="22" fillId="2" borderId="27" xfId="0" applyNumberFormat="1" applyFont="1" applyFill="1" applyBorder="1" applyAlignment="1" applyProtection="1">
      <alignment horizontal="right" vertical="center" shrinkToFit="1"/>
      <protection locked="0"/>
    </xf>
    <xf numFmtId="0" fontId="9" fillId="0" borderId="25" xfId="0" applyFont="1" applyBorder="1" applyAlignment="1" applyProtection="1">
      <alignment horizontal="left" vertical="center"/>
      <protection hidden="1"/>
    </xf>
    <xf numFmtId="0" fontId="9" fillId="0" borderId="32" xfId="0" applyFont="1" applyBorder="1" applyAlignment="1" applyProtection="1">
      <alignment horizontal="left" vertical="center"/>
      <protection hidden="1"/>
    </xf>
    <xf numFmtId="181" fontId="12" fillId="2" borderId="2" xfId="0" applyNumberFormat="1" applyFont="1" applyFill="1" applyBorder="1" applyAlignment="1" applyProtection="1">
      <alignment horizontal="right" vertical="center"/>
      <protection locked="0"/>
    </xf>
    <xf numFmtId="181" fontId="12" fillId="2" borderId="1" xfId="0" applyNumberFormat="1" applyFont="1" applyFill="1" applyBorder="1" applyAlignment="1" applyProtection="1">
      <alignment horizontal="right" vertical="center"/>
      <protection locked="0"/>
    </xf>
    <xf numFmtId="181" fontId="12" fillId="2" borderId="43" xfId="0" applyNumberFormat="1" applyFont="1" applyFill="1" applyBorder="1" applyAlignment="1" applyProtection="1">
      <alignment horizontal="right" vertical="center"/>
      <protection locked="0"/>
    </xf>
    <xf numFmtId="181" fontId="12" fillId="2" borderId="3" xfId="0" applyNumberFormat="1" applyFont="1" applyFill="1" applyBorder="1" applyAlignment="1" applyProtection="1">
      <alignment horizontal="right" vertical="center"/>
      <protection locked="0"/>
    </xf>
    <xf numFmtId="0" fontId="9" fillId="0" borderId="43" xfId="0" applyFont="1" applyBorder="1" applyAlignment="1" applyProtection="1">
      <alignment horizontal="left" vertical="center"/>
      <protection hidden="1"/>
    </xf>
    <xf numFmtId="0" fontId="9" fillId="0" borderId="7" xfId="0" applyFont="1" applyBorder="1" applyAlignment="1" applyProtection="1">
      <alignment horizontal="left" vertical="center"/>
      <protection hidden="1"/>
    </xf>
    <xf numFmtId="0" fontId="9" fillId="0" borderId="8" xfId="0" applyFont="1" applyBorder="1" applyAlignment="1" applyProtection="1">
      <alignment horizontal="left" vertical="center"/>
      <protection hidden="1"/>
    </xf>
    <xf numFmtId="0" fontId="9" fillId="0" borderId="10" xfId="0" applyFont="1" applyBorder="1" applyAlignment="1" applyProtection="1">
      <alignment horizontal="left" vertical="center"/>
      <protection hidden="1"/>
    </xf>
    <xf numFmtId="0" fontId="9" fillId="0" borderId="11" xfId="0" applyFont="1" applyBorder="1" applyAlignment="1" applyProtection="1">
      <alignment horizontal="left" vertical="center"/>
      <protection hidden="1"/>
    </xf>
    <xf numFmtId="0" fontId="16" fillId="4" borderId="0" xfId="0" applyFont="1" applyFill="1" applyAlignment="1">
      <alignment horizontal="left" vertical="center" wrapText="1"/>
    </xf>
    <xf numFmtId="0" fontId="16" fillId="4" borderId="0" xfId="0" applyFont="1" applyFill="1" applyAlignment="1">
      <alignment horizontal="left" vertical="center"/>
    </xf>
  </cellXfs>
  <cellStyles count="1">
    <cellStyle name="標準" xfId="0" builtinId="0"/>
  </cellStyles>
  <dxfs count="0"/>
  <tableStyles count="0" defaultTableStyle="TableStyleMedium9" defaultPivotStyle="PivotStyleLight16"/>
  <colors>
    <mruColors>
      <color rgb="FF66FFFF"/>
      <color rgb="FFCCFFFF"/>
      <color rgb="FF00B0F0"/>
      <color rgb="FFFFFF99"/>
      <color rgb="FF92D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104776</xdr:colOff>
      <xdr:row>37</xdr:row>
      <xdr:rowOff>85725</xdr:rowOff>
    </xdr:from>
    <xdr:to>
      <xdr:col>13</xdr:col>
      <xdr:colOff>9526</xdr:colOff>
      <xdr:row>41</xdr:row>
      <xdr:rowOff>104775</xdr:rowOff>
    </xdr:to>
    <xdr:sp macro="" textlink="">
      <xdr:nvSpPr>
        <xdr:cNvPr id="2" name="テキスト ボックス 1">
          <a:extLst>
            <a:ext uri="{FF2B5EF4-FFF2-40B4-BE49-F238E27FC236}">
              <a16:creationId xmlns:a16="http://schemas.microsoft.com/office/drawing/2014/main" id="{7F0773D5-81A7-4502-A572-0645A4403F21}"/>
            </a:ext>
          </a:extLst>
        </xdr:cNvPr>
        <xdr:cNvSpPr txBox="1"/>
      </xdr:nvSpPr>
      <xdr:spPr>
        <a:xfrm>
          <a:off x="2076451" y="7753350"/>
          <a:ext cx="781050" cy="571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800">
              <a:latin typeface="ＭＳ ゴシック" panose="020B0609070205080204" pitchFamily="49" charset="-128"/>
              <a:ea typeface="ＭＳ ゴシック" panose="020B0609070205080204" pitchFamily="49" charset="-128"/>
            </a:rPr>
            <a:t> </a:t>
          </a:r>
          <a:r>
            <a:rPr kumimoji="1" lang="en-US" altLang="ja-JP" sz="800">
              <a:latin typeface="ＭＳ ゴシック" panose="020B0609070205080204" pitchFamily="49" charset="-128"/>
              <a:ea typeface="ＭＳ ゴシック" panose="020B0609070205080204" pitchFamily="49" charset="-128"/>
            </a:rPr>
            <a:t>(</a:t>
          </a:r>
          <a:r>
            <a:rPr kumimoji="1" lang="ja-JP" altLang="en-US" sz="800">
              <a:latin typeface="ＭＳ ゴシック" panose="020B0609070205080204" pitchFamily="49" charset="-128"/>
              <a:ea typeface="ＭＳ ゴシック" panose="020B0609070205080204" pitchFamily="49" charset="-128"/>
            </a:rPr>
            <a:t>元年は</a:t>
          </a:r>
          <a:endParaRPr kumimoji="1" lang="en-US" altLang="ja-JP" sz="800">
            <a:latin typeface="ＭＳ ゴシック" panose="020B0609070205080204" pitchFamily="49" charset="-128"/>
            <a:ea typeface="ＭＳ ゴシック" panose="020B0609070205080204" pitchFamily="49" charset="-128"/>
          </a:endParaRPr>
        </a:p>
        <a:p>
          <a:pPr algn="l"/>
          <a:r>
            <a:rPr kumimoji="1" lang="ja-JP" altLang="en-US" sz="800">
              <a:latin typeface="ＭＳ ゴシック" panose="020B0609070205080204" pitchFamily="49" charset="-128"/>
              <a:ea typeface="ＭＳ ゴシック" panose="020B0609070205080204" pitchFamily="49" charset="-128"/>
            </a:rPr>
            <a:t> １と入力</a:t>
          </a:r>
          <a:r>
            <a:rPr kumimoji="1" lang="en-US" altLang="ja-JP" sz="800">
              <a:latin typeface="ＭＳ ゴシック" panose="020B0609070205080204" pitchFamily="49" charset="-128"/>
              <a:ea typeface="ＭＳ ゴシック" panose="020B0609070205080204" pitchFamily="49" charset="-128"/>
            </a:rPr>
            <a:t>)</a:t>
          </a:r>
          <a:endParaRPr kumimoji="1" lang="ja-JP" altLang="en-US" sz="800">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575309</xdr:colOff>
      <xdr:row>40</xdr:row>
      <xdr:rowOff>1</xdr:rowOff>
    </xdr:from>
    <xdr:to>
      <xdr:col>14</xdr:col>
      <xdr:colOff>514349</xdr:colOff>
      <xdr:row>66</xdr:row>
      <xdr:rowOff>76201</xdr:rowOff>
    </xdr:to>
    <xdr:sp macro="" textlink="">
      <xdr:nvSpPr>
        <xdr:cNvPr id="2" name="テキスト ボックス 1">
          <a:extLst>
            <a:ext uri="{FF2B5EF4-FFF2-40B4-BE49-F238E27FC236}">
              <a16:creationId xmlns:a16="http://schemas.microsoft.com/office/drawing/2014/main" id="{13D2F54D-EBA3-4D0F-9C4A-D087E58836F6}"/>
            </a:ext>
          </a:extLst>
        </xdr:cNvPr>
        <xdr:cNvSpPr txBox="1"/>
      </xdr:nvSpPr>
      <xdr:spPr>
        <a:xfrm>
          <a:off x="575309" y="7029451"/>
          <a:ext cx="9616440" cy="4533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改元及び第</a:t>
          </a:r>
          <a:r>
            <a:rPr kumimoji="1" lang="en-US" altLang="ja-JP" sz="1100">
              <a:latin typeface="ＭＳ ゴシック" panose="020B0609070205080204" pitchFamily="49" charset="-128"/>
              <a:ea typeface="ＭＳ ゴシック" panose="020B0609070205080204" pitchFamily="49" charset="-128"/>
            </a:rPr>
            <a:t>3</a:t>
          </a:r>
          <a:r>
            <a:rPr kumimoji="1" lang="ja-JP" altLang="en-US" sz="1100">
              <a:latin typeface="ＭＳ ゴシック" panose="020B0609070205080204" pitchFamily="49" charset="-128"/>
              <a:ea typeface="ＭＳ ゴシック" panose="020B0609070205080204" pitchFamily="49" charset="-128"/>
            </a:rPr>
            <a:t>計画期間対応版</a:t>
          </a:r>
        </a:p>
        <a:p>
          <a:endParaRPr kumimoji="1" lang="ja-JP" altLang="en-US" sz="1100">
            <a:latin typeface="ＭＳ ゴシック" panose="020B0609070205080204" pitchFamily="49" charset="-128"/>
            <a:ea typeface="ＭＳ ゴシック" panose="020B0609070205080204" pitchFamily="49" charset="-128"/>
          </a:endParaRPr>
        </a:p>
        <a:p>
          <a:r>
            <a:rPr kumimoji="1" lang="en-US" altLang="ja-JP" sz="1100">
              <a:latin typeface="ＭＳ ゴシック" panose="020B0609070205080204" pitchFamily="49" charset="-128"/>
              <a:ea typeface="ＭＳ ゴシック" panose="020B0609070205080204" pitchFamily="49" charset="-128"/>
            </a:rPr>
            <a:t>Revision.3.0</a:t>
          </a:r>
        </a:p>
        <a:p>
          <a:endParaRPr kumimoji="1" lang="en-US" altLang="ja-JP" sz="1100">
            <a:latin typeface="ＭＳ ゴシック" panose="020B0609070205080204" pitchFamily="49" charset="-128"/>
            <a:ea typeface="ＭＳ ゴシック" panose="020B0609070205080204" pitchFamily="49" charset="-128"/>
          </a:endParaRPr>
        </a:p>
        <a:p>
          <a:r>
            <a:rPr kumimoji="1" lang="en-US" altLang="ja-JP" sz="1100">
              <a:latin typeface="ＭＳ ゴシック" panose="020B0609070205080204" pitchFamily="49" charset="-128"/>
              <a:ea typeface="ＭＳ ゴシック" panose="020B0609070205080204" pitchFamily="49" charset="-128"/>
            </a:rPr>
            <a:t>1.</a:t>
          </a:r>
          <a:r>
            <a:rPr kumimoji="1" lang="ja-JP" altLang="en-US" sz="1100">
              <a:latin typeface="ＭＳ ゴシック" panose="020B0609070205080204" pitchFamily="49" charset="-128"/>
              <a:ea typeface="ＭＳ ゴシック" panose="020B0609070205080204" pitchFamily="49" charset="-128"/>
            </a:rPr>
            <a:t>改修概要</a:t>
          </a:r>
        </a:p>
        <a:p>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Revision</a:t>
          </a:r>
          <a:r>
            <a:rPr kumimoji="1" lang="ja-JP" altLang="en-US" sz="1100">
              <a:latin typeface="ＭＳ ゴシック" panose="020B0609070205080204" pitchFamily="49" charset="-128"/>
              <a:ea typeface="ＭＳ ゴシック" panose="020B0609070205080204" pitchFamily="49" charset="-128"/>
            </a:rPr>
            <a:t>管理を開始</a:t>
          </a:r>
        </a:p>
        <a:p>
          <a:r>
            <a:rPr kumimoji="1" lang="ja-JP" altLang="en-US" sz="1100">
              <a:latin typeface="ＭＳ ゴシック" panose="020B0609070205080204" pitchFamily="49" charset="-128"/>
              <a:ea typeface="ＭＳ ゴシック" panose="020B0609070205080204" pitchFamily="49" charset="-128"/>
            </a:rPr>
            <a:t>    シート右上に</a:t>
          </a:r>
          <a:r>
            <a:rPr kumimoji="1" lang="en-US" altLang="ja-JP" sz="1100">
              <a:latin typeface="ＭＳ ゴシック" panose="020B0609070205080204" pitchFamily="49" charset="-128"/>
              <a:ea typeface="ＭＳ ゴシック" panose="020B0609070205080204" pitchFamily="49" charset="-128"/>
            </a:rPr>
            <a:t>Revision</a:t>
          </a:r>
          <a:r>
            <a:rPr kumimoji="1" lang="ja-JP" altLang="en-US" sz="1100">
              <a:latin typeface="ＭＳ ゴシック" panose="020B0609070205080204" pitchFamily="49" charset="-128"/>
              <a:ea typeface="ＭＳ ゴシック" panose="020B0609070205080204" pitchFamily="49" charset="-128"/>
            </a:rPr>
            <a:t>を表示</a:t>
          </a:r>
        </a:p>
        <a:p>
          <a:r>
            <a:rPr kumimoji="1" lang="ja-JP" altLang="en-US" sz="1100">
              <a:latin typeface="ＭＳ ゴシック" panose="020B0609070205080204" pitchFamily="49" charset="-128"/>
              <a:ea typeface="ＭＳ ゴシック" panose="020B0609070205080204" pitchFamily="49" charset="-128"/>
            </a:rPr>
            <a:t>    本シート下部に</a:t>
          </a:r>
          <a:r>
            <a:rPr kumimoji="1" lang="en-US" altLang="ja-JP" sz="1100">
              <a:latin typeface="ＭＳ ゴシック" panose="020B0609070205080204" pitchFamily="49" charset="-128"/>
              <a:ea typeface="ＭＳ ゴシック" panose="020B0609070205080204" pitchFamily="49" charset="-128"/>
            </a:rPr>
            <a:t>Revision</a:t>
          </a:r>
          <a:r>
            <a:rPr kumimoji="1" lang="ja-JP" altLang="en-US" sz="1100">
              <a:latin typeface="ＭＳ ゴシック" panose="020B0609070205080204" pitchFamily="49" charset="-128"/>
              <a:ea typeface="ＭＳ ゴシック" panose="020B0609070205080204" pitchFamily="49" charset="-128"/>
            </a:rPr>
            <a:t>管理行を設定</a:t>
          </a:r>
        </a:p>
        <a:p>
          <a:r>
            <a:rPr kumimoji="1" lang="ja-JP" altLang="en-US" sz="1100">
              <a:latin typeface="ＭＳ ゴシック" panose="020B0609070205080204" pitchFamily="49" charset="-128"/>
              <a:ea typeface="ＭＳ ゴシック" panose="020B0609070205080204" pitchFamily="49" charset="-128"/>
            </a:rPr>
            <a:t>  ・改元対応</a:t>
          </a:r>
        </a:p>
        <a:p>
          <a:r>
            <a:rPr kumimoji="1" lang="ja-JP" altLang="en-US" sz="1100">
              <a:latin typeface="ＭＳ ゴシック" panose="020B0609070205080204" pitchFamily="49" charset="-128"/>
              <a:ea typeface="ＭＳ ゴシック" panose="020B0609070205080204" pitchFamily="49" charset="-128"/>
            </a:rPr>
            <a:t>    「平成」文字列固定部分を、プルダウンからの昭和平成令和選択に修正</a:t>
          </a:r>
          <a:r>
            <a:rPr kumimoji="1" lang="ja-JP" altLang="ja-JP" sz="1100">
              <a:solidFill>
                <a:schemeClr val="dk1"/>
              </a:solidFill>
              <a:effectLst/>
              <a:latin typeface="+mn-lt"/>
              <a:ea typeface="+mn-ea"/>
              <a:cs typeface="+mn-cs"/>
            </a:rPr>
            <a:t>  </a:t>
          </a:r>
          <a:endParaRPr kumimoji="1" lang="en-US" altLang="ja-JP" sz="1100">
            <a:latin typeface="ＭＳ ゴシック" panose="020B0609070205080204" pitchFamily="49" charset="-128"/>
            <a:ea typeface="ＭＳ ゴシック" panose="020B0609070205080204" pitchFamily="49" charset="-128"/>
          </a:endParaRPr>
        </a:p>
        <a:p>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年度の数字が元号に対応しているかチェックし、不正な場合はワーニング表示を新設</a:t>
          </a:r>
          <a:endParaRPr kumimoji="1" lang="ja-JP" altLang="en-US" sz="1100">
            <a:solidFill>
              <a:schemeClr val="dk1"/>
            </a:solidFill>
            <a:effectLst/>
            <a:latin typeface="+mn-lt"/>
            <a:ea typeface="+mn-ea"/>
            <a:cs typeface="+mn-cs"/>
          </a:endParaRPr>
        </a:p>
        <a:p>
          <a:r>
            <a:rPr kumimoji="1" lang="ja-JP" altLang="en-US" sz="1100">
              <a:latin typeface="ＭＳ ゴシック" panose="020B0609070205080204" pitchFamily="49" charset="-128"/>
              <a:ea typeface="ＭＳ ゴシック" panose="020B0609070205080204" pitchFamily="49" charset="-128"/>
            </a:rPr>
            <a:t>    令和元年は、「元年」表示ができないセルは「</a:t>
          </a:r>
          <a:r>
            <a:rPr kumimoji="1" lang="en-US" altLang="ja-JP" sz="1100">
              <a:latin typeface="ＭＳ ゴシック" panose="020B0609070205080204" pitchFamily="49" charset="-128"/>
              <a:ea typeface="ＭＳ ゴシック" panose="020B0609070205080204" pitchFamily="49" charset="-128"/>
            </a:rPr>
            <a:t>1</a:t>
          </a:r>
          <a:r>
            <a:rPr kumimoji="1" lang="ja-JP" altLang="en-US" sz="1100">
              <a:latin typeface="ＭＳ ゴシック" panose="020B0609070205080204" pitchFamily="49" charset="-128"/>
              <a:ea typeface="ＭＳ ゴシック" panose="020B0609070205080204" pitchFamily="49" charset="-128"/>
            </a:rPr>
            <a:t>」で表示</a:t>
          </a:r>
        </a:p>
        <a:p>
          <a:r>
            <a:rPr kumimoji="1" lang="ja-JP" altLang="en-US" sz="1100">
              <a:latin typeface="ＭＳ ゴシック" panose="020B0609070205080204" pitchFamily="49" charset="-128"/>
              <a:ea typeface="ＭＳ ゴシック" panose="020B0609070205080204" pitchFamily="49" charset="-128"/>
            </a:rPr>
            <a:t>    年度の数字は、元号に応じ限定数値をプルダウンに表示し、選択するように修正</a:t>
          </a:r>
        </a:p>
        <a:p>
          <a:endParaRPr kumimoji="1" lang="en-US" altLang="ja-JP" sz="1100">
            <a:latin typeface="ＭＳ ゴシック" panose="020B0609070205080204" pitchFamily="49" charset="-128"/>
            <a:ea typeface="ＭＳ ゴシック" panose="020B0609070205080204" pitchFamily="49" charset="-128"/>
          </a:endParaRPr>
        </a:p>
        <a:p>
          <a:r>
            <a:rPr kumimoji="1" lang="en-US" altLang="ja-JP" sz="1100">
              <a:latin typeface="ＭＳ ゴシック" panose="020B0609070205080204" pitchFamily="49" charset="-128"/>
              <a:ea typeface="ＭＳ ゴシック" panose="020B0609070205080204" pitchFamily="49" charset="-128"/>
            </a:rPr>
            <a:t>2.</a:t>
          </a:r>
          <a:r>
            <a:rPr kumimoji="1" lang="ja-JP" altLang="en-US" sz="1100">
              <a:latin typeface="ＭＳ ゴシック" panose="020B0609070205080204" pitchFamily="49" charset="-128"/>
              <a:ea typeface="ＭＳ ゴシック" panose="020B0609070205080204" pitchFamily="49" charset="-128"/>
            </a:rPr>
            <a:t>追加仕様</a:t>
          </a:r>
        </a:p>
        <a:p>
          <a:r>
            <a:rPr kumimoji="1" lang="ja-JP" altLang="en-US" sz="1100">
              <a:latin typeface="ＭＳ ゴシック" panose="020B0609070205080204" pitchFamily="49" charset="-128"/>
              <a:ea typeface="ＭＳ ゴシック" panose="020B0609070205080204" pitchFamily="49" charset="-128"/>
            </a:rPr>
            <a:t>  ・事業所の使用開始年月日は令和４年４月１日まで、大規模事業所開始年度の判定は令和７年度まで有効。</a:t>
          </a:r>
        </a:p>
        <a:p>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具体的には事業所使用開始年度が</a:t>
          </a:r>
          <a:r>
            <a:rPr kumimoji="1" lang="ja-JP" altLang="ja-JP" sz="1100">
              <a:solidFill>
                <a:schemeClr val="dk1"/>
              </a:solidFill>
              <a:effectLst/>
              <a:latin typeface="+mn-lt"/>
              <a:ea typeface="+mn-ea"/>
              <a:cs typeface="+mn-cs"/>
            </a:rPr>
            <a:t>令和４年４月１日</a:t>
          </a:r>
          <a:r>
            <a:rPr kumimoji="1" lang="ja-JP" altLang="en-US" sz="1100">
              <a:latin typeface="ＭＳ ゴシック" panose="020B0609070205080204" pitchFamily="49" charset="-128"/>
              <a:ea typeface="ＭＳ ゴシック" panose="020B0609070205080204" pitchFamily="49" charset="-128"/>
            </a:rPr>
            <a:t>以前で令和４～６年度の原油換算使用量が連続</a:t>
          </a:r>
          <a:r>
            <a:rPr kumimoji="1" lang="en-US" altLang="ja-JP" sz="1100">
              <a:latin typeface="ＭＳ ゴシック" panose="020B0609070205080204" pitchFamily="49" charset="-128"/>
              <a:ea typeface="ＭＳ ゴシック" panose="020B0609070205080204" pitchFamily="49" charset="-128"/>
            </a:rPr>
            <a:t>1,500kL</a:t>
          </a:r>
          <a:r>
            <a:rPr kumimoji="1" lang="ja-JP" altLang="en-US" sz="1100">
              <a:latin typeface="ＭＳ ゴシック" panose="020B0609070205080204" pitchFamily="49" charset="-128"/>
              <a:ea typeface="ＭＳ ゴシック" panose="020B0609070205080204" pitchFamily="49" charset="-128"/>
            </a:rPr>
            <a:t>以上の場合まで</a:t>
          </a:r>
          <a:r>
            <a:rPr kumimoji="1" lang="en-US" altLang="ja-JP" sz="1100">
              <a:latin typeface="ＭＳ ゴシック" panose="020B0609070205080204" pitchFamily="49" charset="-128"/>
              <a:ea typeface="ＭＳ ゴシック" panose="020B0609070205080204" pitchFamily="49" charset="-128"/>
            </a:rPr>
            <a:t>)</a:t>
          </a:r>
        </a:p>
        <a:p>
          <a:r>
            <a:rPr kumimoji="1" lang="en-US" altLang="ja-JP" sz="1100">
              <a:latin typeface="ＭＳ ゴシック" panose="020B0609070205080204" pitchFamily="49" charset="-128"/>
              <a:ea typeface="ＭＳ ゴシック" panose="020B0609070205080204" pitchFamily="49" charset="-128"/>
            </a:rPr>
            <a:t>  </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3(2)②</a:t>
          </a:r>
          <a:r>
            <a:rPr kumimoji="1" lang="ja-JP" altLang="en-US" sz="1100">
              <a:latin typeface="ＭＳ ゴシック" panose="020B0609070205080204" pitchFamily="49" charset="-128"/>
              <a:ea typeface="ＭＳ ゴシック" panose="020B0609070205080204" pitchFamily="49" charset="-128"/>
            </a:rPr>
            <a:t>「標準的でない年度」は</a:t>
          </a:r>
          <a:r>
            <a:rPr kumimoji="1" lang="en-US" altLang="ja-JP" sz="1100">
              <a:latin typeface="ＭＳ ゴシック" panose="020B0609070205080204" pitchFamily="49" charset="-128"/>
              <a:ea typeface="ＭＳ ゴシック" panose="020B0609070205080204" pitchFamily="49" charset="-128"/>
            </a:rPr>
            <a:t>3(2)①</a:t>
          </a:r>
          <a:r>
            <a:rPr kumimoji="1" lang="ja-JP" altLang="en-US" sz="1100">
              <a:latin typeface="ＭＳ ゴシック" panose="020B0609070205080204" pitchFamily="49" charset="-128"/>
              <a:ea typeface="ＭＳ ゴシック" panose="020B0609070205080204" pitchFamily="49" charset="-128"/>
            </a:rPr>
            <a:t>の基準年度の範囲内のみ選択表示されるよう改修。不正な場合のワーニング表示を新設</a:t>
          </a:r>
        </a:p>
        <a:p>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3(2)③</a:t>
          </a:r>
          <a:r>
            <a:rPr kumimoji="1" lang="ja-JP" altLang="en-US" sz="1100">
              <a:latin typeface="ＭＳ ゴシック" panose="020B0609070205080204" pitchFamily="49" charset="-128"/>
              <a:ea typeface="ＭＳ ゴシック" panose="020B0609070205080204" pitchFamily="49" charset="-128"/>
            </a:rPr>
            <a:t>「運用管理基準」に、</a:t>
          </a:r>
          <a:r>
            <a:rPr kumimoji="1" lang="en-US" altLang="ja-JP" sz="1100">
              <a:latin typeface="ＭＳ ゴシック" panose="020B0609070205080204" pitchFamily="49" charset="-128"/>
              <a:ea typeface="ＭＳ ゴシック" panose="020B0609070205080204" pitchFamily="49" charset="-128"/>
            </a:rPr>
            <a:t>3(1)</a:t>
          </a:r>
          <a:r>
            <a:rPr kumimoji="1" lang="ja-JP" altLang="en-US" sz="1100">
              <a:latin typeface="ＭＳ ゴシック" panose="020B0609070205080204" pitchFamily="49" charset="-128"/>
              <a:ea typeface="ＭＳ ゴシック" panose="020B0609070205080204" pitchFamily="49" charset="-128"/>
            </a:rPr>
            <a:t>の選択状況により入力ワーニング表示を新設</a:t>
          </a:r>
        </a:p>
        <a:p>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3(3)</a:t>
          </a:r>
          <a:r>
            <a:rPr kumimoji="1" lang="ja-JP" altLang="en-US" sz="1100">
              <a:latin typeface="ＭＳ ゴシック" panose="020B0609070205080204" pitchFamily="49" charset="-128"/>
              <a:ea typeface="ＭＳ ゴシック" panose="020B0609070205080204" pitchFamily="49" charset="-128"/>
            </a:rPr>
            <a:t>「標準原単位算定」の計算単位切り替えを第</a:t>
          </a:r>
          <a:r>
            <a:rPr kumimoji="1" lang="en-US" altLang="ja-JP" sz="1100">
              <a:latin typeface="ＭＳ ゴシック" panose="020B0609070205080204" pitchFamily="49" charset="-128"/>
              <a:ea typeface="ＭＳ ゴシック" panose="020B0609070205080204" pitchFamily="49" charset="-128"/>
            </a:rPr>
            <a:t>3</a:t>
          </a:r>
          <a:r>
            <a:rPr kumimoji="1" lang="ja-JP" altLang="en-US" sz="1100">
              <a:latin typeface="ＭＳ ゴシック" panose="020B0609070205080204" pitchFamily="49" charset="-128"/>
              <a:ea typeface="ＭＳ ゴシック" panose="020B0609070205080204" pitchFamily="49" charset="-128"/>
            </a:rPr>
            <a:t>計画期間に拡張</a:t>
          </a:r>
        </a:p>
        <a:p>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4(1)①</a:t>
          </a:r>
          <a:r>
            <a:rPr kumimoji="1" lang="ja-JP" altLang="en-US" sz="1100">
              <a:latin typeface="ＭＳ ゴシック" panose="020B0609070205080204" pitchFamily="49" charset="-128"/>
              <a:ea typeface="ＭＳ ゴシック" panose="020B0609070205080204" pitchFamily="49" charset="-128"/>
            </a:rPr>
            <a:t>の数値合計と、</a:t>
          </a:r>
          <a:r>
            <a:rPr kumimoji="1" lang="en-US" altLang="ja-JP" sz="1100">
              <a:latin typeface="ＭＳ ゴシック" panose="020B0609070205080204" pitchFamily="49" charset="-128"/>
              <a:ea typeface="ＭＳ ゴシック" panose="020B0609070205080204" pitchFamily="49" charset="-128"/>
            </a:rPr>
            <a:t>3(2)①</a:t>
          </a:r>
          <a:r>
            <a:rPr kumimoji="1" lang="ja-JP" altLang="en-US" sz="1100">
              <a:latin typeface="ＭＳ ゴシック" panose="020B0609070205080204" pitchFamily="49" charset="-128"/>
              <a:ea typeface="ＭＳ ゴシック" panose="020B0609070205080204" pitchFamily="49" charset="-128"/>
            </a:rPr>
            <a:t>の基準年度数値との整合を確認、不正な場合のワーニング表示を新設</a:t>
          </a:r>
        </a:p>
        <a:p>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4(1)②</a:t>
          </a:r>
          <a:r>
            <a:rPr kumimoji="1" lang="ja-JP" altLang="en-US" sz="1100">
              <a:latin typeface="ＭＳ ゴシック" panose="020B0609070205080204" pitchFamily="49" charset="-128"/>
              <a:ea typeface="ＭＳ ゴシック" panose="020B0609070205080204" pitchFamily="49" charset="-128"/>
            </a:rPr>
            <a:t>に、</a:t>
          </a:r>
          <a:r>
            <a:rPr kumimoji="1" lang="en-US" altLang="ja-JP" sz="1100">
              <a:latin typeface="ＭＳ ゴシック" panose="020B0609070205080204" pitchFamily="49" charset="-128"/>
              <a:ea typeface="ＭＳ ゴシック" panose="020B0609070205080204" pitchFamily="49" charset="-128"/>
            </a:rPr>
            <a:t>4(1)</a:t>
          </a:r>
          <a:r>
            <a:rPr kumimoji="1" lang="ja-JP" altLang="en-US" sz="1100">
              <a:latin typeface="ＭＳ ゴシック" panose="020B0609070205080204" pitchFamily="49" charset="-128"/>
              <a:ea typeface="ＭＳ ゴシック" panose="020B0609070205080204" pitchFamily="49" charset="-128"/>
            </a:rPr>
            <a:t>で「排出量法」を選択した場合は記入しないよう、ワーニング表示を新設</a:t>
          </a:r>
        </a:p>
        <a:p>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4(2)</a:t>
          </a:r>
          <a:r>
            <a:rPr kumimoji="1" lang="ja-JP" altLang="en-US" sz="1100">
              <a:latin typeface="ＭＳ ゴシック" panose="020B0609070205080204" pitchFamily="49" charset="-128"/>
              <a:ea typeface="ＭＳ ゴシック" panose="020B0609070205080204" pitchFamily="49" charset="-128"/>
            </a:rPr>
            <a:t>に、</a:t>
          </a:r>
          <a:r>
            <a:rPr kumimoji="1" lang="en-US" altLang="ja-JP" sz="1100">
              <a:latin typeface="ＭＳ ゴシック" panose="020B0609070205080204" pitchFamily="49" charset="-128"/>
              <a:ea typeface="ＭＳ ゴシック" panose="020B0609070205080204" pitchFamily="49" charset="-128"/>
            </a:rPr>
            <a:t>4(1)①or②</a:t>
          </a:r>
          <a:r>
            <a:rPr kumimoji="1" lang="ja-JP" altLang="en-US" sz="1100">
              <a:latin typeface="ＭＳ ゴシック" panose="020B0609070205080204" pitchFamily="49" charset="-128"/>
              <a:ea typeface="ＭＳ ゴシック" panose="020B0609070205080204" pitchFamily="49" charset="-128"/>
            </a:rPr>
            <a:t>で第一区分と判断された場合、必ず入力すべきことのワーニング表示を新設</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・入力セル全体に</a:t>
          </a:r>
          <a:r>
            <a:rPr kumimoji="1" lang="en-US" altLang="ja-JP" sz="1100">
              <a:latin typeface="ＭＳ ゴシック" panose="020B0609070205080204" pitchFamily="49" charset="-128"/>
              <a:ea typeface="ＭＳ ゴシック" panose="020B0609070205080204" pitchFamily="49" charset="-128"/>
            </a:rPr>
            <a:t>IME</a:t>
          </a:r>
          <a:r>
            <a:rPr kumimoji="1" lang="ja-JP" altLang="en-US" sz="1100">
              <a:latin typeface="ＭＳ ゴシック" panose="020B0609070205080204" pitchFamily="49" charset="-128"/>
              <a:ea typeface="ＭＳ ゴシック" panose="020B0609070205080204" pitchFamily="49" charset="-128"/>
            </a:rPr>
            <a:t>初期制御を追加</a:t>
          </a:r>
        </a:p>
      </xdr:txBody>
    </xdr:sp>
    <xdr:clientData/>
  </xdr:twoCellAnchor>
  <xdr:twoCellAnchor>
    <xdr:from>
      <xdr:col>0</xdr:col>
      <xdr:colOff>489584</xdr:colOff>
      <xdr:row>4</xdr:row>
      <xdr:rowOff>47624</xdr:rowOff>
    </xdr:from>
    <xdr:to>
      <xdr:col>12</xdr:col>
      <xdr:colOff>542925</xdr:colOff>
      <xdr:row>31</xdr:row>
      <xdr:rowOff>19049</xdr:rowOff>
    </xdr:to>
    <xdr:sp macro="" textlink="">
      <xdr:nvSpPr>
        <xdr:cNvPr id="3" name="テキスト ボックス 2">
          <a:extLst>
            <a:ext uri="{FF2B5EF4-FFF2-40B4-BE49-F238E27FC236}">
              <a16:creationId xmlns:a16="http://schemas.microsoft.com/office/drawing/2014/main" id="{7B8DBB1B-CEE9-4947-9E23-C154CBC79655}"/>
            </a:ext>
          </a:extLst>
        </xdr:cNvPr>
        <xdr:cNvSpPr txBox="1"/>
      </xdr:nvSpPr>
      <xdr:spPr>
        <a:xfrm>
          <a:off x="489584" y="733424"/>
          <a:ext cx="8378191" cy="4600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第</a:t>
          </a:r>
          <a:r>
            <a:rPr kumimoji="1" lang="en-US" altLang="ja-JP" sz="1100">
              <a:latin typeface="ＭＳ ゴシック" panose="020B0609070205080204" pitchFamily="49" charset="-128"/>
              <a:ea typeface="ＭＳ ゴシック" panose="020B0609070205080204" pitchFamily="49" charset="-128"/>
            </a:rPr>
            <a:t>4</a:t>
          </a:r>
          <a:r>
            <a:rPr kumimoji="1" lang="ja-JP" altLang="en-US" sz="1100">
              <a:latin typeface="ＭＳ ゴシック" panose="020B0609070205080204" pitchFamily="49" charset="-128"/>
              <a:ea typeface="ＭＳ ゴシック" panose="020B0609070205080204" pitchFamily="49" charset="-128"/>
            </a:rPr>
            <a:t>計画期間対応版</a:t>
          </a:r>
        </a:p>
        <a:p>
          <a:endParaRPr kumimoji="1" lang="ja-JP" altLang="en-US" sz="1100">
            <a:latin typeface="ＭＳ ゴシック" panose="020B0609070205080204" pitchFamily="49" charset="-128"/>
            <a:ea typeface="ＭＳ ゴシック" panose="020B0609070205080204" pitchFamily="49" charset="-128"/>
          </a:endParaRPr>
        </a:p>
        <a:p>
          <a:r>
            <a:rPr kumimoji="1" lang="en-US" altLang="ja-JP" sz="1100">
              <a:latin typeface="ＭＳ ゴシック" panose="020B0609070205080204" pitchFamily="49" charset="-128"/>
              <a:ea typeface="ＭＳ ゴシック" panose="020B0609070205080204" pitchFamily="49" charset="-128"/>
            </a:rPr>
            <a:t>Revision.4.0</a:t>
          </a:r>
        </a:p>
        <a:p>
          <a:endParaRPr kumimoji="1" lang="en-US" altLang="ja-JP" sz="1100">
            <a:latin typeface="ＭＳ ゴシック" panose="020B0609070205080204" pitchFamily="49" charset="-128"/>
            <a:ea typeface="ＭＳ ゴシック" panose="020B0609070205080204" pitchFamily="49" charset="-128"/>
          </a:endParaRPr>
        </a:p>
        <a:p>
          <a:r>
            <a:rPr kumimoji="1" lang="en-US" altLang="ja-JP" sz="1100">
              <a:latin typeface="ＭＳ ゴシック" panose="020B0609070205080204" pitchFamily="49" charset="-128"/>
              <a:ea typeface="ＭＳ ゴシック" panose="020B0609070205080204" pitchFamily="49" charset="-128"/>
            </a:rPr>
            <a:t>1.</a:t>
          </a:r>
          <a:r>
            <a:rPr kumimoji="1" lang="ja-JP" altLang="en-US" sz="1100">
              <a:latin typeface="ＭＳ ゴシック" panose="020B0609070205080204" pitchFamily="49" charset="-128"/>
              <a:ea typeface="ＭＳ ゴシック" panose="020B0609070205080204" pitchFamily="49" charset="-128"/>
            </a:rPr>
            <a:t>改修概要</a:t>
          </a:r>
        </a:p>
        <a:p>
          <a:r>
            <a:rPr kumimoji="1" lang="ja-JP" altLang="en-US" sz="1100">
              <a:latin typeface="ＭＳ ゴシック" panose="020B0609070205080204" pitchFamily="49" charset="-128"/>
              <a:ea typeface="ＭＳ ゴシック" panose="020B0609070205080204" pitchFamily="49" charset="-128"/>
            </a:rPr>
            <a:t>  ・第</a:t>
          </a:r>
          <a:r>
            <a:rPr kumimoji="1" lang="en-US" altLang="ja-JP" sz="1100">
              <a:latin typeface="ＭＳ ゴシック" panose="020B0609070205080204" pitchFamily="49" charset="-128"/>
              <a:ea typeface="ＭＳ ゴシック" panose="020B0609070205080204" pitchFamily="49" charset="-128"/>
            </a:rPr>
            <a:t>4</a:t>
          </a:r>
          <a:r>
            <a:rPr kumimoji="1" lang="ja-JP" altLang="en-US" sz="1100">
              <a:latin typeface="ＭＳ ゴシック" panose="020B0609070205080204" pitchFamily="49" charset="-128"/>
              <a:ea typeface="ＭＳ ゴシック" panose="020B0609070205080204" pitchFamily="49" charset="-128"/>
            </a:rPr>
            <a:t>計画期間への対応</a:t>
          </a:r>
          <a:br>
            <a:rPr kumimoji="1" lang="en-US" altLang="ja-JP" sz="1100">
              <a:latin typeface="ＭＳ ゴシック" panose="020B0609070205080204" pitchFamily="49" charset="-128"/>
              <a:ea typeface="ＭＳ ゴシック" panose="020B0609070205080204" pitchFamily="49" charset="-128"/>
            </a:rPr>
          </a:br>
          <a:endParaRPr kumimoji="1" lang="en-US" altLang="ja-JP" sz="1100">
            <a:latin typeface="ＭＳ ゴシック" panose="020B0609070205080204" pitchFamily="49" charset="-128"/>
            <a:ea typeface="ＭＳ ゴシック" panose="020B0609070205080204" pitchFamily="49" charset="-128"/>
          </a:endParaRPr>
        </a:p>
        <a:p>
          <a:r>
            <a:rPr kumimoji="1" lang="en-US" altLang="ja-JP" sz="1100">
              <a:latin typeface="ＭＳ ゴシック" panose="020B0609070205080204" pitchFamily="49" charset="-128"/>
              <a:ea typeface="ＭＳ ゴシック" panose="020B0609070205080204" pitchFamily="49" charset="-128"/>
            </a:rPr>
            <a:t>2.</a:t>
          </a:r>
          <a:r>
            <a:rPr kumimoji="1" lang="ja-JP" altLang="en-US" sz="1100">
              <a:latin typeface="ＭＳ ゴシック" panose="020B0609070205080204" pitchFamily="49" charset="-128"/>
              <a:ea typeface="ＭＳ ゴシック" panose="020B0609070205080204" pitchFamily="49" charset="-128"/>
            </a:rPr>
            <a:t>追加仕様</a:t>
          </a:r>
        </a:p>
        <a:p>
          <a:r>
            <a:rPr kumimoji="1" lang="ja-JP" altLang="en-US" sz="1100">
              <a:latin typeface="ＭＳ ゴシック" panose="020B0609070205080204" pitchFamily="49" charset="-128"/>
              <a:ea typeface="ＭＳ ゴシック" panose="020B0609070205080204" pitchFamily="49" charset="-128"/>
            </a:rPr>
            <a:t>  ・事業所の使用開始年月日は令和８年４月１日まで、大規模事業所開始年度の判定は令和１１年度まで有効。</a:t>
          </a:r>
        </a:p>
        <a:p>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具体的には事業所使用開始年度が</a:t>
          </a:r>
          <a:r>
            <a:rPr kumimoji="1" lang="ja-JP" altLang="ja-JP" sz="1100">
              <a:solidFill>
                <a:schemeClr val="dk1"/>
              </a:solidFill>
              <a:effectLst/>
              <a:latin typeface="+mn-lt"/>
              <a:ea typeface="+mn-ea"/>
              <a:cs typeface="+mn-cs"/>
            </a:rPr>
            <a:t>令和</a:t>
          </a:r>
          <a:r>
            <a:rPr kumimoji="1" lang="ja-JP" altLang="en-US" sz="1100">
              <a:solidFill>
                <a:schemeClr val="dk1"/>
              </a:solidFill>
              <a:effectLst/>
              <a:latin typeface="+mn-lt"/>
              <a:ea typeface="+mn-ea"/>
              <a:cs typeface="+mn-cs"/>
            </a:rPr>
            <a:t>８</a:t>
          </a:r>
          <a:r>
            <a:rPr kumimoji="1" lang="ja-JP" altLang="ja-JP" sz="1100">
              <a:solidFill>
                <a:schemeClr val="dk1"/>
              </a:solidFill>
              <a:effectLst/>
              <a:latin typeface="+mn-lt"/>
              <a:ea typeface="+mn-ea"/>
              <a:cs typeface="+mn-cs"/>
            </a:rPr>
            <a:t>年４月１日</a:t>
          </a:r>
          <a:r>
            <a:rPr kumimoji="1" lang="ja-JP" altLang="en-US" sz="1100">
              <a:latin typeface="ＭＳ ゴシック" panose="020B0609070205080204" pitchFamily="49" charset="-128"/>
              <a:ea typeface="ＭＳ ゴシック" panose="020B0609070205080204" pitchFamily="49" charset="-128"/>
            </a:rPr>
            <a:t>以前で令和８～１０年度の原油換算使用量が連続</a:t>
          </a:r>
          <a:r>
            <a:rPr kumimoji="1" lang="en-US" altLang="ja-JP" sz="1100">
              <a:latin typeface="ＭＳ ゴシック" panose="020B0609070205080204" pitchFamily="49" charset="-128"/>
              <a:ea typeface="ＭＳ ゴシック" panose="020B0609070205080204" pitchFamily="49" charset="-128"/>
            </a:rPr>
            <a:t>1,500kL</a:t>
          </a:r>
          <a:r>
            <a:rPr kumimoji="1" lang="ja-JP" altLang="en-US" sz="1100">
              <a:latin typeface="ＭＳ ゴシック" panose="020B0609070205080204" pitchFamily="49" charset="-128"/>
              <a:ea typeface="ＭＳ ゴシック" panose="020B0609070205080204" pitchFamily="49" charset="-128"/>
            </a:rPr>
            <a:t>以上の場合まで</a:t>
          </a:r>
          <a:r>
            <a:rPr kumimoji="1" lang="en-US" altLang="ja-JP" sz="1100">
              <a:latin typeface="ＭＳ ゴシック" panose="020B0609070205080204" pitchFamily="49" charset="-128"/>
              <a:ea typeface="ＭＳ ゴシック" panose="020B0609070205080204" pitchFamily="49" charset="-128"/>
            </a:rPr>
            <a:t>)</a:t>
          </a:r>
        </a:p>
        <a:p>
          <a:r>
            <a:rPr kumimoji="1" lang="en-US" altLang="ja-JP" sz="1100">
              <a:latin typeface="ＭＳ ゴシック" panose="020B0609070205080204" pitchFamily="49" charset="-128"/>
              <a:ea typeface="ＭＳ ゴシック" panose="020B0609070205080204" pitchFamily="49" charset="-128"/>
            </a:rPr>
            <a:t>  </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2(2)</a:t>
          </a:r>
          <a:r>
            <a:rPr kumimoji="1" lang="ja-JP" altLang="en-US" sz="1100">
              <a:latin typeface="ＭＳ ゴシック" panose="020B0609070205080204" pitchFamily="49" charset="-128"/>
              <a:ea typeface="ＭＳ ゴシック" panose="020B0609070205080204" pitchFamily="49" charset="-128"/>
            </a:rPr>
            <a:t>の入力欄について、平成の欄を非表示。（関数としては作動するが、事業者が入力できないように修正）</a:t>
          </a:r>
          <a:br>
            <a:rPr kumimoji="1" lang="en-US" altLang="ja-JP" sz="1100">
              <a:latin typeface="ＭＳ ゴシック" panose="020B0609070205080204" pitchFamily="49" charset="-128"/>
              <a:ea typeface="ＭＳ ゴシック" panose="020B0609070205080204" pitchFamily="49" charset="-128"/>
            </a:rPr>
          </a:br>
          <a:r>
            <a:rPr kumimoji="1" lang="ja-JP" altLang="en-US" sz="1100">
              <a:latin typeface="ＭＳ ゴシック" panose="020B0609070205080204" pitchFamily="49" charset="-128"/>
              <a:ea typeface="ＭＳ ゴシック" panose="020B0609070205080204" pitchFamily="49" charset="-128"/>
            </a:rPr>
            <a:t>  ・年度の入力欄において、平成を選択できないように修正。</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Q239"/>
  <sheetViews>
    <sheetView showGridLines="0" tabSelected="1" view="pageBreakPreview" zoomScaleNormal="100" zoomScaleSheetLayoutView="100" workbookViewId="0">
      <selection activeCell="Q8" sqref="Q8:AG8"/>
    </sheetView>
  </sheetViews>
  <sheetFormatPr defaultColWidth="3.08984375" defaultRowHeight="15" customHeight="1" zeroHeight="1" x14ac:dyDescent="0.2"/>
  <cols>
    <col min="1" max="35" width="2.90625" style="37" customWidth="1"/>
    <col min="36" max="36" width="3.08984375" style="41" customWidth="1"/>
    <col min="37" max="37" width="14.6328125" style="41" hidden="1" customWidth="1"/>
    <col min="38" max="38" width="3.36328125" style="41" hidden="1" customWidth="1"/>
    <col min="39" max="40" width="6" style="41" hidden="1" customWidth="1"/>
    <col min="41" max="41" width="3.08984375" style="41" hidden="1" customWidth="1"/>
    <col min="42" max="42" width="6.90625" style="41" hidden="1" customWidth="1"/>
    <col min="43" max="70" width="3.08984375" style="41" hidden="1" customWidth="1"/>
    <col min="71" max="74" width="3.08984375" style="36" hidden="1" customWidth="1"/>
    <col min="75" max="94" width="3.08984375" style="36" customWidth="1"/>
    <col min="95" max="16384" width="3.08984375" style="37"/>
  </cols>
  <sheetData>
    <row r="1" spans="1:74" ht="3" customHeight="1" x14ac:dyDescent="0.2">
      <c r="A1" s="43"/>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2"/>
      <c r="BT1" s="2"/>
      <c r="BU1" s="2"/>
      <c r="BV1" s="2"/>
    </row>
    <row r="2" spans="1:74" ht="20.149999999999999" customHeight="1" x14ac:dyDescent="0.2">
      <c r="A2" s="129" t="s">
        <v>257</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3"/>
      <c r="AG2" s="112"/>
      <c r="AH2" s="112"/>
      <c r="AI2" s="112"/>
      <c r="AJ2" s="114" t="str">
        <f ca="1">INDIRECT("仕様!B33")</f>
        <v>Rev.4.1</v>
      </c>
      <c r="AK2" s="113"/>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2"/>
      <c r="BT2" s="2"/>
      <c r="BU2" s="2"/>
      <c r="BV2" s="2"/>
    </row>
    <row r="3" spans="1:74" ht="15" customHeight="1" x14ac:dyDescent="0.2">
      <c r="A3" s="43"/>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2"/>
      <c r="BT3" s="2"/>
      <c r="BU3" s="2"/>
      <c r="BV3" s="2"/>
    </row>
    <row r="4" spans="1:74" ht="15" customHeight="1" x14ac:dyDescent="0.2">
      <c r="A4" s="43"/>
      <c r="B4" s="43"/>
      <c r="C4" s="43"/>
      <c r="D4" s="43"/>
      <c r="E4" s="43"/>
      <c r="F4" s="43"/>
      <c r="G4" s="43"/>
      <c r="H4" s="43"/>
      <c r="I4" s="43"/>
      <c r="J4" s="43"/>
      <c r="K4" s="43"/>
      <c r="L4" s="43"/>
      <c r="M4" s="43"/>
      <c r="N4" s="43"/>
      <c r="O4" s="43"/>
      <c r="P4" s="43"/>
      <c r="Q4" s="43"/>
      <c r="R4" s="43"/>
      <c r="S4" s="43"/>
      <c r="T4" s="43" t="s">
        <v>165</v>
      </c>
      <c r="U4" s="43"/>
      <c r="V4" s="258"/>
      <c r="W4" s="258"/>
      <c r="X4" s="45" t="s">
        <v>0</v>
      </c>
      <c r="Y4" s="258"/>
      <c r="Z4" s="258"/>
      <c r="AA4" s="45" t="s">
        <v>1</v>
      </c>
      <c r="AB4" s="258"/>
      <c r="AC4" s="258"/>
      <c r="AD4" s="45" t="s">
        <v>2</v>
      </c>
      <c r="AE4" s="43"/>
      <c r="AF4" s="43"/>
      <c r="AG4" s="43"/>
      <c r="AH4" s="43"/>
      <c r="AI4" s="43"/>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2"/>
      <c r="BT4" s="2"/>
      <c r="BU4" s="2"/>
      <c r="BV4" s="2"/>
    </row>
    <row r="5" spans="1:74" ht="14.25" customHeight="1" x14ac:dyDescent="0.2">
      <c r="A5" s="43"/>
      <c r="B5" s="43"/>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2"/>
      <c r="BT5" s="2"/>
      <c r="BU5" s="2"/>
      <c r="BV5" s="2"/>
    </row>
    <row r="6" spans="1:74" ht="15" customHeight="1" x14ac:dyDescent="0.2">
      <c r="A6" s="43"/>
      <c r="B6" s="43"/>
      <c r="C6" s="43"/>
      <c r="D6" s="43"/>
      <c r="E6" s="43"/>
      <c r="F6" s="43"/>
      <c r="G6" s="43"/>
      <c r="H6" s="43"/>
      <c r="I6" s="43"/>
      <c r="J6" s="43"/>
      <c r="K6" s="43"/>
      <c r="L6" s="43"/>
      <c r="M6" s="43"/>
      <c r="N6" s="43" t="s">
        <v>62</v>
      </c>
      <c r="O6" s="43"/>
      <c r="P6" s="43"/>
      <c r="Q6" s="43"/>
      <c r="R6" s="43"/>
      <c r="S6" s="43"/>
      <c r="T6" s="43"/>
      <c r="U6" s="43"/>
      <c r="V6" s="43"/>
      <c r="W6" s="43"/>
      <c r="X6" s="43"/>
      <c r="Y6" s="43"/>
      <c r="Z6" s="43"/>
      <c r="AA6" s="43"/>
      <c r="AB6" s="43"/>
      <c r="AC6" s="43"/>
      <c r="AD6" s="43"/>
      <c r="AE6" s="43"/>
      <c r="AF6" s="43"/>
      <c r="AG6" s="43"/>
      <c r="AH6" s="43"/>
      <c r="AI6" s="43"/>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2"/>
      <c r="BT6" s="2"/>
      <c r="BU6" s="2"/>
      <c r="BV6" s="2"/>
    </row>
    <row r="7" spans="1:74" ht="30" customHeight="1" x14ac:dyDescent="0.2">
      <c r="A7" s="43"/>
      <c r="B7" s="43"/>
      <c r="C7" s="43"/>
      <c r="D7" s="43"/>
      <c r="E7" s="43"/>
      <c r="F7" s="43"/>
      <c r="G7" s="43"/>
      <c r="H7" s="43"/>
      <c r="I7" s="43"/>
      <c r="J7" s="43"/>
      <c r="K7" s="43"/>
      <c r="L7" s="43"/>
      <c r="M7" s="43"/>
      <c r="N7" s="43"/>
      <c r="O7" s="46" t="s">
        <v>17</v>
      </c>
      <c r="P7" s="46"/>
      <c r="Q7" s="259"/>
      <c r="R7" s="259"/>
      <c r="S7" s="259"/>
      <c r="T7" s="259"/>
      <c r="U7" s="259"/>
      <c r="V7" s="259"/>
      <c r="W7" s="259"/>
      <c r="X7" s="259"/>
      <c r="Y7" s="259"/>
      <c r="Z7" s="259"/>
      <c r="AA7" s="259"/>
      <c r="AB7" s="259"/>
      <c r="AC7" s="259"/>
      <c r="AD7" s="259"/>
      <c r="AE7" s="259"/>
      <c r="AF7" s="259"/>
      <c r="AG7" s="259"/>
      <c r="AH7" s="43"/>
      <c r="AI7" s="43"/>
      <c r="AJ7" s="1"/>
      <c r="AK7" s="118"/>
      <c r="AL7" s="118"/>
      <c r="AM7" s="118"/>
      <c r="AN7" s="118"/>
      <c r="AO7" s="118"/>
      <c r="AP7" s="118"/>
      <c r="AQ7" s="118"/>
      <c r="AR7" s="118"/>
      <c r="AS7" s="118"/>
      <c r="AT7" s="118"/>
      <c r="AU7" s="118"/>
      <c r="AV7" s="118"/>
      <c r="AW7" s="118"/>
      <c r="AX7" s="118"/>
      <c r="AY7" s="118"/>
      <c r="AZ7" s="118"/>
      <c r="BA7" s="118"/>
      <c r="BB7" s="118"/>
      <c r="BC7" s="118"/>
      <c r="BD7" s="118"/>
      <c r="BE7" s="1"/>
      <c r="BF7" s="1"/>
      <c r="BG7" s="1"/>
      <c r="BH7" s="1"/>
      <c r="BI7" s="1"/>
      <c r="BJ7" s="1"/>
      <c r="BK7" s="1"/>
      <c r="BL7" s="1"/>
      <c r="BM7" s="1"/>
      <c r="BN7" s="1"/>
      <c r="BO7" s="1"/>
      <c r="BP7" s="1"/>
      <c r="BQ7" s="1"/>
      <c r="BR7" s="1"/>
      <c r="BS7" s="2"/>
      <c r="BT7" s="2"/>
      <c r="BU7" s="2"/>
      <c r="BV7" s="2"/>
    </row>
    <row r="8" spans="1:74" ht="30" customHeight="1" x14ac:dyDescent="0.2">
      <c r="A8" s="43"/>
      <c r="B8" s="43"/>
      <c r="C8" s="43"/>
      <c r="D8" s="43"/>
      <c r="E8" s="43"/>
      <c r="F8" s="43"/>
      <c r="G8" s="43"/>
      <c r="H8" s="43"/>
      <c r="I8" s="43"/>
      <c r="J8" s="43"/>
      <c r="K8" s="43"/>
      <c r="L8" s="43"/>
      <c r="M8" s="43"/>
      <c r="N8" s="43"/>
      <c r="O8" s="46" t="s">
        <v>12</v>
      </c>
      <c r="P8" s="46"/>
      <c r="Q8" s="259"/>
      <c r="R8" s="259"/>
      <c r="S8" s="259"/>
      <c r="T8" s="259"/>
      <c r="U8" s="259"/>
      <c r="V8" s="259"/>
      <c r="W8" s="259"/>
      <c r="X8" s="259"/>
      <c r="Y8" s="259"/>
      <c r="Z8" s="259"/>
      <c r="AA8" s="259"/>
      <c r="AB8" s="259"/>
      <c r="AC8" s="259"/>
      <c r="AD8" s="259"/>
      <c r="AE8" s="259"/>
      <c r="AF8" s="259"/>
      <c r="AG8" s="259"/>
      <c r="AH8" s="43"/>
      <c r="AI8" s="43"/>
      <c r="AJ8" s="1"/>
      <c r="AK8" s="5" t="s">
        <v>134</v>
      </c>
      <c r="AL8" s="1"/>
      <c r="AM8" s="14">
        <f>IF(AM10=1,HLOOKUP(1,AQ49:BI50,2,FALSE),0)</f>
        <v>0</v>
      </c>
      <c r="AN8" s="5"/>
      <c r="AO8" s="1"/>
      <c r="AP8" s="15">
        <f>IF(OR(SUM(AL53:BG53)=22,BO53=1),1,0)</f>
        <v>1</v>
      </c>
      <c r="AQ8" s="16" t="s">
        <v>133</v>
      </c>
      <c r="AR8" s="17"/>
      <c r="AS8" s="17"/>
      <c r="AT8" s="17"/>
      <c r="AU8" s="17"/>
      <c r="AV8" s="17"/>
      <c r="AW8" s="17"/>
      <c r="AX8" s="17"/>
      <c r="AY8" s="17"/>
      <c r="AZ8" s="17"/>
      <c r="BA8" s="17"/>
      <c r="BB8" s="17"/>
      <c r="BC8" s="17"/>
      <c r="BD8" s="18"/>
      <c r="BE8" s="1"/>
      <c r="BF8" s="1"/>
      <c r="BG8" s="1"/>
      <c r="BH8" s="1"/>
      <c r="BI8" s="1"/>
      <c r="BJ8" s="1"/>
      <c r="BK8" s="1"/>
      <c r="BL8" s="1"/>
      <c r="BM8" s="1"/>
      <c r="BN8" s="1"/>
      <c r="BO8" s="1"/>
      <c r="BP8" s="1"/>
      <c r="BQ8" s="1"/>
      <c r="BR8" s="1"/>
      <c r="BS8" s="2"/>
      <c r="BT8" s="2"/>
      <c r="BU8" s="2"/>
      <c r="BV8" s="2"/>
    </row>
    <row r="9" spans="1:74" ht="15" customHeight="1" x14ac:dyDescent="0.2">
      <c r="A9" s="43"/>
      <c r="B9" s="43"/>
      <c r="C9" s="43"/>
      <c r="D9" s="43"/>
      <c r="E9" s="43"/>
      <c r="F9" s="43"/>
      <c r="G9" s="43"/>
      <c r="H9" s="43"/>
      <c r="I9" s="43"/>
      <c r="J9" s="43"/>
      <c r="K9" s="43"/>
      <c r="L9" s="43"/>
      <c r="M9" s="43"/>
      <c r="N9" s="43"/>
      <c r="O9" s="43" t="s">
        <v>154</v>
      </c>
      <c r="P9" s="43"/>
      <c r="Q9" s="43"/>
      <c r="R9" s="47"/>
      <c r="S9" s="47"/>
      <c r="T9" s="47"/>
      <c r="U9" s="47"/>
      <c r="V9" s="47"/>
      <c r="W9" s="47"/>
      <c r="X9" s="47"/>
      <c r="Y9" s="47"/>
      <c r="Z9" s="47"/>
      <c r="AA9" s="47"/>
      <c r="AB9" s="47"/>
      <c r="AC9" s="47"/>
      <c r="AD9" s="47"/>
      <c r="AE9" s="47"/>
      <c r="AF9" s="47"/>
      <c r="AG9" s="47"/>
      <c r="AH9" s="43"/>
      <c r="AI9" s="43"/>
      <c r="AJ9" s="1"/>
      <c r="AK9" s="5" t="s">
        <v>110</v>
      </c>
      <c r="AL9" s="1"/>
      <c r="AM9" s="14">
        <f>IF(SUM(AL57:AP57)=5,0,1)</f>
        <v>1</v>
      </c>
      <c r="AN9" s="5" t="str">
        <f>IF(AM9=0,"既存","新規")</f>
        <v>新規</v>
      </c>
      <c r="AO9" s="1"/>
      <c r="AP9" s="19">
        <f>IF(AND($AP$8=0,$AM$9=0),1,0)</f>
        <v>0</v>
      </c>
      <c r="AQ9" s="7" t="s">
        <v>124</v>
      </c>
      <c r="AR9" s="1"/>
      <c r="AS9" s="1"/>
      <c r="AT9" s="1"/>
      <c r="AU9" s="1"/>
      <c r="AV9" s="1"/>
      <c r="AW9" s="1"/>
      <c r="AX9" s="1"/>
      <c r="AY9" s="1"/>
      <c r="AZ9" s="1"/>
      <c r="BA9" s="1"/>
      <c r="BB9" s="1"/>
      <c r="BC9" s="1"/>
      <c r="BD9" s="20"/>
      <c r="BE9" s="1"/>
      <c r="BF9" s="1"/>
      <c r="BG9" s="1"/>
      <c r="BH9" s="1"/>
      <c r="BI9" s="1"/>
      <c r="BJ9" s="1"/>
      <c r="BK9" s="1"/>
      <c r="BL9" s="1"/>
      <c r="BM9" s="1"/>
      <c r="BN9" s="1"/>
      <c r="BO9" s="1"/>
      <c r="BP9" s="1"/>
      <c r="BQ9" s="1"/>
      <c r="BR9" s="1"/>
      <c r="BS9" s="2"/>
      <c r="BT9" s="2"/>
      <c r="BU9" s="2"/>
      <c r="BV9" s="2"/>
    </row>
    <row r="10" spans="1:74" ht="20.149999999999999" customHeight="1" x14ac:dyDescent="0.2">
      <c r="A10" s="43"/>
      <c r="B10" s="43"/>
      <c r="C10" s="43"/>
      <c r="D10" s="43"/>
      <c r="E10" s="43"/>
      <c r="F10" s="43"/>
      <c r="G10" s="43"/>
      <c r="H10" s="43"/>
      <c r="I10" s="43"/>
      <c r="J10" s="43"/>
      <c r="K10" s="43"/>
      <c r="L10" s="43"/>
      <c r="M10" s="43"/>
      <c r="N10" s="43"/>
      <c r="O10" s="43"/>
      <c r="P10" s="43"/>
      <c r="Q10" s="267"/>
      <c r="R10" s="267"/>
      <c r="S10" s="267"/>
      <c r="T10" s="267"/>
      <c r="U10" s="267"/>
      <c r="V10" s="267"/>
      <c r="W10" s="267"/>
      <c r="X10" s="267"/>
      <c r="Y10" s="267"/>
      <c r="Z10" s="267"/>
      <c r="AA10" s="267"/>
      <c r="AB10" s="267"/>
      <c r="AC10" s="267"/>
      <c r="AD10" s="267"/>
      <c r="AE10" s="267"/>
      <c r="AF10" s="267"/>
      <c r="AG10" s="267"/>
      <c r="AH10" s="43"/>
      <c r="AI10" s="43"/>
      <c r="AJ10" s="1"/>
      <c r="AK10" s="5" t="s">
        <v>137</v>
      </c>
      <c r="AL10" s="1"/>
      <c r="AM10" s="14">
        <f>IF(SUM(AQ49:BI49)=0,0,1)</f>
        <v>0</v>
      </c>
      <c r="AN10" s="5" t="str">
        <f>IF(AM10=0,"大規模対象外","")</f>
        <v>大規模対象外</v>
      </c>
      <c r="AO10" s="1"/>
      <c r="AP10" s="19">
        <f>IF(AND($AP$8=0,$AM$9=1,$AM$8=23),1,0)</f>
        <v>0</v>
      </c>
      <c r="AQ10" s="7" t="s">
        <v>125</v>
      </c>
      <c r="AR10" s="1"/>
      <c r="AS10" s="1"/>
      <c r="AT10" s="1"/>
      <c r="AU10" s="1"/>
      <c r="AV10" s="1"/>
      <c r="AW10" s="1"/>
      <c r="AX10" s="1"/>
      <c r="AY10" s="1"/>
      <c r="AZ10" s="1"/>
      <c r="BA10" s="1"/>
      <c r="BB10" s="1"/>
      <c r="BC10" s="1"/>
      <c r="BD10" s="20"/>
      <c r="BE10" s="1"/>
      <c r="BF10" s="1"/>
      <c r="BG10" s="1"/>
      <c r="BH10" s="1"/>
      <c r="BI10" s="1"/>
      <c r="BJ10" s="1"/>
      <c r="BK10" s="1"/>
      <c r="BL10" s="1"/>
      <c r="BM10" s="1"/>
      <c r="BN10" s="1"/>
      <c r="BO10" s="1"/>
      <c r="BP10" s="1"/>
      <c r="BQ10" s="1"/>
      <c r="BR10" s="1"/>
      <c r="BS10" s="2"/>
      <c r="BT10" s="2"/>
      <c r="BU10" s="2"/>
      <c r="BV10" s="2"/>
    </row>
    <row r="11" spans="1:74" ht="6.75" customHeight="1" x14ac:dyDescent="0.2">
      <c r="A11" s="43"/>
      <c r="B11" s="43"/>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8"/>
      <c r="AG11" s="43"/>
      <c r="AH11" s="43"/>
      <c r="AI11" s="43"/>
      <c r="AJ11" s="1"/>
      <c r="AK11" s="1"/>
      <c r="AL11" s="1"/>
      <c r="AM11" s="1"/>
      <c r="AN11" s="1"/>
      <c r="AO11" s="1"/>
      <c r="AP11" s="19">
        <f>IF(AND($AP$8=0,$AM$9=1,$AM$8=24),1,0)</f>
        <v>0</v>
      </c>
      <c r="AQ11" s="7" t="s">
        <v>126</v>
      </c>
      <c r="AR11" s="1"/>
      <c r="AS11" s="1"/>
      <c r="AT11" s="1"/>
      <c r="AU11" s="1"/>
      <c r="AV11" s="1"/>
      <c r="AW11" s="1"/>
      <c r="AX11" s="1"/>
      <c r="AY11" s="1"/>
      <c r="AZ11" s="1"/>
      <c r="BA11" s="1"/>
      <c r="BB11" s="1"/>
      <c r="BC11" s="1"/>
      <c r="BD11" s="20"/>
      <c r="BE11" s="1"/>
      <c r="BF11" s="1"/>
      <c r="BG11" s="1"/>
      <c r="BH11" s="1"/>
      <c r="BI11" s="1"/>
      <c r="BJ11" s="1"/>
      <c r="BK11" s="1"/>
      <c r="BL11" s="1"/>
      <c r="BM11" s="1"/>
      <c r="BN11" s="1"/>
      <c r="BO11" s="1"/>
      <c r="BP11" s="1"/>
      <c r="BQ11" s="1"/>
      <c r="BR11" s="1"/>
      <c r="BS11" s="2"/>
      <c r="BT11" s="2"/>
      <c r="BU11" s="2"/>
      <c r="BV11" s="2"/>
    </row>
    <row r="12" spans="1:74" ht="9.75" customHeight="1" x14ac:dyDescent="0.2">
      <c r="A12" s="43"/>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1"/>
      <c r="AK12" s="1"/>
      <c r="AL12" s="1"/>
      <c r="AM12" s="1"/>
      <c r="AN12" s="1"/>
      <c r="AO12" s="1"/>
      <c r="AP12" s="19">
        <f>IF(AND($AP$8=0,$AM$9=1,$AM$8=25),1,0)</f>
        <v>0</v>
      </c>
      <c r="AQ12" s="7" t="s">
        <v>127</v>
      </c>
      <c r="AR12" s="1"/>
      <c r="AS12" s="1"/>
      <c r="AT12" s="1"/>
      <c r="AU12" s="1"/>
      <c r="AV12" s="1"/>
      <c r="AW12" s="1"/>
      <c r="AX12" s="1"/>
      <c r="AY12" s="1"/>
      <c r="AZ12" s="1"/>
      <c r="BA12" s="1"/>
      <c r="BB12" s="1"/>
      <c r="BC12" s="1"/>
      <c r="BD12" s="20"/>
      <c r="BE12" s="1"/>
      <c r="BF12" s="1"/>
      <c r="BG12" s="1"/>
      <c r="BH12" s="1"/>
      <c r="BI12" s="1"/>
      <c r="BJ12" s="1"/>
      <c r="BK12" s="1"/>
      <c r="BL12" s="1"/>
      <c r="BM12" s="1"/>
      <c r="BN12" s="1"/>
      <c r="BO12" s="1"/>
      <c r="BP12" s="1"/>
      <c r="BQ12" s="1"/>
      <c r="BR12" s="1"/>
      <c r="BS12" s="2"/>
      <c r="BT12" s="2"/>
      <c r="BU12" s="2"/>
      <c r="BV12" s="2"/>
    </row>
    <row r="13" spans="1:74" ht="15" customHeight="1" x14ac:dyDescent="0.2">
      <c r="A13" s="268" t="s">
        <v>269</v>
      </c>
      <c r="B13" s="268"/>
      <c r="C13" s="268"/>
      <c r="D13" s="268"/>
      <c r="E13" s="268"/>
      <c r="F13" s="268"/>
      <c r="G13" s="268"/>
      <c r="H13" s="268"/>
      <c r="I13" s="268"/>
      <c r="J13" s="268"/>
      <c r="K13" s="268"/>
      <c r="L13" s="268"/>
      <c r="M13" s="268"/>
      <c r="N13" s="268"/>
      <c r="O13" s="268"/>
      <c r="P13" s="268"/>
      <c r="Q13" s="268"/>
      <c r="R13" s="268"/>
      <c r="S13" s="268"/>
      <c r="T13" s="268"/>
      <c r="U13" s="268"/>
      <c r="V13" s="268"/>
      <c r="W13" s="268"/>
      <c r="X13" s="268"/>
      <c r="Y13" s="268"/>
      <c r="Z13" s="268"/>
      <c r="AA13" s="268"/>
      <c r="AB13" s="268"/>
      <c r="AC13" s="268"/>
      <c r="AD13" s="268"/>
      <c r="AE13" s="268"/>
      <c r="AF13" s="268"/>
      <c r="AG13" s="268"/>
      <c r="AH13" s="268"/>
      <c r="AI13" s="43"/>
      <c r="AJ13" s="1"/>
      <c r="AK13" s="1"/>
      <c r="AL13" s="1"/>
      <c r="AM13" s="1"/>
      <c r="AN13" s="1"/>
      <c r="AO13" s="1"/>
      <c r="AP13" s="19">
        <f>IF(AND($AP$8=0,$AM$9=1,$AM$8=26),1,0)</f>
        <v>0</v>
      </c>
      <c r="AQ13" s="7" t="s">
        <v>128</v>
      </c>
      <c r="AR13" s="1"/>
      <c r="AS13" s="1"/>
      <c r="AT13" s="1"/>
      <c r="AU13" s="1"/>
      <c r="AV13" s="1"/>
      <c r="AW13" s="1"/>
      <c r="AX13" s="1"/>
      <c r="AY13" s="1"/>
      <c r="AZ13" s="1"/>
      <c r="BA13" s="1"/>
      <c r="BB13" s="1"/>
      <c r="BC13" s="1"/>
      <c r="BD13" s="20"/>
      <c r="BE13" s="1"/>
      <c r="BF13" s="1"/>
      <c r="BG13" s="1"/>
      <c r="BH13" s="1"/>
      <c r="BI13" s="1"/>
      <c r="BJ13" s="1"/>
      <c r="BK13" s="1"/>
      <c r="BL13" s="1"/>
      <c r="BM13" s="1"/>
      <c r="BN13" s="1"/>
      <c r="BO13" s="1"/>
      <c r="BP13" s="1"/>
      <c r="BQ13" s="1"/>
      <c r="BR13" s="1"/>
      <c r="BS13" s="2"/>
      <c r="BT13" s="2"/>
      <c r="BU13" s="2"/>
      <c r="BV13" s="2"/>
    </row>
    <row r="14" spans="1:74" ht="15" customHeight="1" x14ac:dyDescent="0.2">
      <c r="A14" s="268"/>
      <c r="B14" s="268"/>
      <c r="C14" s="268"/>
      <c r="D14" s="268"/>
      <c r="E14" s="268"/>
      <c r="F14" s="268"/>
      <c r="G14" s="268"/>
      <c r="H14" s="268"/>
      <c r="I14" s="268"/>
      <c r="J14" s="268"/>
      <c r="K14" s="268"/>
      <c r="L14" s="268"/>
      <c r="M14" s="268"/>
      <c r="N14" s="268"/>
      <c r="O14" s="268"/>
      <c r="P14" s="268"/>
      <c r="Q14" s="268"/>
      <c r="R14" s="268"/>
      <c r="S14" s="268"/>
      <c r="T14" s="268"/>
      <c r="U14" s="268"/>
      <c r="V14" s="268"/>
      <c r="W14" s="268"/>
      <c r="X14" s="268"/>
      <c r="Y14" s="268"/>
      <c r="Z14" s="268"/>
      <c r="AA14" s="268"/>
      <c r="AB14" s="268"/>
      <c r="AC14" s="268"/>
      <c r="AD14" s="268"/>
      <c r="AE14" s="268"/>
      <c r="AF14" s="268"/>
      <c r="AG14" s="268"/>
      <c r="AH14" s="268"/>
      <c r="AI14" s="43"/>
      <c r="AJ14" s="1"/>
      <c r="AK14" s="1"/>
      <c r="AL14" s="1"/>
      <c r="AM14" s="1"/>
      <c r="AN14" s="1"/>
      <c r="AO14" s="1"/>
      <c r="AP14" s="19">
        <f>IF(AND($AP$8=0,$AM$9=1,$AM$8=27),1,0)</f>
        <v>0</v>
      </c>
      <c r="AQ14" s="7" t="s">
        <v>129</v>
      </c>
      <c r="AR14" s="1"/>
      <c r="AS14" s="1"/>
      <c r="AT14" s="1"/>
      <c r="AU14" s="1"/>
      <c r="AV14" s="1"/>
      <c r="AW14" s="1"/>
      <c r="AX14" s="1"/>
      <c r="AY14" s="1"/>
      <c r="AZ14" s="1"/>
      <c r="BA14" s="1"/>
      <c r="BB14" s="1"/>
      <c r="BC14" s="1"/>
      <c r="BD14" s="20"/>
      <c r="BE14" s="1"/>
      <c r="BF14" s="1"/>
      <c r="BG14" s="1"/>
      <c r="BH14" s="1"/>
      <c r="BI14" s="1"/>
      <c r="BJ14" s="1"/>
      <c r="BK14" s="1"/>
      <c r="BL14" s="1"/>
      <c r="BM14" s="1"/>
      <c r="BN14" s="1"/>
      <c r="BO14" s="1"/>
      <c r="BP14" s="1"/>
      <c r="BQ14" s="1"/>
      <c r="BR14" s="1"/>
      <c r="BS14" s="2"/>
      <c r="BT14" s="2"/>
      <c r="BU14" s="2"/>
      <c r="BV14" s="2"/>
    </row>
    <row r="15" spans="1:74" ht="15" customHeight="1" x14ac:dyDescent="0.2">
      <c r="A15" s="268"/>
      <c r="B15" s="268"/>
      <c r="C15" s="268"/>
      <c r="D15" s="268"/>
      <c r="E15" s="268"/>
      <c r="F15" s="268"/>
      <c r="G15" s="268"/>
      <c r="H15" s="268"/>
      <c r="I15" s="268"/>
      <c r="J15" s="268"/>
      <c r="K15" s="268"/>
      <c r="L15" s="268"/>
      <c r="M15" s="268"/>
      <c r="N15" s="268"/>
      <c r="O15" s="268"/>
      <c r="P15" s="268"/>
      <c r="Q15" s="268"/>
      <c r="R15" s="268"/>
      <c r="S15" s="268"/>
      <c r="T15" s="268"/>
      <c r="U15" s="268"/>
      <c r="V15" s="268"/>
      <c r="W15" s="268"/>
      <c r="X15" s="268"/>
      <c r="Y15" s="268"/>
      <c r="Z15" s="268"/>
      <c r="AA15" s="268"/>
      <c r="AB15" s="268"/>
      <c r="AC15" s="268"/>
      <c r="AD15" s="268"/>
      <c r="AE15" s="268"/>
      <c r="AF15" s="268"/>
      <c r="AG15" s="268"/>
      <c r="AH15" s="268"/>
      <c r="AI15" s="43"/>
      <c r="AJ15" s="1"/>
      <c r="AK15" s="1"/>
      <c r="AL15" s="1"/>
      <c r="AM15" s="1"/>
      <c r="AN15" s="1"/>
      <c r="AO15" s="1"/>
      <c r="AP15" s="19">
        <f>IF(AND($AP$8=0,$AM$9=1,$AM$8=28),1,0)</f>
        <v>0</v>
      </c>
      <c r="AQ15" s="7" t="s">
        <v>130</v>
      </c>
      <c r="AR15" s="1"/>
      <c r="AS15" s="1"/>
      <c r="AT15" s="1"/>
      <c r="AU15" s="1"/>
      <c r="AV15" s="1"/>
      <c r="AW15" s="1"/>
      <c r="AX15" s="1"/>
      <c r="AY15" s="1"/>
      <c r="AZ15" s="1"/>
      <c r="BA15" s="1"/>
      <c r="BB15" s="1"/>
      <c r="BC15" s="1"/>
      <c r="BD15" s="20"/>
      <c r="BE15" s="1"/>
      <c r="BF15" s="1"/>
      <c r="BG15" s="1"/>
      <c r="BH15" s="1"/>
      <c r="BI15" s="1"/>
      <c r="BJ15" s="1"/>
      <c r="BK15" s="1"/>
      <c r="BL15" s="1"/>
      <c r="BM15" s="1"/>
      <c r="BN15" s="1"/>
      <c r="BO15" s="1"/>
      <c r="BP15" s="1"/>
      <c r="BQ15" s="1"/>
      <c r="BR15" s="1"/>
      <c r="BS15" s="2"/>
      <c r="BT15" s="2"/>
      <c r="BU15" s="2"/>
      <c r="BV15" s="2"/>
    </row>
    <row r="16" spans="1:74" ht="9.75" customHeight="1" x14ac:dyDescent="0.2">
      <c r="A16" s="43"/>
      <c r="B16" s="43"/>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1"/>
      <c r="AK16" s="1"/>
      <c r="AL16" s="1"/>
      <c r="AM16" s="1"/>
      <c r="AN16" s="1"/>
      <c r="AO16" s="1"/>
      <c r="AP16" s="19">
        <f>IF(AND($AP$8=0,$AM$9=1,$AM$8=29),1,0)</f>
        <v>0</v>
      </c>
      <c r="AQ16" s="7" t="s">
        <v>131</v>
      </c>
      <c r="AR16" s="1"/>
      <c r="AS16" s="1"/>
      <c r="AT16" s="1"/>
      <c r="AU16" s="1"/>
      <c r="AV16" s="1"/>
      <c r="AW16" s="1"/>
      <c r="AX16" s="1"/>
      <c r="AY16" s="1"/>
      <c r="AZ16" s="1"/>
      <c r="BA16" s="1"/>
      <c r="BB16" s="1"/>
      <c r="BC16" s="1"/>
      <c r="BD16" s="20"/>
      <c r="BE16" s="1"/>
      <c r="BF16" s="1"/>
      <c r="BG16" s="1"/>
      <c r="BH16" s="1"/>
      <c r="BI16" s="1"/>
      <c r="BJ16" s="1"/>
      <c r="BK16" s="1"/>
      <c r="BL16" s="1"/>
      <c r="BM16" s="1"/>
      <c r="BN16" s="1"/>
      <c r="BO16" s="1"/>
      <c r="BP16" s="1"/>
      <c r="BQ16" s="1"/>
      <c r="BR16" s="1"/>
      <c r="BS16" s="2"/>
      <c r="BT16" s="2"/>
      <c r="BU16" s="2"/>
      <c r="BV16" s="2"/>
    </row>
    <row r="17" spans="1:74" ht="15" customHeight="1" x14ac:dyDescent="0.2">
      <c r="A17" s="43" t="s">
        <v>10</v>
      </c>
      <c r="B17" s="43"/>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1"/>
      <c r="AK17" s="1"/>
      <c r="AL17" s="1"/>
      <c r="AM17" s="1"/>
      <c r="AN17" s="1"/>
      <c r="AO17" s="1"/>
      <c r="AP17" s="19">
        <f>IF(AND($AP$8=0,$AM$9=1,$AM$8=30),1,0)</f>
        <v>0</v>
      </c>
      <c r="AQ17" s="7" t="s">
        <v>132</v>
      </c>
      <c r="AR17" s="1"/>
      <c r="AS17" s="1"/>
      <c r="AT17" s="1"/>
      <c r="AU17" s="1"/>
      <c r="AV17" s="1"/>
      <c r="AW17" s="1"/>
      <c r="AX17" s="1"/>
      <c r="AY17" s="1"/>
      <c r="AZ17" s="1"/>
      <c r="BA17" s="1"/>
      <c r="BB17" s="1"/>
      <c r="BC17" s="1"/>
      <c r="BD17" s="20"/>
      <c r="BE17" s="1"/>
      <c r="BF17" s="1"/>
      <c r="BG17" s="1"/>
      <c r="BH17" s="1"/>
      <c r="BI17" s="1"/>
      <c r="BJ17" s="1"/>
      <c r="BK17" s="1"/>
      <c r="BL17" s="1"/>
      <c r="BM17" s="1"/>
      <c r="BN17" s="1"/>
      <c r="BO17" s="1"/>
      <c r="BP17" s="1"/>
      <c r="BQ17" s="1"/>
      <c r="BR17" s="1"/>
      <c r="BS17" s="2"/>
      <c r="BT17" s="2"/>
      <c r="BU17" s="2"/>
      <c r="BV17" s="2"/>
    </row>
    <row r="18" spans="1:74" ht="3.75" customHeight="1" x14ac:dyDescent="0.2">
      <c r="A18" s="43"/>
      <c r="B18" s="43"/>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1"/>
      <c r="AK18" s="1"/>
      <c r="AL18" s="1"/>
      <c r="AM18" s="1"/>
      <c r="AN18" s="1"/>
      <c r="AO18" s="1"/>
      <c r="AP18" s="19">
        <f>IF(AND($AP$8=0,$AM$9=1,$AM$8=1),1,0)</f>
        <v>0</v>
      </c>
      <c r="AQ18" s="7" t="s">
        <v>213</v>
      </c>
      <c r="AR18" s="1"/>
      <c r="AS18" s="1"/>
      <c r="AT18" s="1"/>
      <c r="AU18" s="1"/>
      <c r="AV18" s="1"/>
      <c r="AW18" s="1"/>
      <c r="AX18" s="1"/>
      <c r="AY18" s="1"/>
      <c r="AZ18" s="1"/>
      <c r="BA18" s="1"/>
      <c r="BB18" s="1"/>
      <c r="BC18" s="1"/>
      <c r="BD18" s="20"/>
      <c r="BE18" s="1"/>
      <c r="BF18" s="1"/>
      <c r="BG18" s="1"/>
      <c r="BH18" s="1"/>
      <c r="BI18" s="1"/>
      <c r="BJ18" s="1"/>
      <c r="BK18" s="1"/>
      <c r="BL18" s="1"/>
      <c r="BM18" s="1"/>
      <c r="BN18" s="1"/>
      <c r="BO18" s="1"/>
      <c r="BP18" s="1"/>
      <c r="BQ18" s="1"/>
      <c r="BR18" s="1"/>
      <c r="BS18" s="2"/>
      <c r="BT18" s="2"/>
      <c r="BU18" s="2"/>
      <c r="BV18" s="2"/>
    </row>
    <row r="19" spans="1:74" ht="18" customHeight="1" x14ac:dyDescent="0.2">
      <c r="A19" s="43"/>
      <c r="B19" s="138" t="s">
        <v>3</v>
      </c>
      <c r="C19" s="138"/>
      <c r="D19" s="138"/>
      <c r="E19" s="138"/>
      <c r="F19" s="138"/>
      <c r="G19" s="138"/>
      <c r="H19" s="138"/>
      <c r="I19" s="138"/>
      <c r="J19" s="138"/>
      <c r="K19" s="138"/>
      <c r="L19" s="138"/>
      <c r="M19" s="138"/>
      <c r="N19" s="132"/>
      <c r="O19" s="133"/>
      <c r="P19" s="133"/>
      <c r="Q19" s="133"/>
      <c r="R19" s="133"/>
      <c r="S19" s="133"/>
      <c r="T19" s="133"/>
      <c r="U19" s="133"/>
      <c r="V19" s="133"/>
      <c r="W19" s="133"/>
      <c r="X19" s="133"/>
      <c r="Y19" s="133"/>
      <c r="Z19" s="133"/>
      <c r="AA19" s="133"/>
      <c r="AB19" s="133"/>
      <c r="AC19" s="133"/>
      <c r="AD19" s="133"/>
      <c r="AE19" s="133"/>
      <c r="AF19" s="133"/>
      <c r="AG19" s="133"/>
      <c r="AH19" s="134"/>
      <c r="AI19" s="43"/>
      <c r="AJ19" s="1"/>
      <c r="AK19" s="1"/>
      <c r="AL19" s="1"/>
      <c r="AM19" s="1"/>
      <c r="AN19" s="1"/>
      <c r="AO19" s="1"/>
      <c r="AP19" s="19">
        <f>IF(AND($AP$8=0,$AM$9=1,$AM$8=2),1,0)</f>
        <v>0</v>
      </c>
      <c r="AQ19" s="7" t="s">
        <v>170</v>
      </c>
      <c r="AR19" s="1"/>
      <c r="AS19" s="1"/>
      <c r="AT19" s="1"/>
      <c r="AU19" s="1"/>
      <c r="AV19" s="1"/>
      <c r="AW19" s="1"/>
      <c r="AX19" s="1"/>
      <c r="AY19" s="1"/>
      <c r="AZ19" s="1"/>
      <c r="BA19" s="1"/>
      <c r="BB19" s="1"/>
      <c r="BC19" s="1"/>
      <c r="BD19" s="20"/>
      <c r="BE19" s="1"/>
      <c r="BF19" s="1"/>
      <c r="BG19" s="1"/>
      <c r="BH19" s="2"/>
      <c r="BI19" s="1"/>
      <c r="BJ19" s="1"/>
      <c r="BK19" s="1"/>
      <c r="BL19" s="1"/>
      <c r="BM19" s="1"/>
      <c r="BN19" s="1"/>
      <c r="BO19" s="1"/>
      <c r="BP19" s="1"/>
      <c r="BQ19" s="1"/>
      <c r="BR19" s="1"/>
      <c r="BS19" s="2"/>
      <c r="BT19" s="2"/>
      <c r="BU19" s="2"/>
      <c r="BV19" s="2"/>
    </row>
    <row r="20" spans="1:74" ht="18" customHeight="1" x14ac:dyDescent="0.2">
      <c r="A20" s="43"/>
      <c r="B20" s="138" t="s">
        <v>4</v>
      </c>
      <c r="C20" s="138"/>
      <c r="D20" s="138"/>
      <c r="E20" s="138"/>
      <c r="F20" s="138"/>
      <c r="G20" s="138"/>
      <c r="H20" s="138"/>
      <c r="I20" s="138"/>
      <c r="J20" s="138"/>
      <c r="K20" s="138"/>
      <c r="L20" s="138"/>
      <c r="M20" s="138"/>
      <c r="N20" s="132"/>
      <c r="O20" s="133"/>
      <c r="P20" s="133"/>
      <c r="Q20" s="133"/>
      <c r="R20" s="133"/>
      <c r="S20" s="133"/>
      <c r="T20" s="133"/>
      <c r="U20" s="133"/>
      <c r="V20" s="133"/>
      <c r="W20" s="133"/>
      <c r="X20" s="133"/>
      <c r="Y20" s="133"/>
      <c r="Z20" s="133"/>
      <c r="AA20" s="133"/>
      <c r="AB20" s="133"/>
      <c r="AC20" s="133"/>
      <c r="AD20" s="133"/>
      <c r="AE20" s="133"/>
      <c r="AF20" s="133"/>
      <c r="AG20" s="133"/>
      <c r="AH20" s="134"/>
      <c r="AI20" s="43"/>
      <c r="AJ20" s="1"/>
      <c r="AK20" s="1"/>
      <c r="AL20" s="1"/>
      <c r="AM20" s="1"/>
      <c r="AN20" s="1"/>
      <c r="AO20" s="1"/>
      <c r="AP20" s="19">
        <f>IF(AND($AP$8=0,$AM$9=1,$AM$8=3),1,0)</f>
        <v>0</v>
      </c>
      <c r="AQ20" s="7" t="s">
        <v>171</v>
      </c>
      <c r="AR20" s="1"/>
      <c r="AS20" s="1"/>
      <c r="AT20" s="1"/>
      <c r="AU20" s="1"/>
      <c r="AV20" s="1"/>
      <c r="AW20" s="1"/>
      <c r="AX20" s="1"/>
      <c r="AY20" s="1"/>
      <c r="AZ20" s="1"/>
      <c r="BA20" s="1"/>
      <c r="BB20" s="1"/>
      <c r="BC20" s="1"/>
      <c r="BD20" s="20"/>
      <c r="BE20" s="1"/>
      <c r="BF20" s="1"/>
      <c r="BG20" s="1"/>
      <c r="BH20" s="2"/>
      <c r="BI20" s="1"/>
      <c r="BJ20" s="1"/>
      <c r="BK20" s="1"/>
      <c r="BL20" s="1"/>
      <c r="BM20" s="1"/>
      <c r="BN20" s="1"/>
      <c r="BO20" s="1"/>
      <c r="BP20" s="1"/>
      <c r="BQ20" s="1"/>
      <c r="BR20" s="1"/>
      <c r="BS20" s="2"/>
      <c r="BT20" s="2"/>
      <c r="BU20" s="2"/>
      <c r="BV20" s="2"/>
    </row>
    <row r="21" spans="1:74" ht="18" customHeight="1" x14ac:dyDescent="0.2">
      <c r="A21" s="43"/>
      <c r="B21" s="138" t="s">
        <v>16</v>
      </c>
      <c r="C21" s="138"/>
      <c r="D21" s="138"/>
      <c r="E21" s="138"/>
      <c r="F21" s="138"/>
      <c r="G21" s="138"/>
      <c r="H21" s="138"/>
      <c r="I21" s="138"/>
      <c r="J21" s="138"/>
      <c r="K21" s="138"/>
      <c r="L21" s="138"/>
      <c r="M21" s="138"/>
      <c r="N21" s="132"/>
      <c r="O21" s="133"/>
      <c r="P21" s="133"/>
      <c r="Q21" s="133"/>
      <c r="R21" s="133"/>
      <c r="S21" s="133"/>
      <c r="T21" s="133"/>
      <c r="U21" s="133"/>
      <c r="V21" s="133"/>
      <c r="W21" s="133"/>
      <c r="X21" s="133"/>
      <c r="Y21" s="133"/>
      <c r="Z21" s="133"/>
      <c r="AA21" s="133"/>
      <c r="AB21" s="133"/>
      <c r="AC21" s="133"/>
      <c r="AD21" s="133"/>
      <c r="AE21" s="133"/>
      <c r="AF21" s="133"/>
      <c r="AG21" s="133"/>
      <c r="AH21" s="134"/>
      <c r="AI21" s="43"/>
      <c r="AJ21" s="1"/>
      <c r="AK21" s="1"/>
      <c r="AL21" s="1"/>
      <c r="AM21" s="1"/>
      <c r="AN21" s="1"/>
      <c r="AO21" s="1"/>
      <c r="AP21" s="19">
        <f>IF(AND($AP$8=0,$AM$9=1,$AM$8=4),1,0)</f>
        <v>0</v>
      </c>
      <c r="AQ21" s="7" t="s">
        <v>172</v>
      </c>
      <c r="AR21" s="1"/>
      <c r="AS21" s="1"/>
      <c r="AT21" s="1"/>
      <c r="AU21" s="1"/>
      <c r="AV21" s="1"/>
      <c r="AW21" s="1"/>
      <c r="AX21" s="1"/>
      <c r="AY21" s="1"/>
      <c r="AZ21" s="1"/>
      <c r="BA21" s="1"/>
      <c r="BB21" s="1"/>
      <c r="BC21" s="1"/>
      <c r="BD21" s="20"/>
      <c r="BE21" s="1"/>
      <c r="BF21" s="1"/>
      <c r="BG21" s="1"/>
      <c r="BH21" s="2"/>
      <c r="BI21" s="1"/>
      <c r="BJ21" s="1"/>
      <c r="BK21" s="1"/>
      <c r="BL21" s="1"/>
      <c r="BM21" s="1"/>
      <c r="BN21" s="1"/>
      <c r="BO21" s="1"/>
      <c r="BP21" s="1"/>
      <c r="BQ21" s="1"/>
      <c r="BR21" s="1"/>
      <c r="BS21" s="2"/>
      <c r="BT21" s="2"/>
      <c r="BU21" s="2"/>
      <c r="BV21" s="2"/>
    </row>
    <row r="22" spans="1:74" ht="18" customHeight="1" x14ac:dyDescent="0.2">
      <c r="A22" s="43"/>
      <c r="B22" s="289" t="s">
        <v>268</v>
      </c>
      <c r="C22" s="290"/>
      <c r="D22" s="290"/>
      <c r="E22" s="290"/>
      <c r="F22" s="290"/>
      <c r="G22" s="290"/>
      <c r="H22" s="290"/>
      <c r="I22" s="291"/>
      <c r="J22" s="135" t="s">
        <v>5</v>
      </c>
      <c r="K22" s="136"/>
      <c r="L22" s="136"/>
      <c r="M22" s="137"/>
      <c r="N22" s="132"/>
      <c r="O22" s="133"/>
      <c r="P22" s="133"/>
      <c r="Q22" s="133"/>
      <c r="R22" s="133"/>
      <c r="S22" s="133"/>
      <c r="T22" s="133"/>
      <c r="U22" s="133"/>
      <c r="V22" s="133"/>
      <c r="W22" s="133"/>
      <c r="X22" s="133"/>
      <c r="Y22" s="133"/>
      <c r="Z22" s="133"/>
      <c r="AA22" s="133"/>
      <c r="AB22" s="133"/>
      <c r="AC22" s="133"/>
      <c r="AD22" s="133"/>
      <c r="AE22" s="133"/>
      <c r="AF22" s="133"/>
      <c r="AG22" s="133"/>
      <c r="AH22" s="134"/>
      <c r="AI22" s="43"/>
      <c r="AJ22" s="1"/>
      <c r="AK22" s="1"/>
      <c r="AL22" s="1"/>
      <c r="AM22" s="1"/>
      <c r="AN22" s="1"/>
      <c r="AO22" s="1"/>
      <c r="AP22" s="19">
        <f>IF(AND($AP$8=0,$AM$9=1,$AM$8=5),1,0)</f>
        <v>0</v>
      </c>
      <c r="AQ22" s="7" t="s">
        <v>173</v>
      </c>
      <c r="AR22" s="1"/>
      <c r="AS22" s="1"/>
      <c r="AT22" s="1"/>
      <c r="AU22" s="1"/>
      <c r="AV22" s="1"/>
      <c r="AW22" s="1"/>
      <c r="AX22" s="1"/>
      <c r="AY22" s="1"/>
      <c r="AZ22" s="1"/>
      <c r="BA22" s="1"/>
      <c r="BB22" s="1"/>
      <c r="BC22" s="1"/>
      <c r="BD22" s="20"/>
      <c r="BE22" s="1"/>
      <c r="BF22" s="1"/>
      <c r="BG22" s="1"/>
      <c r="BH22" s="2"/>
      <c r="BI22" s="1"/>
      <c r="BJ22" s="1"/>
      <c r="BK22" s="1"/>
      <c r="BL22" s="1"/>
      <c r="BM22" s="1"/>
      <c r="BN22" s="1"/>
      <c r="BO22" s="1"/>
      <c r="BP22" s="1"/>
      <c r="BQ22" s="1"/>
      <c r="BR22" s="1"/>
      <c r="BS22" s="2"/>
      <c r="BT22" s="2"/>
      <c r="BU22" s="2"/>
      <c r="BV22" s="2"/>
    </row>
    <row r="23" spans="1:74" ht="18" customHeight="1" x14ac:dyDescent="0.2">
      <c r="A23" s="43"/>
      <c r="B23" s="292"/>
      <c r="C23" s="293"/>
      <c r="D23" s="293"/>
      <c r="E23" s="293"/>
      <c r="F23" s="293"/>
      <c r="G23" s="293"/>
      <c r="H23" s="293"/>
      <c r="I23" s="294"/>
      <c r="J23" s="135" t="s">
        <v>6</v>
      </c>
      <c r="K23" s="136"/>
      <c r="L23" s="136"/>
      <c r="M23" s="137"/>
      <c r="N23" s="132"/>
      <c r="O23" s="133"/>
      <c r="P23" s="133"/>
      <c r="Q23" s="133"/>
      <c r="R23" s="133"/>
      <c r="S23" s="133"/>
      <c r="T23" s="133"/>
      <c r="U23" s="133"/>
      <c r="V23" s="133"/>
      <c r="W23" s="133"/>
      <c r="X23" s="133"/>
      <c r="Y23" s="133"/>
      <c r="Z23" s="133"/>
      <c r="AA23" s="133"/>
      <c r="AB23" s="133"/>
      <c r="AC23" s="133"/>
      <c r="AD23" s="133"/>
      <c r="AE23" s="133"/>
      <c r="AF23" s="133"/>
      <c r="AG23" s="133"/>
      <c r="AH23" s="134"/>
      <c r="AI23" s="43"/>
      <c r="AJ23" s="1"/>
      <c r="AK23" s="1"/>
      <c r="AL23" s="1"/>
      <c r="AM23" s="1"/>
      <c r="AN23" s="1"/>
      <c r="AO23" s="1"/>
      <c r="AP23" s="19">
        <f>IF(AND($AP$8=0,$AM$9=1,$AM$8=6),1,0)</f>
        <v>0</v>
      </c>
      <c r="AQ23" s="7" t="s">
        <v>174</v>
      </c>
      <c r="AR23" s="1"/>
      <c r="AS23" s="1"/>
      <c r="AT23" s="1"/>
      <c r="AU23" s="1"/>
      <c r="AV23" s="1"/>
      <c r="AW23" s="1"/>
      <c r="AX23" s="1"/>
      <c r="AY23" s="1"/>
      <c r="AZ23" s="1"/>
      <c r="BA23" s="1"/>
      <c r="BB23" s="1"/>
      <c r="BC23" s="1"/>
      <c r="BD23" s="20"/>
      <c r="BE23" s="1"/>
      <c r="BF23" s="1"/>
      <c r="BG23" s="1"/>
      <c r="BH23" s="2"/>
      <c r="BI23" s="1"/>
      <c r="BJ23" s="1"/>
      <c r="BK23" s="1"/>
      <c r="BL23" s="1"/>
      <c r="BM23" s="1"/>
      <c r="BN23" s="1"/>
      <c r="BO23" s="1"/>
      <c r="BP23" s="1"/>
      <c r="BQ23" s="1"/>
      <c r="BR23" s="1"/>
      <c r="BS23" s="2"/>
      <c r="BT23" s="2"/>
      <c r="BU23" s="2"/>
      <c r="BV23" s="2"/>
    </row>
    <row r="24" spans="1:74" ht="18" customHeight="1" x14ac:dyDescent="0.2">
      <c r="A24" s="43"/>
      <c r="B24" s="292"/>
      <c r="C24" s="293"/>
      <c r="D24" s="293"/>
      <c r="E24" s="293"/>
      <c r="F24" s="293"/>
      <c r="G24" s="293"/>
      <c r="H24" s="293"/>
      <c r="I24" s="294"/>
      <c r="J24" s="135" t="s">
        <v>17</v>
      </c>
      <c r="K24" s="136"/>
      <c r="L24" s="136"/>
      <c r="M24" s="137"/>
      <c r="N24" s="132"/>
      <c r="O24" s="133"/>
      <c r="P24" s="133"/>
      <c r="Q24" s="133"/>
      <c r="R24" s="133"/>
      <c r="S24" s="133"/>
      <c r="T24" s="133"/>
      <c r="U24" s="133"/>
      <c r="V24" s="133"/>
      <c r="W24" s="133"/>
      <c r="X24" s="133"/>
      <c r="Y24" s="133"/>
      <c r="Z24" s="133"/>
      <c r="AA24" s="133"/>
      <c r="AB24" s="133"/>
      <c r="AC24" s="133"/>
      <c r="AD24" s="133"/>
      <c r="AE24" s="133"/>
      <c r="AF24" s="133"/>
      <c r="AG24" s="133"/>
      <c r="AH24" s="134"/>
      <c r="AI24" s="43"/>
      <c r="AJ24" s="1"/>
      <c r="AK24" s="1"/>
      <c r="AL24" s="1"/>
      <c r="AM24" s="1"/>
      <c r="AN24" s="1"/>
      <c r="AO24" s="1"/>
      <c r="AP24" s="19">
        <f>IF(AND($AP$8=0,$AM$9=1,$AM$8=7),1,0)</f>
        <v>0</v>
      </c>
      <c r="AQ24" s="7" t="s">
        <v>194</v>
      </c>
      <c r="AR24" s="1"/>
      <c r="AS24" s="1"/>
      <c r="AT24" s="1"/>
      <c r="AU24" s="1"/>
      <c r="AV24" s="1"/>
      <c r="AW24" s="1"/>
      <c r="AX24" s="1"/>
      <c r="AY24" s="1"/>
      <c r="AZ24" s="1"/>
      <c r="BA24" s="1"/>
      <c r="BB24" s="6"/>
      <c r="BC24" s="1"/>
      <c r="BD24" s="20"/>
      <c r="BE24" s="1"/>
      <c r="BF24" s="1"/>
      <c r="BG24" s="1"/>
      <c r="BH24" s="2"/>
      <c r="BI24" s="1"/>
      <c r="BJ24" s="1"/>
      <c r="BK24" s="1"/>
      <c r="BL24" s="1"/>
      <c r="BM24" s="1"/>
      <c r="BN24" s="1"/>
      <c r="BO24" s="1"/>
      <c r="BP24" s="1"/>
      <c r="BQ24" s="1"/>
      <c r="BR24" s="1"/>
      <c r="BS24" s="2"/>
      <c r="BT24" s="2"/>
      <c r="BU24" s="2"/>
      <c r="BV24" s="2"/>
    </row>
    <row r="25" spans="1:74" ht="18" customHeight="1" x14ac:dyDescent="0.2">
      <c r="A25" s="43"/>
      <c r="B25" s="292"/>
      <c r="C25" s="293"/>
      <c r="D25" s="293"/>
      <c r="E25" s="293"/>
      <c r="F25" s="293"/>
      <c r="G25" s="293"/>
      <c r="H25" s="293"/>
      <c r="I25" s="294"/>
      <c r="J25" s="135" t="s">
        <v>152</v>
      </c>
      <c r="K25" s="136"/>
      <c r="L25" s="136"/>
      <c r="M25" s="137"/>
      <c r="N25" s="132"/>
      <c r="O25" s="133"/>
      <c r="P25" s="133"/>
      <c r="Q25" s="133"/>
      <c r="R25" s="133"/>
      <c r="S25" s="133"/>
      <c r="T25" s="133"/>
      <c r="U25" s="133"/>
      <c r="V25" s="133"/>
      <c r="W25" s="133"/>
      <c r="X25" s="133"/>
      <c r="Y25" s="133"/>
      <c r="Z25" s="133"/>
      <c r="AA25" s="133"/>
      <c r="AB25" s="133"/>
      <c r="AC25" s="133"/>
      <c r="AD25" s="133"/>
      <c r="AE25" s="133"/>
      <c r="AF25" s="133"/>
      <c r="AG25" s="133"/>
      <c r="AH25" s="134"/>
      <c r="AI25" s="43"/>
      <c r="AJ25" s="1"/>
      <c r="AK25" s="1"/>
      <c r="AL25" s="1"/>
      <c r="AM25" s="1"/>
      <c r="AN25" s="1"/>
      <c r="AO25" s="1"/>
      <c r="AP25" s="19">
        <f>IF(AND($AP$8=0,$AM$9=1,$AM$8=8),1,0)</f>
        <v>0</v>
      </c>
      <c r="AQ25" s="7" t="s">
        <v>241</v>
      </c>
      <c r="AR25" s="1"/>
      <c r="AS25" s="1"/>
      <c r="AT25" s="1"/>
      <c r="AU25" s="1"/>
      <c r="AV25" s="1"/>
      <c r="AW25" s="1"/>
      <c r="AX25" s="1"/>
      <c r="AY25" s="1"/>
      <c r="AZ25" s="1"/>
      <c r="BA25" s="1"/>
      <c r="BB25" s="6"/>
      <c r="BC25" s="1"/>
      <c r="BD25" s="20"/>
      <c r="BE25" s="1"/>
      <c r="BF25" s="1"/>
      <c r="BG25" s="1"/>
      <c r="BH25" s="2"/>
      <c r="BI25" s="1"/>
      <c r="BJ25" s="1"/>
      <c r="BK25" s="1"/>
      <c r="BL25" s="1"/>
      <c r="BM25" s="1"/>
      <c r="BN25" s="1"/>
      <c r="BO25" s="1"/>
      <c r="BP25" s="1"/>
      <c r="BQ25" s="1"/>
      <c r="BR25" s="1"/>
      <c r="BS25" s="2"/>
      <c r="BT25" s="2"/>
      <c r="BU25" s="2"/>
      <c r="BV25" s="2"/>
    </row>
    <row r="26" spans="1:74" ht="18" customHeight="1" x14ac:dyDescent="0.2">
      <c r="A26" s="43"/>
      <c r="B26" s="292"/>
      <c r="C26" s="293"/>
      <c r="D26" s="293"/>
      <c r="E26" s="293"/>
      <c r="F26" s="293"/>
      <c r="G26" s="293"/>
      <c r="H26" s="293"/>
      <c r="I26" s="294"/>
      <c r="J26" s="135" t="s">
        <v>7</v>
      </c>
      <c r="K26" s="136"/>
      <c r="L26" s="136"/>
      <c r="M26" s="137"/>
      <c r="N26" s="132"/>
      <c r="O26" s="133"/>
      <c r="P26" s="133"/>
      <c r="Q26" s="133"/>
      <c r="R26" s="133"/>
      <c r="S26" s="133"/>
      <c r="T26" s="133"/>
      <c r="U26" s="133"/>
      <c r="V26" s="133"/>
      <c r="W26" s="133"/>
      <c r="X26" s="133"/>
      <c r="Y26" s="133"/>
      <c r="Z26" s="133"/>
      <c r="AA26" s="133"/>
      <c r="AB26" s="133"/>
      <c r="AC26" s="133"/>
      <c r="AD26" s="133"/>
      <c r="AE26" s="133"/>
      <c r="AF26" s="133"/>
      <c r="AG26" s="133"/>
      <c r="AH26" s="134"/>
      <c r="AI26" s="43"/>
      <c r="AJ26" s="1"/>
      <c r="AK26" s="1"/>
      <c r="AL26" s="1"/>
      <c r="AM26" s="1"/>
      <c r="AN26" s="1"/>
      <c r="AO26" s="1"/>
      <c r="AP26" s="19">
        <f>IF(AND($AP$8=0,$AM$9=1,$AM$8=9),1,0)</f>
        <v>0</v>
      </c>
      <c r="AQ26" s="7" t="s">
        <v>242</v>
      </c>
      <c r="AR26" s="1"/>
      <c r="AS26" s="1"/>
      <c r="AT26" s="1"/>
      <c r="AU26" s="1"/>
      <c r="AV26" s="1"/>
      <c r="AW26" s="1"/>
      <c r="AX26" s="1"/>
      <c r="AY26" s="1"/>
      <c r="AZ26" s="1"/>
      <c r="BA26" s="1"/>
      <c r="BB26" s="6"/>
      <c r="BC26" s="1"/>
      <c r="BD26" s="20"/>
      <c r="BE26" s="1"/>
      <c r="BF26" s="1"/>
      <c r="BG26" s="1"/>
      <c r="BH26" s="2"/>
      <c r="BI26" s="1"/>
      <c r="BJ26" s="1"/>
      <c r="BK26" s="1"/>
      <c r="BL26" s="1"/>
      <c r="BM26" s="1"/>
      <c r="BN26" s="1"/>
      <c r="BO26" s="1"/>
      <c r="BP26" s="1"/>
      <c r="BQ26" s="1"/>
      <c r="BR26" s="1"/>
      <c r="BS26" s="2"/>
      <c r="BT26" s="2"/>
      <c r="BU26" s="2"/>
      <c r="BV26" s="2"/>
    </row>
    <row r="27" spans="1:74" ht="18" customHeight="1" x14ac:dyDescent="0.2">
      <c r="A27" s="43"/>
      <c r="B27" s="292"/>
      <c r="C27" s="293"/>
      <c r="D27" s="293"/>
      <c r="E27" s="293"/>
      <c r="F27" s="293"/>
      <c r="G27" s="293"/>
      <c r="H27" s="293"/>
      <c r="I27" s="294"/>
      <c r="J27" s="135" t="s">
        <v>8</v>
      </c>
      <c r="K27" s="136"/>
      <c r="L27" s="136"/>
      <c r="M27" s="137"/>
      <c r="N27" s="132"/>
      <c r="O27" s="133"/>
      <c r="P27" s="133"/>
      <c r="Q27" s="133"/>
      <c r="R27" s="133"/>
      <c r="S27" s="133"/>
      <c r="T27" s="133"/>
      <c r="U27" s="133"/>
      <c r="V27" s="133"/>
      <c r="W27" s="133"/>
      <c r="X27" s="133"/>
      <c r="Y27" s="133"/>
      <c r="Z27" s="133"/>
      <c r="AA27" s="133"/>
      <c r="AB27" s="133"/>
      <c r="AC27" s="133"/>
      <c r="AD27" s="133"/>
      <c r="AE27" s="133"/>
      <c r="AF27" s="133"/>
      <c r="AG27" s="133"/>
      <c r="AH27" s="134"/>
      <c r="AI27" s="43"/>
      <c r="AJ27" s="1"/>
      <c r="AK27" s="1"/>
      <c r="AL27" s="1"/>
      <c r="AM27" s="1"/>
      <c r="AN27" s="1"/>
      <c r="AO27" s="1"/>
      <c r="AP27" s="19">
        <f>IF(AND($AP$8=0,$AM$9=1,$AM$8=10),1,0)</f>
        <v>0</v>
      </c>
      <c r="AQ27" s="7" t="s">
        <v>243</v>
      </c>
      <c r="AR27" s="1"/>
      <c r="AS27" s="1"/>
      <c r="AT27" s="1"/>
      <c r="AU27" s="1"/>
      <c r="AV27" s="1"/>
      <c r="AW27" s="1"/>
      <c r="AX27" s="1"/>
      <c r="AY27" s="1"/>
      <c r="AZ27" s="1"/>
      <c r="BA27" s="1"/>
      <c r="BB27" s="6"/>
      <c r="BC27" s="1"/>
      <c r="BD27" s="20"/>
      <c r="BE27" s="1"/>
      <c r="BF27" s="1"/>
      <c r="BG27" s="1"/>
      <c r="BH27" s="2"/>
      <c r="BI27" s="1"/>
      <c r="BJ27" s="1"/>
      <c r="BK27" s="1"/>
      <c r="BL27" s="1"/>
      <c r="BM27" s="1"/>
      <c r="BN27" s="1"/>
      <c r="BO27" s="1"/>
      <c r="BP27" s="1"/>
      <c r="BQ27" s="1"/>
      <c r="BR27" s="1"/>
      <c r="BS27" s="2"/>
      <c r="BT27" s="2"/>
      <c r="BU27" s="2"/>
      <c r="BV27" s="2"/>
    </row>
    <row r="28" spans="1:74" ht="18" customHeight="1" x14ac:dyDescent="0.2">
      <c r="A28" s="43"/>
      <c r="B28" s="295"/>
      <c r="C28" s="296"/>
      <c r="D28" s="296"/>
      <c r="E28" s="296"/>
      <c r="F28" s="296"/>
      <c r="G28" s="296"/>
      <c r="H28" s="296"/>
      <c r="I28" s="297"/>
      <c r="J28" s="135" t="s">
        <v>9</v>
      </c>
      <c r="K28" s="136"/>
      <c r="L28" s="136"/>
      <c r="M28" s="137"/>
      <c r="N28" s="132"/>
      <c r="O28" s="133"/>
      <c r="P28" s="133"/>
      <c r="Q28" s="133"/>
      <c r="R28" s="133"/>
      <c r="S28" s="133"/>
      <c r="T28" s="133"/>
      <c r="U28" s="133"/>
      <c r="V28" s="133"/>
      <c r="W28" s="133"/>
      <c r="X28" s="133"/>
      <c r="Y28" s="133"/>
      <c r="Z28" s="133"/>
      <c r="AA28" s="133"/>
      <c r="AB28" s="133"/>
      <c r="AC28" s="133"/>
      <c r="AD28" s="133"/>
      <c r="AE28" s="133"/>
      <c r="AF28" s="133"/>
      <c r="AG28" s="133"/>
      <c r="AH28" s="134"/>
      <c r="AI28" s="43"/>
      <c r="AJ28" s="1"/>
      <c r="AK28" s="118"/>
      <c r="AL28" s="118"/>
      <c r="AM28" s="118"/>
      <c r="AN28" s="118"/>
      <c r="AO28" s="118"/>
      <c r="AP28" s="19">
        <f>IF(AND($AP$8=0,$AM$9=1,$AM$8=11),1,0)</f>
        <v>0</v>
      </c>
      <c r="AQ28" s="7" t="s">
        <v>244</v>
      </c>
      <c r="AR28" s="1"/>
      <c r="AS28" s="1"/>
      <c r="AT28" s="1"/>
      <c r="AU28" s="1"/>
      <c r="AV28" s="1"/>
      <c r="AW28" s="1"/>
      <c r="AX28" s="1"/>
      <c r="AY28" s="1"/>
      <c r="AZ28" s="1"/>
      <c r="BA28" s="1"/>
      <c r="BB28" s="6"/>
      <c r="BC28" s="1"/>
      <c r="BD28" s="20"/>
      <c r="BE28" s="1"/>
      <c r="BF28" s="1"/>
      <c r="BG28" s="1"/>
      <c r="BH28" s="2"/>
      <c r="BI28" s="1"/>
      <c r="BJ28" s="1"/>
      <c r="BK28" s="1"/>
      <c r="BL28" s="1"/>
      <c r="BM28" s="1"/>
      <c r="BN28" s="1"/>
      <c r="BO28" s="1"/>
      <c r="BP28" s="1"/>
      <c r="BQ28" s="1"/>
      <c r="BR28" s="1"/>
      <c r="BS28" s="2"/>
      <c r="BT28" s="2"/>
      <c r="BU28" s="2"/>
      <c r="BV28" s="2"/>
    </row>
    <row r="29" spans="1:74" ht="18" customHeight="1" x14ac:dyDescent="0.2">
      <c r="A29" s="43"/>
      <c r="B29" s="228" t="s">
        <v>150</v>
      </c>
      <c r="C29" s="229"/>
      <c r="D29" s="229"/>
      <c r="E29" s="229"/>
      <c r="F29" s="229"/>
      <c r="G29" s="229"/>
      <c r="H29" s="229"/>
      <c r="I29" s="230"/>
      <c r="J29" s="135" t="s">
        <v>5</v>
      </c>
      <c r="K29" s="136"/>
      <c r="L29" s="136"/>
      <c r="M29" s="137"/>
      <c r="N29" s="132"/>
      <c r="O29" s="133"/>
      <c r="P29" s="133"/>
      <c r="Q29" s="133"/>
      <c r="R29" s="133"/>
      <c r="S29" s="133"/>
      <c r="T29" s="133"/>
      <c r="U29" s="133"/>
      <c r="V29" s="133"/>
      <c r="W29" s="133"/>
      <c r="X29" s="133"/>
      <c r="Y29" s="133"/>
      <c r="Z29" s="133"/>
      <c r="AA29" s="133"/>
      <c r="AB29" s="133"/>
      <c r="AC29" s="133"/>
      <c r="AD29" s="134"/>
      <c r="AE29" s="261" t="s">
        <v>153</v>
      </c>
      <c r="AF29" s="262"/>
      <c r="AG29" s="262"/>
      <c r="AH29" s="263"/>
      <c r="AI29" s="43"/>
      <c r="AJ29" s="1"/>
      <c r="AK29" s="118"/>
      <c r="AL29" s="118"/>
      <c r="AM29" s="118"/>
      <c r="AN29" s="118"/>
      <c r="AO29" s="118"/>
      <c r="AP29" s="19">
        <f>IF(AND($AP$8=0,$AM$9=1,$AM$8=12),1,0)</f>
        <v>0</v>
      </c>
      <c r="AQ29" s="7" t="s">
        <v>245</v>
      </c>
      <c r="AR29" s="1"/>
      <c r="AS29" s="1"/>
      <c r="AT29" s="1"/>
      <c r="AU29" s="1"/>
      <c r="AV29" s="1"/>
      <c r="AW29" s="1"/>
      <c r="AX29" s="1"/>
      <c r="AY29" s="1"/>
      <c r="AZ29" s="1"/>
      <c r="BA29" s="1"/>
      <c r="BB29" s="6"/>
      <c r="BC29" s="1"/>
      <c r="BD29" s="20"/>
      <c r="BE29" s="1"/>
      <c r="BF29" s="1"/>
      <c r="BG29" s="1"/>
      <c r="BH29" s="2"/>
      <c r="BI29" s="1"/>
      <c r="BJ29" s="1"/>
      <c r="BK29" s="1"/>
      <c r="BL29" s="1"/>
      <c r="BM29" s="1"/>
      <c r="BN29" s="1"/>
      <c r="BO29" s="1"/>
      <c r="BP29" s="1"/>
      <c r="BQ29" s="1"/>
      <c r="BR29" s="1"/>
      <c r="BS29" s="2"/>
      <c r="BT29" s="2"/>
      <c r="BU29" s="2"/>
      <c r="BV29" s="2"/>
    </row>
    <row r="30" spans="1:74" ht="18" customHeight="1" x14ac:dyDescent="0.2">
      <c r="A30" s="43"/>
      <c r="B30" s="231"/>
      <c r="C30" s="232"/>
      <c r="D30" s="232"/>
      <c r="E30" s="232"/>
      <c r="F30" s="232"/>
      <c r="G30" s="232"/>
      <c r="H30" s="232"/>
      <c r="I30" s="233"/>
      <c r="J30" s="138" t="s">
        <v>166</v>
      </c>
      <c r="K30" s="138"/>
      <c r="L30" s="138"/>
      <c r="M30" s="138"/>
      <c r="N30" s="132"/>
      <c r="O30" s="133"/>
      <c r="P30" s="133"/>
      <c r="Q30" s="133"/>
      <c r="R30" s="133"/>
      <c r="S30" s="133"/>
      <c r="T30" s="133"/>
      <c r="U30" s="133"/>
      <c r="V30" s="133"/>
      <c r="W30" s="133"/>
      <c r="X30" s="133"/>
      <c r="Y30" s="133"/>
      <c r="Z30" s="133"/>
      <c r="AA30" s="133"/>
      <c r="AB30" s="133"/>
      <c r="AC30" s="133"/>
      <c r="AD30" s="134"/>
      <c r="AE30" s="264"/>
      <c r="AF30" s="265"/>
      <c r="AG30" s="265"/>
      <c r="AH30" s="266"/>
      <c r="AI30" s="43"/>
      <c r="AJ30" s="1"/>
      <c r="AK30" s="118"/>
      <c r="AL30" s="118"/>
      <c r="AM30" s="118"/>
      <c r="AN30" s="118"/>
      <c r="AO30" s="118"/>
      <c r="AP30" s="19">
        <f>IF(AND($AP$8=0,$AM$9=1,$AM$8=13),1,0)</f>
        <v>0</v>
      </c>
      <c r="AQ30" s="7" t="s">
        <v>246</v>
      </c>
      <c r="AR30" s="1"/>
      <c r="AS30" s="1"/>
      <c r="AT30" s="1"/>
      <c r="AU30" s="1"/>
      <c r="AV30" s="1"/>
      <c r="AW30" s="1"/>
      <c r="AX30" s="1"/>
      <c r="AY30" s="1"/>
      <c r="AZ30" s="1"/>
      <c r="BA30" s="1"/>
      <c r="BB30" s="6"/>
      <c r="BC30" s="1"/>
      <c r="BD30" s="20"/>
      <c r="BE30" s="1"/>
      <c r="BF30" s="1"/>
      <c r="BG30" s="1"/>
      <c r="BH30" s="2"/>
      <c r="BI30" s="1"/>
      <c r="BJ30" s="1"/>
      <c r="BK30" s="1"/>
      <c r="BL30" s="1"/>
      <c r="BM30" s="1"/>
      <c r="BN30" s="1"/>
      <c r="BO30" s="1"/>
      <c r="BP30" s="1"/>
      <c r="BQ30" s="1"/>
      <c r="BR30" s="1"/>
      <c r="BS30" s="2"/>
      <c r="BT30" s="2"/>
      <c r="BU30" s="2"/>
      <c r="BV30" s="2"/>
    </row>
    <row r="31" spans="1:74" ht="18" customHeight="1" x14ac:dyDescent="0.2">
      <c r="A31" s="43"/>
      <c r="B31" s="231"/>
      <c r="C31" s="232"/>
      <c r="D31" s="232"/>
      <c r="E31" s="232"/>
      <c r="F31" s="232"/>
      <c r="G31" s="232"/>
      <c r="H31" s="232"/>
      <c r="I31" s="233"/>
      <c r="J31" s="138" t="s">
        <v>151</v>
      </c>
      <c r="K31" s="138"/>
      <c r="L31" s="138"/>
      <c r="M31" s="138"/>
      <c r="N31" s="132"/>
      <c r="O31" s="133"/>
      <c r="P31" s="133"/>
      <c r="Q31" s="133"/>
      <c r="R31" s="133"/>
      <c r="S31" s="133"/>
      <c r="T31" s="133"/>
      <c r="U31" s="133"/>
      <c r="V31" s="133"/>
      <c r="W31" s="133"/>
      <c r="X31" s="133"/>
      <c r="Y31" s="133"/>
      <c r="Z31" s="133"/>
      <c r="AA31" s="133"/>
      <c r="AB31" s="133"/>
      <c r="AC31" s="133"/>
      <c r="AD31" s="134"/>
      <c r="AE31" s="130"/>
      <c r="AF31" s="130"/>
      <c r="AG31" s="130"/>
      <c r="AH31" s="130"/>
      <c r="AI31" s="43"/>
      <c r="AJ31" s="1"/>
      <c r="AK31" s="118"/>
      <c r="AL31" s="118"/>
      <c r="AM31" s="118"/>
      <c r="AN31" s="118"/>
      <c r="AO31" s="118"/>
      <c r="AP31" s="19">
        <f>IF(AND($AP$8=0,$AM$9=1,$AM$8=14),1,0)</f>
        <v>0</v>
      </c>
      <c r="AQ31" s="7" t="s">
        <v>247</v>
      </c>
      <c r="AR31" s="1"/>
      <c r="AS31" s="1"/>
      <c r="AT31" s="1"/>
      <c r="AU31" s="1"/>
      <c r="AV31" s="1"/>
      <c r="AW31" s="1"/>
      <c r="AX31" s="1"/>
      <c r="AY31" s="1"/>
      <c r="AZ31" s="1"/>
      <c r="BA31" s="1"/>
      <c r="BB31" s="6"/>
      <c r="BC31" s="1"/>
      <c r="BD31" s="20"/>
      <c r="BE31" s="1"/>
      <c r="BF31" s="1"/>
      <c r="BG31" s="1"/>
      <c r="BH31" s="1"/>
      <c r="BI31" s="1"/>
      <c r="BJ31" s="1"/>
      <c r="BK31" s="1"/>
      <c r="BL31" s="1"/>
      <c r="BM31" s="1"/>
      <c r="BN31" s="1"/>
      <c r="BO31" s="1"/>
      <c r="BP31" s="1"/>
      <c r="BQ31" s="1"/>
      <c r="BR31" s="1"/>
      <c r="BS31" s="2"/>
      <c r="BT31" s="2"/>
      <c r="BU31" s="2"/>
      <c r="BV31" s="2"/>
    </row>
    <row r="32" spans="1:74" ht="18" customHeight="1" x14ac:dyDescent="0.2">
      <c r="A32" s="43"/>
      <c r="B32" s="231"/>
      <c r="C32" s="232"/>
      <c r="D32" s="232"/>
      <c r="E32" s="232"/>
      <c r="F32" s="232"/>
      <c r="G32" s="232"/>
      <c r="H32" s="232"/>
      <c r="I32" s="233"/>
      <c r="J32" s="135" t="s">
        <v>17</v>
      </c>
      <c r="K32" s="136"/>
      <c r="L32" s="136"/>
      <c r="M32" s="137"/>
      <c r="N32" s="132"/>
      <c r="O32" s="133"/>
      <c r="P32" s="133"/>
      <c r="Q32" s="133"/>
      <c r="R32" s="133"/>
      <c r="S32" s="133"/>
      <c r="T32" s="133"/>
      <c r="U32" s="133"/>
      <c r="V32" s="133"/>
      <c r="W32" s="133"/>
      <c r="X32" s="133"/>
      <c r="Y32" s="133"/>
      <c r="Z32" s="133"/>
      <c r="AA32" s="133"/>
      <c r="AB32" s="133"/>
      <c r="AC32" s="133"/>
      <c r="AD32" s="134"/>
      <c r="AE32" s="130"/>
      <c r="AF32" s="130"/>
      <c r="AG32" s="130"/>
      <c r="AH32" s="130"/>
      <c r="AI32" s="43"/>
      <c r="AJ32" s="1"/>
      <c r="AK32" s="118"/>
      <c r="AL32" s="118"/>
      <c r="AM32" s="118"/>
      <c r="AN32" s="118"/>
      <c r="AO32" s="118"/>
      <c r="AP32" s="19">
        <f>IF(AND($AP$8=0,$AM$9=1,$AM$8=15),1,0)</f>
        <v>0</v>
      </c>
      <c r="AQ32" s="7" t="s">
        <v>248</v>
      </c>
      <c r="AR32" s="1"/>
      <c r="AS32" s="1"/>
      <c r="AT32" s="1"/>
      <c r="AU32" s="1"/>
      <c r="AV32" s="1"/>
      <c r="AW32" s="1"/>
      <c r="AX32" s="1"/>
      <c r="AY32" s="1"/>
      <c r="AZ32" s="1"/>
      <c r="BA32" s="1"/>
      <c r="BB32" s="6"/>
      <c r="BC32" s="1"/>
      <c r="BD32" s="20"/>
      <c r="BE32" s="1"/>
      <c r="BF32" s="1"/>
      <c r="BG32" s="1"/>
      <c r="BH32" s="2"/>
      <c r="BI32" s="1"/>
      <c r="BJ32" s="1"/>
      <c r="BK32" s="1"/>
      <c r="BL32" s="1"/>
      <c r="BM32" s="1"/>
      <c r="BN32" s="1"/>
      <c r="BO32" s="1"/>
      <c r="BP32" s="1"/>
      <c r="BQ32" s="1"/>
      <c r="BR32" s="1"/>
      <c r="BS32" s="2"/>
      <c r="BT32" s="2"/>
      <c r="BU32" s="2"/>
      <c r="BV32" s="2"/>
    </row>
    <row r="33" spans="1:95" ht="18" customHeight="1" x14ac:dyDescent="0.2">
      <c r="A33" s="43"/>
      <c r="B33" s="231"/>
      <c r="C33" s="232"/>
      <c r="D33" s="232"/>
      <c r="E33" s="232"/>
      <c r="F33" s="232"/>
      <c r="G33" s="232"/>
      <c r="H33" s="232"/>
      <c r="I33" s="233"/>
      <c r="J33" s="135" t="s">
        <v>152</v>
      </c>
      <c r="K33" s="136"/>
      <c r="L33" s="136"/>
      <c r="M33" s="137"/>
      <c r="N33" s="132"/>
      <c r="O33" s="133"/>
      <c r="P33" s="133"/>
      <c r="Q33" s="133"/>
      <c r="R33" s="133"/>
      <c r="S33" s="133"/>
      <c r="T33" s="133"/>
      <c r="U33" s="133"/>
      <c r="V33" s="133"/>
      <c r="W33" s="133"/>
      <c r="X33" s="133"/>
      <c r="Y33" s="133"/>
      <c r="Z33" s="133"/>
      <c r="AA33" s="133"/>
      <c r="AB33" s="133"/>
      <c r="AC33" s="133"/>
      <c r="AD33" s="134"/>
      <c r="AE33" s="130"/>
      <c r="AF33" s="130"/>
      <c r="AG33" s="130"/>
      <c r="AH33" s="130"/>
      <c r="AI33" s="43"/>
      <c r="AJ33" s="1"/>
      <c r="AK33" s="118"/>
      <c r="AL33" s="118"/>
      <c r="AM33" s="118"/>
      <c r="AN33" s="118"/>
      <c r="AO33" s="118"/>
      <c r="AP33" s="19">
        <f>IF(AND($AP$8=0,$AM$9=1,$AM$8=16),1,0)</f>
        <v>0</v>
      </c>
      <c r="AQ33" s="7" t="s">
        <v>249</v>
      </c>
      <c r="AR33" s="1"/>
      <c r="AS33" s="1"/>
      <c r="AT33" s="1"/>
      <c r="AU33" s="1"/>
      <c r="AV33" s="1"/>
      <c r="AW33" s="1"/>
      <c r="AX33" s="1"/>
      <c r="AY33" s="1"/>
      <c r="AZ33" s="1"/>
      <c r="BA33" s="1"/>
      <c r="BB33" s="6"/>
      <c r="BC33" s="1"/>
      <c r="BD33" s="20"/>
      <c r="BE33" s="1"/>
      <c r="BF33" s="1"/>
      <c r="BG33" s="1"/>
      <c r="BH33" s="2"/>
      <c r="BI33" s="1"/>
      <c r="BJ33" s="1"/>
      <c r="BK33" s="1"/>
      <c r="BL33" s="1"/>
      <c r="BM33" s="1"/>
      <c r="BN33" s="1"/>
      <c r="BO33" s="1"/>
      <c r="BP33" s="1"/>
      <c r="BQ33" s="1"/>
      <c r="BR33" s="1"/>
      <c r="BS33" s="2"/>
      <c r="BT33" s="2"/>
      <c r="BU33" s="2"/>
      <c r="BV33" s="2"/>
    </row>
    <row r="34" spans="1:95" ht="18" customHeight="1" x14ac:dyDescent="0.2">
      <c r="A34" s="43"/>
      <c r="B34" s="231"/>
      <c r="C34" s="232"/>
      <c r="D34" s="232"/>
      <c r="E34" s="232"/>
      <c r="F34" s="232"/>
      <c r="G34" s="232"/>
      <c r="H34" s="232"/>
      <c r="I34" s="233"/>
      <c r="J34" s="135" t="s">
        <v>7</v>
      </c>
      <c r="K34" s="136"/>
      <c r="L34" s="136"/>
      <c r="M34" s="137"/>
      <c r="N34" s="132"/>
      <c r="O34" s="133"/>
      <c r="P34" s="133"/>
      <c r="Q34" s="133"/>
      <c r="R34" s="133"/>
      <c r="S34" s="133"/>
      <c r="T34" s="133"/>
      <c r="U34" s="133"/>
      <c r="V34" s="133"/>
      <c r="W34" s="133"/>
      <c r="X34" s="133"/>
      <c r="Y34" s="133"/>
      <c r="Z34" s="133"/>
      <c r="AA34" s="133"/>
      <c r="AB34" s="133"/>
      <c r="AC34" s="133"/>
      <c r="AD34" s="134"/>
      <c r="AE34" s="131" t="s">
        <v>153</v>
      </c>
      <c r="AF34" s="131"/>
      <c r="AG34" s="131"/>
      <c r="AH34" s="131"/>
      <c r="AI34" s="43"/>
      <c r="AJ34" s="1"/>
      <c r="AK34" s="118"/>
      <c r="AL34" s="118"/>
      <c r="AM34" s="118"/>
      <c r="AN34" s="118"/>
      <c r="AO34" s="118"/>
      <c r="AP34" s="19">
        <f>IF(AND($AP$8=0,$AM$9=1,$AM$8=17),1,0)</f>
        <v>0</v>
      </c>
      <c r="AQ34" s="7" t="s">
        <v>250</v>
      </c>
      <c r="AR34" s="1"/>
      <c r="AS34" s="1"/>
      <c r="AT34" s="1"/>
      <c r="AU34" s="1"/>
      <c r="AV34" s="1"/>
      <c r="AW34" s="1"/>
      <c r="AX34" s="1"/>
      <c r="AY34" s="1"/>
      <c r="AZ34" s="1"/>
      <c r="BA34" s="1"/>
      <c r="BB34" s="6"/>
      <c r="BC34" s="1"/>
      <c r="BD34" s="20"/>
      <c r="BE34" s="1"/>
      <c r="BF34" s="1"/>
      <c r="BG34" s="1"/>
      <c r="BH34" s="2"/>
      <c r="BI34" s="1"/>
      <c r="BJ34" s="1"/>
      <c r="BK34" s="1"/>
      <c r="BL34" s="1"/>
      <c r="BM34" s="1"/>
      <c r="BN34" s="1"/>
      <c r="BO34" s="1"/>
      <c r="BP34" s="1"/>
      <c r="BQ34" s="1"/>
      <c r="BR34" s="1"/>
      <c r="BS34" s="2"/>
      <c r="BT34" s="2"/>
      <c r="BU34" s="2"/>
      <c r="BV34" s="2"/>
    </row>
    <row r="35" spans="1:95" ht="18" customHeight="1" x14ac:dyDescent="0.2">
      <c r="A35" s="43"/>
      <c r="B35" s="231"/>
      <c r="C35" s="232"/>
      <c r="D35" s="232"/>
      <c r="E35" s="232"/>
      <c r="F35" s="232"/>
      <c r="G35" s="232"/>
      <c r="H35" s="232"/>
      <c r="I35" s="233"/>
      <c r="J35" s="135" t="s">
        <v>8</v>
      </c>
      <c r="K35" s="136"/>
      <c r="L35" s="136"/>
      <c r="M35" s="137"/>
      <c r="N35" s="132"/>
      <c r="O35" s="133"/>
      <c r="P35" s="133"/>
      <c r="Q35" s="133"/>
      <c r="R35" s="133"/>
      <c r="S35" s="133"/>
      <c r="T35" s="133"/>
      <c r="U35" s="133"/>
      <c r="V35" s="133"/>
      <c r="W35" s="133"/>
      <c r="X35" s="133"/>
      <c r="Y35" s="133"/>
      <c r="Z35" s="133"/>
      <c r="AA35" s="133"/>
      <c r="AB35" s="133"/>
      <c r="AC35" s="133"/>
      <c r="AD35" s="134"/>
      <c r="AE35" s="131" t="s">
        <v>153</v>
      </c>
      <c r="AF35" s="131"/>
      <c r="AG35" s="131"/>
      <c r="AH35" s="131"/>
      <c r="AI35" s="43"/>
      <c r="AJ35" s="1"/>
      <c r="AK35" s="118"/>
      <c r="AL35" s="118"/>
      <c r="AM35" s="118"/>
      <c r="AN35" s="118"/>
      <c r="AO35" s="118"/>
      <c r="AP35" s="19">
        <f>IF(AND($AP$8=0,$AM$9=1,$AM$8=18),1,0)</f>
        <v>0</v>
      </c>
      <c r="AQ35" s="7" t="s">
        <v>251</v>
      </c>
      <c r="AR35" s="1"/>
      <c r="AS35" s="1"/>
      <c r="AT35" s="1"/>
      <c r="AU35" s="1"/>
      <c r="AV35" s="1"/>
      <c r="AW35" s="1"/>
      <c r="AX35" s="1"/>
      <c r="AY35" s="1"/>
      <c r="AZ35" s="1"/>
      <c r="BA35" s="1"/>
      <c r="BB35" s="6"/>
      <c r="BC35" s="1"/>
      <c r="BD35" s="20"/>
      <c r="BE35" s="1"/>
      <c r="BF35" s="1"/>
      <c r="BG35" s="1"/>
      <c r="BH35" s="2"/>
      <c r="BI35" s="1"/>
      <c r="BJ35" s="1"/>
      <c r="BK35" s="1"/>
      <c r="BL35" s="1"/>
      <c r="BM35" s="1"/>
      <c r="BN35" s="1"/>
      <c r="BO35" s="1"/>
      <c r="BP35" s="1"/>
      <c r="BQ35" s="1"/>
      <c r="BR35" s="1"/>
      <c r="BS35" s="2"/>
      <c r="BT35" s="2"/>
      <c r="BU35" s="2"/>
      <c r="BV35" s="2"/>
    </row>
    <row r="36" spans="1:95" ht="18" customHeight="1" x14ac:dyDescent="0.2">
      <c r="A36" s="43"/>
      <c r="B36" s="234"/>
      <c r="C36" s="235"/>
      <c r="D36" s="235"/>
      <c r="E36" s="235"/>
      <c r="F36" s="235"/>
      <c r="G36" s="235"/>
      <c r="H36" s="235"/>
      <c r="I36" s="236"/>
      <c r="J36" s="135" t="s">
        <v>9</v>
      </c>
      <c r="K36" s="136"/>
      <c r="L36" s="136"/>
      <c r="M36" s="137"/>
      <c r="N36" s="132"/>
      <c r="O36" s="133"/>
      <c r="P36" s="133"/>
      <c r="Q36" s="133"/>
      <c r="R36" s="133"/>
      <c r="S36" s="133"/>
      <c r="T36" s="133"/>
      <c r="U36" s="133"/>
      <c r="V36" s="133"/>
      <c r="W36" s="133"/>
      <c r="X36" s="133"/>
      <c r="Y36" s="133"/>
      <c r="Z36" s="133"/>
      <c r="AA36" s="133"/>
      <c r="AB36" s="133"/>
      <c r="AC36" s="133"/>
      <c r="AD36" s="134"/>
      <c r="AE36" s="131" t="s">
        <v>153</v>
      </c>
      <c r="AF36" s="131"/>
      <c r="AG36" s="131"/>
      <c r="AH36" s="131"/>
      <c r="AI36" s="43"/>
      <c r="AJ36" s="1"/>
      <c r="AK36" s="118"/>
      <c r="AL36" s="118"/>
      <c r="AM36" s="118"/>
      <c r="AN36" s="118"/>
      <c r="AO36" s="118"/>
      <c r="AP36" s="21">
        <f>IF(AND($AP$8=0,$AM$9=1,$AM$8=0),1,0)</f>
        <v>0</v>
      </c>
      <c r="AQ36" s="22" t="s">
        <v>123</v>
      </c>
      <c r="AR36" s="23"/>
      <c r="AS36" s="23"/>
      <c r="AT36" s="23"/>
      <c r="AU36" s="23"/>
      <c r="AV36" s="23"/>
      <c r="AW36" s="23"/>
      <c r="AX36" s="23"/>
      <c r="AY36" s="23"/>
      <c r="AZ36" s="23"/>
      <c r="BA36" s="23"/>
      <c r="BB36" s="23"/>
      <c r="BC36" s="23"/>
      <c r="BD36" s="24"/>
      <c r="BE36" s="1"/>
      <c r="BF36" s="1"/>
      <c r="BG36" s="1"/>
      <c r="BH36" s="2"/>
      <c r="BI36" s="1"/>
      <c r="BJ36" s="1"/>
      <c r="BK36" s="1"/>
      <c r="BL36" s="1"/>
      <c r="BM36" s="1"/>
      <c r="BN36" s="1"/>
      <c r="BO36" s="1"/>
      <c r="BP36" s="1"/>
      <c r="BQ36" s="1"/>
      <c r="BR36" s="1"/>
      <c r="BS36" s="2"/>
      <c r="BT36" s="2"/>
      <c r="BU36" s="2"/>
      <c r="BV36" s="2"/>
    </row>
    <row r="37" spans="1:95" ht="13.5" customHeight="1" x14ac:dyDescent="0.2">
      <c r="A37" s="43"/>
      <c r="B37" s="43"/>
      <c r="C37" s="43"/>
      <c r="D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1"/>
      <c r="AK37" s="118"/>
      <c r="AL37" s="118"/>
      <c r="AM37" s="118"/>
      <c r="AN37" s="118"/>
      <c r="AO37" s="118"/>
      <c r="AP37" s="1">
        <f>IF(AM40&gt;46113,1,0)</f>
        <v>0</v>
      </c>
      <c r="AQ37" s="7" t="s">
        <v>225</v>
      </c>
      <c r="AR37" s="1"/>
      <c r="AS37" s="1"/>
      <c r="AT37" s="1"/>
      <c r="AU37" s="1"/>
      <c r="AV37" s="1"/>
      <c r="AW37" s="1"/>
      <c r="AX37" s="1"/>
      <c r="AY37" s="1"/>
      <c r="AZ37" s="1"/>
      <c r="BA37" s="1"/>
      <c r="BB37" s="1"/>
      <c r="BC37" s="1"/>
      <c r="BD37" s="1"/>
      <c r="BE37" s="1"/>
      <c r="BF37" s="1"/>
      <c r="BG37" s="1"/>
      <c r="BH37" s="2"/>
      <c r="BI37" s="1"/>
      <c r="BJ37" s="1"/>
      <c r="BK37" s="1"/>
      <c r="BL37" s="1"/>
      <c r="BM37" s="1"/>
      <c r="BN37" s="1"/>
      <c r="BO37" s="1"/>
      <c r="BP37" s="1"/>
      <c r="BQ37" s="1"/>
      <c r="BR37" s="1"/>
      <c r="BS37" s="2"/>
      <c r="BT37" s="2"/>
      <c r="BU37" s="2"/>
      <c r="BV37" s="2"/>
    </row>
    <row r="38" spans="1:95" ht="15" customHeight="1" x14ac:dyDescent="0.2">
      <c r="A38" s="43" t="s">
        <v>18</v>
      </c>
      <c r="B38" s="43"/>
      <c r="C38" s="43"/>
      <c r="D38" s="43"/>
      <c r="E38" s="43"/>
      <c r="F38" s="43"/>
      <c r="G38" s="43"/>
      <c r="H38" s="43"/>
      <c r="I38" s="43"/>
      <c r="J38" s="43"/>
      <c r="K38" s="43"/>
      <c r="L38" s="43"/>
      <c r="M38" s="49"/>
      <c r="N38" s="50" t="str">
        <f>IF(AP37=1,AQ37,"")</f>
        <v/>
      </c>
      <c r="O38" s="51"/>
      <c r="P38" s="51"/>
      <c r="Q38" s="51"/>
      <c r="R38" s="43"/>
      <c r="S38" s="50" t="str">
        <f>IF(AP38=1,AQ38,"")</f>
        <v>↓年月日が不正です</v>
      </c>
      <c r="T38" s="52"/>
      <c r="U38" s="43"/>
      <c r="V38" s="43"/>
      <c r="W38" s="43"/>
      <c r="X38" s="43"/>
      <c r="Y38" s="43"/>
      <c r="Z38" s="43"/>
      <c r="AA38" s="43"/>
      <c r="AB38" s="43"/>
      <c r="AC38" s="43"/>
      <c r="AD38" s="43"/>
      <c r="AE38" s="43"/>
      <c r="AF38" s="43"/>
      <c r="AG38" s="43"/>
      <c r="AH38" s="43"/>
      <c r="AI38" s="43"/>
      <c r="AJ38" s="1"/>
      <c r="AK38" s="118"/>
      <c r="AL38" s="118"/>
      <c r="AM38" s="118"/>
      <c r="AN38" s="118"/>
      <c r="AO38" s="118"/>
      <c r="AP38" s="1">
        <f>IF(OR(AM40="Err",N40="",Q40=0,T40=0,W40=0),1,IF(OR(AND(N40="昭和",AM40&lt;32516),AND(N40="平成",AND(AM40&gt;32515,AM40&lt;43586)),AND(N40="令和",AM40&gt;43585)),0,1))</f>
        <v>1</v>
      </c>
      <c r="AQ38" s="25" t="s">
        <v>203</v>
      </c>
      <c r="AR38" s="1"/>
      <c r="AS38" s="1"/>
      <c r="AT38" s="1"/>
      <c r="AU38" s="1"/>
      <c r="AV38" s="1"/>
      <c r="AW38" s="1"/>
      <c r="AX38" s="1"/>
      <c r="AY38" s="1"/>
      <c r="AZ38" s="1"/>
      <c r="BA38" s="1"/>
      <c r="BB38" s="1"/>
      <c r="BC38" s="1"/>
      <c r="BD38" s="1"/>
      <c r="BE38" s="1"/>
      <c r="BF38" s="1"/>
      <c r="BG38" s="1"/>
      <c r="BH38" s="2"/>
      <c r="BI38" s="1"/>
      <c r="BJ38" s="1"/>
      <c r="BK38" s="1"/>
      <c r="BL38" s="1"/>
      <c r="BM38" s="1"/>
      <c r="BN38" s="1"/>
      <c r="BO38" s="1"/>
      <c r="BP38" s="1"/>
      <c r="BQ38" s="1"/>
      <c r="BR38" s="1"/>
      <c r="BS38" s="2"/>
      <c r="BT38" s="2"/>
      <c r="BU38" s="2"/>
      <c r="BV38" s="2"/>
    </row>
    <row r="39" spans="1:95" ht="4.5" customHeight="1" x14ac:dyDescent="0.2">
      <c r="A39" s="43"/>
      <c r="B39" s="43"/>
      <c r="C39" s="43"/>
      <c r="D39" s="43"/>
      <c r="E39" s="43"/>
      <c r="F39" s="43"/>
      <c r="G39" s="43"/>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1"/>
      <c r="AK39" s="1"/>
      <c r="AL39" s="1"/>
      <c r="AM39" s="1"/>
      <c r="AN39" s="1"/>
      <c r="AO39" s="1"/>
      <c r="AP39" s="1"/>
      <c r="AQ39" s="2"/>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2"/>
      <c r="BT39" s="2"/>
      <c r="BU39" s="2"/>
      <c r="BV39" s="2"/>
    </row>
    <row r="40" spans="1:95" ht="18" customHeight="1" x14ac:dyDescent="0.2">
      <c r="A40" s="43" t="s">
        <v>13</v>
      </c>
      <c r="B40" s="43"/>
      <c r="C40" s="43"/>
      <c r="D40" s="43"/>
      <c r="E40" s="43"/>
      <c r="F40" s="43"/>
      <c r="G40" s="43"/>
      <c r="H40" s="43"/>
      <c r="I40" s="43"/>
      <c r="J40" s="43"/>
      <c r="K40" s="43"/>
      <c r="L40" s="43"/>
      <c r="M40" s="43"/>
      <c r="N40" s="147" t="s">
        <v>240</v>
      </c>
      <c r="O40" s="176"/>
      <c r="P40" s="176"/>
      <c r="Q40" s="224"/>
      <c r="R40" s="224"/>
      <c r="S40" s="53" t="s">
        <v>0</v>
      </c>
      <c r="T40" s="224"/>
      <c r="U40" s="224"/>
      <c r="V40" s="53" t="s">
        <v>1</v>
      </c>
      <c r="W40" s="224"/>
      <c r="X40" s="224"/>
      <c r="Y40" s="53" t="s">
        <v>2</v>
      </c>
      <c r="Z40" s="54"/>
      <c r="AA40" s="43"/>
      <c r="AB40" s="43"/>
      <c r="AC40" s="43"/>
      <c r="AD40" s="43"/>
      <c r="AE40" s="43"/>
      <c r="AF40" s="43"/>
      <c r="AG40" s="43"/>
      <c r="AH40" s="43"/>
      <c r="AI40" s="43"/>
      <c r="AJ40" s="1"/>
      <c r="AK40" s="25" t="s">
        <v>116</v>
      </c>
      <c r="AL40" s="1"/>
      <c r="AM40" s="4">
        <f>IFERROR(IF(OR(Q40=0,T40=0,W40=0),0,DATEVALUE(CONCATENATE(N40,Q40,S40,T40,V40,W40,Y40))),"Err")</f>
        <v>0</v>
      </c>
      <c r="AN40" s="1"/>
      <c r="AO40" s="1"/>
      <c r="AP40" s="1" t="e">
        <f>DATEVALUE(CONCATENATE(N40,Q40,S40,T40,V40,W40,Y40))</f>
        <v>#VALUE!</v>
      </c>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2"/>
      <c r="BT40" s="2"/>
      <c r="BU40" s="2"/>
      <c r="BV40" s="2"/>
    </row>
    <row r="41" spans="1:95" ht="6" customHeight="1" x14ac:dyDescent="0.2">
      <c r="A41" s="43"/>
      <c r="B41" s="43"/>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2"/>
      <c r="BT41" s="2"/>
      <c r="BU41" s="2"/>
      <c r="BV41" s="2"/>
    </row>
    <row r="42" spans="1:95" ht="15" customHeight="1" x14ac:dyDescent="0.2">
      <c r="A42" s="128" t="s">
        <v>258</v>
      </c>
      <c r="B42" s="43"/>
      <c r="C42" s="43"/>
      <c r="D42" s="43"/>
      <c r="E42" s="43"/>
      <c r="F42" s="43"/>
      <c r="G42" s="43"/>
      <c r="H42" s="43"/>
      <c r="I42" s="43"/>
      <c r="J42" s="43"/>
      <c r="K42" s="43"/>
      <c r="L42" s="43"/>
      <c r="M42" s="43"/>
      <c r="N42" s="55" t="s">
        <v>167</v>
      </c>
      <c r="O42" s="43"/>
      <c r="P42" s="43"/>
      <c r="Q42" s="43"/>
      <c r="R42" s="43"/>
      <c r="S42" s="43"/>
      <c r="T42" s="43"/>
      <c r="U42" s="43"/>
      <c r="V42" s="43"/>
      <c r="W42" s="43"/>
      <c r="X42" s="43"/>
      <c r="Y42" s="43"/>
      <c r="Z42" s="43"/>
      <c r="AA42" s="43"/>
      <c r="AB42" s="43"/>
      <c r="AC42" s="43"/>
      <c r="AD42" s="43"/>
      <c r="AE42" s="43"/>
      <c r="AF42" s="43"/>
      <c r="AG42" s="43"/>
      <c r="AH42" s="43"/>
      <c r="AI42" s="43"/>
      <c r="AJ42" s="1"/>
      <c r="AK42" s="1"/>
      <c r="AL42" s="4"/>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2"/>
      <c r="BT42" s="2"/>
      <c r="BU42" s="2"/>
      <c r="BV42" s="2"/>
    </row>
    <row r="43" spans="1:95" ht="15" hidden="1" customHeight="1" x14ac:dyDescent="0.2">
      <c r="A43" s="43"/>
      <c r="B43" s="43"/>
      <c r="C43" s="56" t="s">
        <v>19</v>
      </c>
      <c r="D43" s="57"/>
      <c r="E43" s="57"/>
      <c r="F43" s="58"/>
      <c r="G43" s="56" t="s">
        <v>20</v>
      </c>
      <c r="H43" s="57"/>
      <c r="I43" s="57"/>
      <c r="J43" s="58"/>
      <c r="K43" s="56" t="s">
        <v>21</v>
      </c>
      <c r="L43" s="57"/>
      <c r="M43" s="57"/>
      <c r="N43" s="58"/>
      <c r="O43" s="56" t="s">
        <v>22</v>
      </c>
      <c r="P43" s="57"/>
      <c r="Q43" s="57"/>
      <c r="R43" s="58"/>
      <c r="S43" s="56" t="s">
        <v>94</v>
      </c>
      <c r="T43" s="57"/>
      <c r="U43" s="57"/>
      <c r="V43" s="58"/>
      <c r="W43" s="43"/>
      <c r="X43" s="43"/>
      <c r="Y43" s="43"/>
      <c r="Z43" s="43"/>
      <c r="AA43" s="43"/>
      <c r="AB43" s="43"/>
      <c r="AC43" s="43"/>
      <c r="AD43" s="43"/>
      <c r="AE43" s="43"/>
      <c r="AF43" s="43"/>
      <c r="AG43" s="43"/>
      <c r="AH43" s="43"/>
      <c r="AI43" s="43"/>
      <c r="AJ43" s="1"/>
      <c r="AK43" s="1"/>
      <c r="AL43" s="1"/>
      <c r="AM43" s="1"/>
      <c r="AN43" s="1"/>
      <c r="AO43" s="1"/>
      <c r="AP43" s="1"/>
      <c r="AQ43" s="1"/>
      <c r="AR43" s="1"/>
      <c r="AS43" s="1"/>
      <c r="AT43" s="1"/>
      <c r="AU43" s="1"/>
      <c r="AV43" s="1"/>
      <c r="AW43" s="1"/>
      <c r="AX43" s="1"/>
      <c r="AY43" s="1"/>
      <c r="AZ43" s="1"/>
      <c r="BA43" s="1"/>
      <c r="BB43" s="26"/>
      <c r="BC43" s="1"/>
      <c r="BD43" s="1"/>
      <c r="BE43" s="1"/>
      <c r="BF43" s="1"/>
      <c r="BG43" s="1"/>
      <c r="BH43" s="1"/>
      <c r="BI43" s="1"/>
      <c r="BJ43" s="1"/>
      <c r="BK43" s="1"/>
      <c r="BL43" s="1"/>
      <c r="BM43" s="1"/>
      <c r="BN43" s="1"/>
      <c r="BO43" s="1"/>
      <c r="BP43" s="1"/>
      <c r="BQ43" s="1"/>
      <c r="BR43" s="1"/>
      <c r="BS43" s="2"/>
      <c r="BT43" s="2"/>
      <c r="BU43" s="2"/>
      <c r="BV43" s="2"/>
    </row>
    <row r="44" spans="1:95" ht="9.75" hidden="1" customHeight="1" x14ac:dyDescent="0.2">
      <c r="A44" s="43"/>
      <c r="B44" s="43"/>
      <c r="C44" s="59"/>
      <c r="D44" s="60"/>
      <c r="E44" s="60"/>
      <c r="F44" s="61" t="s">
        <v>63</v>
      </c>
      <c r="G44" s="59"/>
      <c r="H44" s="60"/>
      <c r="I44" s="60"/>
      <c r="J44" s="61" t="s">
        <v>63</v>
      </c>
      <c r="K44" s="59"/>
      <c r="L44" s="60"/>
      <c r="M44" s="60"/>
      <c r="N44" s="61" t="s">
        <v>63</v>
      </c>
      <c r="O44" s="59"/>
      <c r="P44" s="60"/>
      <c r="Q44" s="60"/>
      <c r="R44" s="61" t="s">
        <v>63</v>
      </c>
      <c r="S44" s="59"/>
      <c r="T44" s="60"/>
      <c r="U44" s="60"/>
      <c r="V44" s="61" t="s">
        <v>63</v>
      </c>
      <c r="W44" s="43"/>
      <c r="X44" s="43"/>
      <c r="Y44" s="43"/>
      <c r="Z44" s="43"/>
      <c r="AA44" s="43"/>
      <c r="AB44" s="43"/>
      <c r="AC44" s="43"/>
      <c r="AD44" s="43"/>
      <c r="AE44" s="43"/>
      <c r="AF44" s="43"/>
      <c r="AG44" s="43"/>
      <c r="AH44" s="43"/>
      <c r="AI44" s="43"/>
      <c r="AJ44" s="1"/>
      <c r="BL44" s="1"/>
      <c r="BM44" s="1"/>
      <c r="BN44" s="1"/>
      <c r="BO44" s="1"/>
      <c r="BP44" s="1"/>
      <c r="BQ44" s="1"/>
      <c r="BR44" s="1"/>
      <c r="BS44" s="2"/>
      <c r="BT44" s="2"/>
      <c r="BU44" s="2"/>
      <c r="BV44" s="2"/>
    </row>
    <row r="45" spans="1:95" ht="18" hidden="1" customHeight="1" x14ac:dyDescent="0.2">
      <c r="A45" s="43"/>
      <c r="B45" s="43"/>
      <c r="C45" s="225"/>
      <c r="D45" s="226"/>
      <c r="E45" s="226"/>
      <c r="F45" s="227"/>
      <c r="G45" s="225"/>
      <c r="H45" s="226"/>
      <c r="I45" s="226"/>
      <c r="J45" s="227"/>
      <c r="K45" s="225"/>
      <c r="L45" s="226"/>
      <c r="M45" s="226"/>
      <c r="N45" s="227"/>
      <c r="O45" s="225"/>
      <c r="P45" s="226"/>
      <c r="Q45" s="226"/>
      <c r="R45" s="227"/>
      <c r="S45" s="225"/>
      <c r="T45" s="226"/>
      <c r="U45" s="226"/>
      <c r="V45" s="227"/>
      <c r="W45" s="43"/>
      <c r="X45" s="43"/>
      <c r="Y45" s="43"/>
      <c r="Z45" s="43"/>
      <c r="AA45" s="43"/>
      <c r="AB45" s="43"/>
      <c r="AC45" s="43"/>
      <c r="AD45" s="43"/>
      <c r="AE45" s="43"/>
      <c r="AF45" s="43"/>
      <c r="AG45" s="43"/>
      <c r="AH45" s="43"/>
      <c r="AI45" s="43"/>
      <c r="AJ45" s="1"/>
      <c r="BL45" s="1"/>
      <c r="BM45" s="1"/>
      <c r="BN45" s="1"/>
      <c r="BO45" s="1"/>
      <c r="BP45" s="1"/>
      <c r="BQ45" s="1"/>
      <c r="BR45" s="1"/>
      <c r="BS45" s="2"/>
      <c r="BT45" s="2"/>
      <c r="BU45" s="2"/>
      <c r="BV45" s="2"/>
    </row>
    <row r="46" spans="1:95" ht="15" hidden="1" customHeight="1" x14ac:dyDescent="0.2">
      <c r="A46" s="43"/>
      <c r="B46" s="43"/>
      <c r="C46" s="56" t="s">
        <v>158</v>
      </c>
      <c r="D46" s="57"/>
      <c r="E46" s="57"/>
      <c r="F46" s="58"/>
      <c r="G46" s="56" t="s">
        <v>155</v>
      </c>
      <c r="H46" s="57"/>
      <c r="I46" s="57"/>
      <c r="J46" s="58"/>
      <c r="K46" s="56" t="s">
        <v>156</v>
      </c>
      <c r="L46" s="57"/>
      <c r="M46" s="57"/>
      <c r="N46" s="58"/>
      <c r="O46" s="56" t="s">
        <v>157</v>
      </c>
      <c r="P46" s="57"/>
      <c r="Q46" s="57"/>
      <c r="R46" s="58"/>
      <c r="S46" s="56" t="s">
        <v>233</v>
      </c>
      <c r="T46" s="57"/>
      <c r="U46" s="57"/>
      <c r="V46" s="58"/>
      <c r="W46" s="56" t="s">
        <v>91</v>
      </c>
      <c r="X46" s="57"/>
      <c r="Y46" s="57"/>
      <c r="Z46" s="58"/>
      <c r="AA46" s="56" t="s">
        <v>92</v>
      </c>
      <c r="AB46" s="57"/>
      <c r="AC46" s="57"/>
      <c r="AD46" s="58"/>
      <c r="AE46" s="56" t="s">
        <v>93</v>
      </c>
      <c r="AF46" s="57"/>
      <c r="AG46" s="57"/>
      <c r="AH46" s="58"/>
      <c r="AI46" s="43"/>
      <c r="AJ46" s="1"/>
      <c r="BL46" s="1"/>
      <c r="BM46" s="1"/>
      <c r="BN46" s="1"/>
      <c r="BO46" s="1"/>
      <c r="BP46" s="1"/>
      <c r="BQ46" s="1"/>
      <c r="BR46" s="1"/>
      <c r="BS46" s="1"/>
      <c r="BT46" s="2"/>
      <c r="BU46" s="2"/>
      <c r="BV46" s="2"/>
      <c r="CQ46" s="36"/>
    </row>
    <row r="47" spans="1:95" s="38" customFormat="1" ht="10" hidden="1" customHeight="1" x14ac:dyDescent="0.2">
      <c r="A47" s="60"/>
      <c r="B47" s="60"/>
      <c r="C47" s="59"/>
      <c r="D47" s="60"/>
      <c r="E47" s="60"/>
      <c r="F47" s="61" t="s">
        <v>63</v>
      </c>
      <c r="G47" s="59"/>
      <c r="H47" s="60"/>
      <c r="I47" s="60"/>
      <c r="J47" s="61" t="s">
        <v>63</v>
      </c>
      <c r="K47" s="59"/>
      <c r="L47" s="60"/>
      <c r="M47" s="60"/>
      <c r="N47" s="61" t="s">
        <v>63</v>
      </c>
      <c r="O47" s="59"/>
      <c r="P47" s="60"/>
      <c r="Q47" s="60"/>
      <c r="R47" s="61" t="s">
        <v>63</v>
      </c>
      <c r="S47" s="59"/>
      <c r="T47" s="60"/>
      <c r="U47" s="60"/>
      <c r="V47" s="61" t="s">
        <v>63</v>
      </c>
      <c r="W47" s="59"/>
      <c r="X47" s="60"/>
      <c r="Y47" s="60"/>
      <c r="Z47" s="61" t="s">
        <v>63</v>
      </c>
      <c r="AA47" s="59"/>
      <c r="AB47" s="60"/>
      <c r="AC47" s="60"/>
      <c r="AD47" s="61" t="s">
        <v>63</v>
      </c>
      <c r="AE47" s="59"/>
      <c r="AF47" s="60"/>
      <c r="AG47" s="60"/>
      <c r="AH47" s="61" t="s">
        <v>63</v>
      </c>
      <c r="AI47" s="60"/>
      <c r="AJ47" s="1"/>
      <c r="BL47" s="1"/>
      <c r="BM47" s="1"/>
      <c r="BN47" s="1"/>
      <c r="BO47" s="1"/>
      <c r="BP47" s="1"/>
      <c r="BQ47" s="1"/>
      <c r="BR47" s="1"/>
      <c r="BS47" s="1"/>
      <c r="BT47" s="2"/>
      <c r="BU47" s="2"/>
      <c r="BV47" s="2"/>
      <c r="BW47" s="36"/>
      <c r="BX47" s="36"/>
      <c r="BY47" s="36"/>
      <c r="BZ47" s="36"/>
      <c r="CA47" s="36"/>
      <c r="CB47" s="36"/>
      <c r="CC47" s="36"/>
      <c r="CD47" s="36"/>
      <c r="CE47" s="36"/>
      <c r="CF47" s="36"/>
      <c r="CG47" s="36"/>
      <c r="CH47" s="36"/>
      <c r="CI47" s="36"/>
      <c r="CJ47" s="36"/>
      <c r="CK47" s="36"/>
      <c r="CL47" s="36"/>
      <c r="CM47" s="36"/>
      <c r="CN47" s="36"/>
      <c r="CO47" s="36"/>
      <c r="CP47" s="36"/>
      <c r="CQ47" s="36"/>
    </row>
    <row r="48" spans="1:95" ht="18" hidden="1" customHeight="1" x14ac:dyDescent="0.2">
      <c r="A48" s="43"/>
      <c r="B48" s="43"/>
      <c r="C48" s="225"/>
      <c r="D48" s="226"/>
      <c r="E48" s="226"/>
      <c r="F48" s="227"/>
      <c r="G48" s="225"/>
      <c r="H48" s="226"/>
      <c r="I48" s="226"/>
      <c r="J48" s="227"/>
      <c r="K48" s="225"/>
      <c r="L48" s="226"/>
      <c r="M48" s="226"/>
      <c r="N48" s="227"/>
      <c r="O48" s="225"/>
      <c r="P48" s="226"/>
      <c r="Q48" s="226"/>
      <c r="R48" s="227"/>
      <c r="S48" s="225"/>
      <c r="T48" s="226"/>
      <c r="U48" s="226"/>
      <c r="V48" s="227"/>
      <c r="W48" s="225"/>
      <c r="X48" s="226"/>
      <c r="Y48" s="226"/>
      <c r="Z48" s="227"/>
      <c r="AA48" s="225"/>
      <c r="AB48" s="226"/>
      <c r="AC48" s="226"/>
      <c r="AD48" s="227"/>
      <c r="AE48" s="225"/>
      <c r="AF48" s="226"/>
      <c r="AG48" s="226"/>
      <c r="AH48" s="227"/>
      <c r="AI48" s="43"/>
      <c r="AJ48" s="1"/>
      <c r="BL48" s="1"/>
      <c r="BM48" s="1"/>
      <c r="BN48" s="1"/>
      <c r="BO48" s="1"/>
      <c r="BP48" s="1"/>
      <c r="BQ48" s="1"/>
      <c r="BR48" s="1"/>
      <c r="BS48" s="2"/>
      <c r="BT48" s="2"/>
      <c r="BU48" s="2"/>
      <c r="BV48" s="2"/>
    </row>
    <row r="49" spans="1:94" ht="15" customHeight="1" x14ac:dyDescent="0.2">
      <c r="A49" s="43"/>
      <c r="B49" s="43"/>
      <c r="C49" s="135" t="s">
        <v>159</v>
      </c>
      <c r="D49" s="136"/>
      <c r="E49" s="136"/>
      <c r="F49" s="137"/>
      <c r="G49" s="56" t="s">
        <v>160</v>
      </c>
      <c r="H49" s="57"/>
      <c r="I49" s="57"/>
      <c r="J49" s="58"/>
      <c r="K49" s="56" t="s">
        <v>161</v>
      </c>
      <c r="L49" s="57"/>
      <c r="M49" s="57"/>
      <c r="N49" s="58"/>
      <c r="O49" s="56" t="s">
        <v>162</v>
      </c>
      <c r="P49" s="57"/>
      <c r="Q49" s="57"/>
      <c r="R49" s="58"/>
      <c r="S49" s="56" t="s">
        <v>163</v>
      </c>
      <c r="T49" s="57"/>
      <c r="U49" s="57"/>
      <c r="V49" s="58"/>
      <c r="W49" s="56" t="s">
        <v>164</v>
      </c>
      <c r="X49" s="57"/>
      <c r="Y49" s="57"/>
      <c r="Z49" s="58"/>
      <c r="AA49" s="56" t="s">
        <v>235</v>
      </c>
      <c r="AB49" s="57"/>
      <c r="AC49" s="57"/>
      <c r="AD49" s="58"/>
      <c r="AE49" s="56" t="s">
        <v>236</v>
      </c>
      <c r="AF49" s="57"/>
      <c r="AG49" s="57"/>
      <c r="AH49" s="58"/>
      <c r="AI49" s="43"/>
      <c r="AJ49" s="1"/>
      <c r="AK49" s="25"/>
      <c r="AL49" s="27"/>
      <c r="AM49" s="27"/>
      <c r="AN49" s="27"/>
      <c r="AO49" s="27"/>
      <c r="AP49" s="27"/>
      <c r="AQ49" s="27">
        <f t="shared" ref="AQ49:BF49" si="0">AQ59</f>
        <v>0</v>
      </c>
      <c r="AR49" s="27">
        <f t="shared" si="0"/>
        <v>0</v>
      </c>
      <c r="AS49" s="27">
        <f t="shared" si="0"/>
        <v>0</v>
      </c>
      <c r="AT49" s="27">
        <f t="shared" si="0"/>
        <v>0</v>
      </c>
      <c r="AU49" s="27">
        <f t="shared" si="0"/>
        <v>0</v>
      </c>
      <c r="AV49" s="27">
        <f t="shared" si="0"/>
        <v>0</v>
      </c>
      <c r="AW49" s="27">
        <f t="shared" si="0"/>
        <v>0</v>
      </c>
      <c r="AX49" s="27">
        <f t="shared" si="0"/>
        <v>0</v>
      </c>
      <c r="AY49" s="27">
        <f t="shared" si="0"/>
        <v>0</v>
      </c>
      <c r="AZ49" s="1">
        <f t="shared" si="0"/>
        <v>0</v>
      </c>
      <c r="BA49" s="1">
        <f t="shared" si="0"/>
        <v>0</v>
      </c>
      <c r="BB49" s="1">
        <f t="shared" si="0"/>
        <v>0</v>
      </c>
      <c r="BC49" s="1">
        <f t="shared" si="0"/>
        <v>0</v>
      </c>
      <c r="BD49" s="1">
        <f t="shared" si="0"/>
        <v>0</v>
      </c>
      <c r="BE49" s="1">
        <f t="shared" si="0"/>
        <v>0</v>
      </c>
      <c r="BF49" s="1">
        <f t="shared" si="0"/>
        <v>0</v>
      </c>
      <c r="BG49" s="1">
        <f t="shared" ref="BG49:BN49" si="1">BG59</f>
        <v>0</v>
      </c>
      <c r="BH49" s="1">
        <f t="shared" si="1"/>
        <v>0</v>
      </c>
      <c r="BI49" s="1">
        <f t="shared" si="1"/>
        <v>0</v>
      </c>
      <c r="BJ49" s="1">
        <f t="shared" si="1"/>
        <v>0</v>
      </c>
      <c r="BK49" s="1">
        <f t="shared" si="1"/>
        <v>0</v>
      </c>
      <c r="BL49" s="1">
        <f t="shared" si="1"/>
        <v>0</v>
      </c>
      <c r="BM49" s="1">
        <f t="shared" si="1"/>
        <v>0</v>
      </c>
      <c r="BN49" s="1">
        <f t="shared" si="1"/>
        <v>0</v>
      </c>
      <c r="BO49" s="1"/>
      <c r="BP49" s="1"/>
      <c r="BQ49" s="1"/>
      <c r="BR49" s="1"/>
      <c r="BS49" s="2"/>
      <c r="BT49" s="2"/>
      <c r="BU49" s="2"/>
      <c r="BV49" s="2"/>
    </row>
    <row r="50" spans="1:94" s="38" customFormat="1" ht="10" customHeight="1" x14ac:dyDescent="0.2">
      <c r="A50" s="60"/>
      <c r="B50" s="60"/>
      <c r="C50" s="59"/>
      <c r="D50" s="60"/>
      <c r="E50" s="60"/>
      <c r="F50" s="61" t="s">
        <v>63</v>
      </c>
      <c r="G50" s="59"/>
      <c r="H50" s="60"/>
      <c r="I50" s="60"/>
      <c r="J50" s="61" t="s">
        <v>63</v>
      </c>
      <c r="K50" s="59"/>
      <c r="L50" s="60"/>
      <c r="M50" s="60"/>
      <c r="N50" s="61" t="s">
        <v>63</v>
      </c>
      <c r="O50" s="59"/>
      <c r="P50" s="60"/>
      <c r="Q50" s="60"/>
      <c r="R50" s="61" t="s">
        <v>63</v>
      </c>
      <c r="S50" s="59"/>
      <c r="T50" s="60"/>
      <c r="U50" s="60"/>
      <c r="V50" s="61" t="s">
        <v>63</v>
      </c>
      <c r="W50" s="59"/>
      <c r="X50" s="60"/>
      <c r="Y50" s="60"/>
      <c r="Z50" s="61" t="s">
        <v>63</v>
      </c>
      <c r="AA50" s="59"/>
      <c r="AB50" s="60"/>
      <c r="AC50" s="60"/>
      <c r="AD50" s="61" t="s">
        <v>63</v>
      </c>
      <c r="AE50" s="59"/>
      <c r="AF50" s="60"/>
      <c r="AG50" s="60"/>
      <c r="AH50" s="61" t="s">
        <v>63</v>
      </c>
      <c r="AI50" s="60"/>
      <c r="AJ50" s="1"/>
      <c r="AK50" s="25" t="s">
        <v>24</v>
      </c>
      <c r="AL50" s="27">
        <v>18</v>
      </c>
      <c r="AM50" s="27">
        <v>19</v>
      </c>
      <c r="AN50" s="27">
        <v>20</v>
      </c>
      <c r="AO50" s="27">
        <v>21</v>
      </c>
      <c r="AP50" s="27">
        <v>22</v>
      </c>
      <c r="AQ50" s="27">
        <v>23</v>
      </c>
      <c r="AR50" s="27">
        <v>24</v>
      </c>
      <c r="AS50" s="27">
        <v>25</v>
      </c>
      <c r="AT50" s="27">
        <v>26</v>
      </c>
      <c r="AU50" s="27">
        <v>27</v>
      </c>
      <c r="AV50" s="27">
        <v>28</v>
      </c>
      <c r="AW50" s="27">
        <v>29</v>
      </c>
      <c r="AX50" s="27">
        <v>30</v>
      </c>
      <c r="AY50" s="27">
        <v>1</v>
      </c>
      <c r="AZ50" s="27">
        <v>2</v>
      </c>
      <c r="BA50" s="27">
        <v>3</v>
      </c>
      <c r="BB50" s="27">
        <v>4</v>
      </c>
      <c r="BC50" s="27">
        <v>5</v>
      </c>
      <c r="BD50" s="27">
        <v>6</v>
      </c>
      <c r="BE50" s="1">
        <v>7</v>
      </c>
      <c r="BF50" s="1">
        <v>8</v>
      </c>
      <c r="BG50" s="1">
        <v>9</v>
      </c>
      <c r="BH50" s="1">
        <v>10</v>
      </c>
      <c r="BI50" s="1">
        <v>11</v>
      </c>
      <c r="BJ50" s="1">
        <v>12</v>
      </c>
      <c r="BK50" s="1">
        <v>13</v>
      </c>
      <c r="BL50" s="1">
        <v>14</v>
      </c>
      <c r="BM50" s="1">
        <v>15</v>
      </c>
      <c r="BN50" s="1">
        <v>16</v>
      </c>
      <c r="BO50" s="1"/>
      <c r="BP50" s="1"/>
      <c r="BQ50" s="1"/>
      <c r="BR50" s="1"/>
      <c r="BS50" s="2"/>
      <c r="BT50" s="2"/>
      <c r="BU50" s="2"/>
      <c r="BV50" s="2"/>
      <c r="BW50" s="36"/>
      <c r="BX50" s="36"/>
      <c r="BY50" s="36"/>
      <c r="BZ50" s="36"/>
      <c r="CA50" s="36"/>
      <c r="CB50" s="36"/>
      <c r="CC50" s="36"/>
      <c r="CD50" s="36"/>
      <c r="CE50" s="36"/>
      <c r="CF50" s="36"/>
      <c r="CG50" s="36"/>
      <c r="CH50" s="36"/>
      <c r="CI50" s="36"/>
      <c r="CJ50" s="36"/>
      <c r="CK50" s="36"/>
      <c r="CL50" s="36"/>
      <c r="CM50" s="36"/>
      <c r="CN50" s="36"/>
      <c r="CO50" s="36"/>
      <c r="CP50" s="36"/>
    </row>
    <row r="51" spans="1:94" ht="20.149999999999999" customHeight="1" x14ac:dyDescent="0.2">
      <c r="A51" s="43"/>
      <c r="B51" s="43"/>
      <c r="C51" s="225"/>
      <c r="D51" s="226"/>
      <c r="E51" s="226"/>
      <c r="F51" s="227"/>
      <c r="G51" s="225"/>
      <c r="H51" s="226"/>
      <c r="I51" s="226"/>
      <c r="J51" s="227"/>
      <c r="K51" s="225"/>
      <c r="L51" s="226"/>
      <c r="M51" s="226"/>
      <c r="N51" s="227"/>
      <c r="O51" s="249"/>
      <c r="P51" s="250"/>
      <c r="Q51" s="250"/>
      <c r="R51" s="251"/>
      <c r="S51" s="225"/>
      <c r="T51" s="226"/>
      <c r="U51" s="226"/>
      <c r="V51" s="227"/>
      <c r="W51" s="225"/>
      <c r="X51" s="226"/>
      <c r="Y51" s="226"/>
      <c r="Z51" s="227"/>
      <c r="AA51" s="225"/>
      <c r="AB51" s="226"/>
      <c r="AC51" s="226"/>
      <c r="AD51" s="227"/>
      <c r="AE51" s="225"/>
      <c r="AF51" s="226"/>
      <c r="AG51" s="226"/>
      <c r="AH51" s="227"/>
      <c r="AI51" s="43"/>
      <c r="AJ51" s="1"/>
      <c r="AK51" s="3" t="s">
        <v>179</v>
      </c>
      <c r="AL51" s="27">
        <v>38808</v>
      </c>
      <c r="AM51" s="27">
        <v>39173</v>
      </c>
      <c r="AN51" s="27">
        <v>39539</v>
      </c>
      <c r="AO51" s="27">
        <v>39904</v>
      </c>
      <c r="AP51" s="27">
        <v>40269</v>
      </c>
      <c r="AQ51" s="27">
        <v>40634</v>
      </c>
      <c r="AR51" s="27">
        <v>41000</v>
      </c>
      <c r="AS51" s="27">
        <v>41365</v>
      </c>
      <c r="AT51" s="27">
        <v>41730</v>
      </c>
      <c r="AU51" s="27">
        <v>42095</v>
      </c>
      <c r="AV51" s="27">
        <v>42461</v>
      </c>
      <c r="AW51" s="27">
        <v>42826</v>
      </c>
      <c r="AX51" s="27">
        <v>43191</v>
      </c>
      <c r="AY51" s="27">
        <v>43556</v>
      </c>
      <c r="AZ51" s="1">
        <v>43922</v>
      </c>
      <c r="BA51" s="1">
        <v>44287</v>
      </c>
      <c r="BB51" s="1">
        <v>44652</v>
      </c>
      <c r="BC51" s="1">
        <v>45017</v>
      </c>
      <c r="BD51" s="1">
        <v>45383</v>
      </c>
      <c r="BE51" s="1">
        <v>45748</v>
      </c>
      <c r="BF51" s="1">
        <v>46113</v>
      </c>
      <c r="BG51" s="1">
        <v>46478</v>
      </c>
      <c r="BH51" s="1">
        <v>46844</v>
      </c>
      <c r="BI51" s="1">
        <v>47209</v>
      </c>
      <c r="BJ51" s="1">
        <v>47574</v>
      </c>
      <c r="BK51" s="1"/>
      <c r="BL51" s="1"/>
      <c r="BM51" s="1"/>
      <c r="BN51" s="1"/>
      <c r="BO51" s="1"/>
      <c r="BP51" s="1"/>
      <c r="BQ51" s="1"/>
      <c r="BR51" s="1"/>
      <c r="BS51" s="2"/>
      <c r="BT51" s="2"/>
      <c r="BU51" s="2"/>
      <c r="BV51" s="2"/>
    </row>
    <row r="52" spans="1:94" ht="20.149999999999999" customHeight="1" x14ac:dyDescent="0.2">
      <c r="A52" s="43"/>
      <c r="B52" s="43"/>
      <c r="C52" s="135" t="s">
        <v>237</v>
      </c>
      <c r="D52" s="136"/>
      <c r="E52" s="136"/>
      <c r="F52" s="137"/>
      <c r="G52" s="56" t="s">
        <v>238</v>
      </c>
      <c r="H52" s="57"/>
      <c r="I52" s="57"/>
      <c r="J52" s="58"/>
      <c r="K52" s="56" t="s">
        <v>239</v>
      </c>
      <c r="L52" s="57"/>
      <c r="M52" s="57"/>
      <c r="N52" s="57"/>
      <c r="O52" s="105"/>
      <c r="P52" s="78"/>
      <c r="Q52" s="78"/>
      <c r="R52" s="78"/>
      <c r="S52" s="43"/>
      <c r="T52" s="43"/>
      <c r="U52" s="43"/>
      <c r="V52" s="43"/>
      <c r="W52" s="43"/>
      <c r="X52" s="43"/>
      <c r="Y52" s="43"/>
      <c r="Z52" s="43"/>
      <c r="AA52" s="43"/>
      <c r="AB52" s="43"/>
      <c r="AC52" s="43"/>
      <c r="AD52" s="43"/>
      <c r="AE52" s="43"/>
      <c r="AF52" s="43"/>
      <c r="AG52" s="43"/>
      <c r="AH52" s="43"/>
      <c r="AI52" s="43"/>
      <c r="AJ52" s="1"/>
      <c r="AK52" s="25" t="s">
        <v>117</v>
      </c>
      <c r="AL52" s="27" t="str">
        <f>IF(C45="","-",C45)</f>
        <v>-</v>
      </c>
      <c r="AM52" s="27" t="str">
        <f>IF(G45="","-",G45)</f>
        <v>-</v>
      </c>
      <c r="AN52" s="27" t="str">
        <f>IF(K45="","-",K45)</f>
        <v>-</v>
      </c>
      <c r="AO52" s="27" t="str">
        <f>IF(O45="","-",O45)</f>
        <v>-</v>
      </c>
      <c r="AP52" s="27" t="str">
        <f>IF(S45="","-",S45)</f>
        <v>-</v>
      </c>
      <c r="AQ52" s="27" t="str">
        <f>IF(C48="","-",C48)</f>
        <v>-</v>
      </c>
      <c r="AR52" s="27" t="str">
        <f>IF(G48="","-",G48)</f>
        <v>-</v>
      </c>
      <c r="AS52" s="27" t="str">
        <f>IF(K48="","-",K48)</f>
        <v>-</v>
      </c>
      <c r="AT52" s="27" t="str">
        <f>IF(O48="","-",O48)</f>
        <v>-</v>
      </c>
      <c r="AU52" s="27" t="str">
        <f>IF(S48="","-",S48)</f>
        <v>-</v>
      </c>
      <c r="AV52" s="27" t="str">
        <f>IF(W48="","-",W48)</f>
        <v>-</v>
      </c>
      <c r="AW52" s="27" t="str">
        <f>IF(AA48="","-",AA48)</f>
        <v>-</v>
      </c>
      <c r="AX52" s="27" t="str">
        <f>IF(AE48="","-",AE48)</f>
        <v>-</v>
      </c>
      <c r="AY52" s="27" t="str">
        <f>IF(C51="","-",C51)</f>
        <v>-</v>
      </c>
      <c r="AZ52" s="27" t="str">
        <f>IF(G51="","-",G51)</f>
        <v>-</v>
      </c>
      <c r="BA52" s="27" t="str">
        <f>IF(K51="","-",K51)</f>
        <v>-</v>
      </c>
      <c r="BB52" s="27" t="str">
        <f>IF(O51="","-",O51)</f>
        <v>-</v>
      </c>
      <c r="BC52" s="27" t="str">
        <f>IF(S51="","-",S51)</f>
        <v>-</v>
      </c>
      <c r="BD52" s="27" t="str">
        <f>IF(W51="","-",W51)</f>
        <v>-</v>
      </c>
      <c r="BE52" s="1" t="str">
        <f>IF(AA51="","-",AA51)</f>
        <v>-</v>
      </c>
      <c r="BF52" s="1" t="str">
        <f>IF(AE51="","-",AE51)</f>
        <v>-</v>
      </c>
      <c r="BG52" s="1" t="str">
        <f>IF(C54="","-",C54)</f>
        <v>-</v>
      </c>
      <c r="BH52" s="1" t="str">
        <f>IF(G54="","-",G54)</f>
        <v>-</v>
      </c>
      <c r="BI52" s="1" t="str">
        <f>IF(K54="","-",K54)</f>
        <v>-</v>
      </c>
      <c r="BJ52" s="1" t="str">
        <f t="shared" ref="BJ52:BN52" si="2">IF(L54="","-",L54)</f>
        <v>-</v>
      </c>
      <c r="BK52" s="1" t="str">
        <f t="shared" si="2"/>
        <v>-</v>
      </c>
      <c r="BL52" s="1" t="str">
        <f t="shared" si="2"/>
        <v>-</v>
      </c>
      <c r="BM52" s="1" t="str">
        <f t="shared" si="2"/>
        <v>-</v>
      </c>
      <c r="BN52" s="1" t="str">
        <f t="shared" si="2"/>
        <v>-</v>
      </c>
      <c r="BO52" s="1"/>
      <c r="BP52" s="1"/>
      <c r="BQ52" s="1"/>
      <c r="BR52" s="1"/>
      <c r="BS52" s="2"/>
      <c r="BT52" s="2"/>
      <c r="BU52" s="2"/>
      <c r="BV52" s="2"/>
    </row>
    <row r="53" spans="1:94" ht="10" customHeight="1" x14ac:dyDescent="0.2">
      <c r="A53" s="43"/>
      <c r="B53" s="43"/>
      <c r="C53" s="59"/>
      <c r="D53" s="60"/>
      <c r="E53" s="60"/>
      <c r="F53" s="61" t="s">
        <v>63</v>
      </c>
      <c r="G53" s="59"/>
      <c r="H53" s="60"/>
      <c r="I53" s="60"/>
      <c r="J53" s="61" t="s">
        <v>63</v>
      </c>
      <c r="K53" s="59"/>
      <c r="L53" s="60"/>
      <c r="M53" s="60"/>
      <c r="N53" s="117" t="s">
        <v>63</v>
      </c>
      <c r="O53" s="59"/>
      <c r="P53" s="60"/>
      <c r="Q53" s="60"/>
      <c r="R53" s="117"/>
      <c r="S53" s="60"/>
      <c r="T53" s="60"/>
      <c r="U53" s="60"/>
      <c r="V53" s="117"/>
      <c r="W53" s="60"/>
      <c r="X53" s="60"/>
      <c r="Y53" s="60"/>
      <c r="Z53" s="117"/>
      <c r="AA53" s="43"/>
      <c r="AB53" s="43"/>
      <c r="AC53" s="43"/>
      <c r="AD53" s="43"/>
      <c r="AE53" s="43"/>
      <c r="AF53" s="43"/>
      <c r="AG53" s="43"/>
      <c r="AH53" s="43"/>
      <c r="AI53" s="43"/>
      <c r="AJ53" s="1"/>
      <c r="AK53" s="25" t="s">
        <v>114</v>
      </c>
      <c r="AL53" s="28">
        <f t="shared" ref="AL53:BI53" si="3">IF(AL52="-",1,0)</f>
        <v>1</v>
      </c>
      <c r="AM53" s="28">
        <f t="shared" si="3"/>
        <v>1</v>
      </c>
      <c r="AN53" s="28">
        <f t="shared" si="3"/>
        <v>1</v>
      </c>
      <c r="AO53" s="28">
        <f t="shared" si="3"/>
        <v>1</v>
      </c>
      <c r="AP53" s="28">
        <f t="shared" si="3"/>
        <v>1</v>
      </c>
      <c r="AQ53" s="28">
        <f t="shared" si="3"/>
        <v>1</v>
      </c>
      <c r="AR53" s="28">
        <f t="shared" si="3"/>
        <v>1</v>
      </c>
      <c r="AS53" s="28">
        <f t="shared" si="3"/>
        <v>1</v>
      </c>
      <c r="AT53" s="28">
        <f t="shared" si="3"/>
        <v>1</v>
      </c>
      <c r="AU53" s="28">
        <f t="shared" si="3"/>
        <v>1</v>
      </c>
      <c r="AV53" s="28">
        <f t="shared" si="3"/>
        <v>1</v>
      </c>
      <c r="AW53" s="28">
        <f t="shared" si="3"/>
        <v>1</v>
      </c>
      <c r="AX53" s="28">
        <f t="shared" si="3"/>
        <v>1</v>
      </c>
      <c r="AY53" s="27">
        <f t="shared" si="3"/>
        <v>1</v>
      </c>
      <c r="AZ53" s="1">
        <f t="shared" si="3"/>
        <v>1</v>
      </c>
      <c r="BA53" s="1">
        <f t="shared" si="3"/>
        <v>1</v>
      </c>
      <c r="BB53" s="1">
        <f t="shared" si="3"/>
        <v>1</v>
      </c>
      <c r="BC53" s="1">
        <f t="shared" si="3"/>
        <v>1</v>
      </c>
      <c r="BD53" s="1">
        <f t="shared" si="3"/>
        <v>1</v>
      </c>
      <c r="BE53" s="1">
        <f t="shared" si="3"/>
        <v>1</v>
      </c>
      <c r="BF53" s="1">
        <f t="shared" si="3"/>
        <v>1</v>
      </c>
      <c r="BG53" s="1">
        <f t="shared" si="3"/>
        <v>1</v>
      </c>
      <c r="BH53" s="1">
        <f t="shared" si="3"/>
        <v>1</v>
      </c>
      <c r="BI53" s="1">
        <f t="shared" si="3"/>
        <v>1</v>
      </c>
      <c r="BJ53" s="1">
        <f t="shared" ref="BJ53:BM53" si="4">IF(BJ52="-",1,0)</f>
        <v>1</v>
      </c>
      <c r="BK53" s="1">
        <f t="shared" si="4"/>
        <v>1</v>
      </c>
      <c r="BL53" s="1">
        <f t="shared" si="4"/>
        <v>1</v>
      </c>
      <c r="BM53" s="1">
        <f t="shared" si="4"/>
        <v>1</v>
      </c>
      <c r="BN53" s="1">
        <f>IF(BN52="-",1,0)</f>
        <v>1</v>
      </c>
      <c r="BO53" s="1">
        <f>IF(OR(Q40="",T40="",W40=""),1,0)</f>
        <v>1</v>
      </c>
      <c r="BP53" s="1"/>
      <c r="BQ53" s="1"/>
      <c r="BR53" s="1"/>
      <c r="BS53" s="2"/>
      <c r="BT53" s="2"/>
      <c r="BU53" s="2"/>
      <c r="BV53" s="2"/>
    </row>
    <row r="54" spans="1:94" ht="20.149999999999999" customHeight="1" x14ac:dyDescent="0.2">
      <c r="A54" s="43"/>
      <c r="B54" s="43"/>
      <c r="C54" s="225"/>
      <c r="D54" s="226"/>
      <c r="E54" s="226"/>
      <c r="F54" s="227"/>
      <c r="G54" s="225"/>
      <c r="H54" s="226"/>
      <c r="I54" s="226"/>
      <c r="J54" s="227"/>
      <c r="K54" s="225"/>
      <c r="L54" s="226"/>
      <c r="M54" s="226"/>
      <c r="N54" s="226"/>
      <c r="O54" s="252"/>
      <c r="P54" s="253"/>
      <c r="Q54" s="253"/>
      <c r="R54" s="253"/>
      <c r="S54" s="254"/>
      <c r="T54" s="254"/>
      <c r="U54" s="254"/>
      <c r="V54" s="254"/>
      <c r="W54" s="254"/>
      <c r="X54" s="254"/>
      <c r="Y54" s="254"/>
      <c r="Z54" s="254"/>
      <c r="AA54" s="43"/>
      <c r="AB54" s="43"/>
      <c r="AC54" s="43"/>
      <c r="AD54" s="43"/>
      <c r="AE54" s="43"/>
      <c r="AF54" s="43"/>
      <c r="AG54" s="43"/>
      <c r="AH54" s="43"/>
      <c r="AI54" s="43"/>
      <c r="AJ54" s="1"/>
      <c r="AK54" s="25" t="s">
        <v>115</v>
      </c>
      <c r="AL54" s="28">
        <f t="shared" ref="AL54:BI54" si="5">IF(AND(AL53=0,AL52&lt;1500),1,0)</f>
        <v>0</v>
      </c>
      <c r="AM54" s="28">
        <f t="shared" si="5"/>
        <v>0</v>
      </c>
      <c r="AN54" s="28">
        <f t="shared" si="5"/>
        <v>0</v>
      </c>
      <c r="AO54" s="28">
        <f t="shared" si="5"/>
        <v>0</v>
      </c>
      <c r="AP54" s="28">
        <f t="shared" si="5"/>
        <v>0</v>
      </c>
      <c r="AQ54" s="28">
        <f t="shared" si="5"/>
        <v>0</v>
      </c>
      <c r="AR54" s="28">
        <f t="shared" si="5"/>
        <v>0</v>
      </c>
      <c r="AS54" s="28">
        <f t="shared" si="5"/>
        <v>0</v>
      </c>
      <c r="AT54" s="28">
        <f t="shared" si="5"/>
        <v>0</v>
      </c>
      <c r="AU54" s="28">
        <f t="shared" si="5"/>
        <v>0</v>
      </c>
      <c r="AV54" s="28">
        <f t="shared" si="5"/>
        <v>0</v>
      </c>
      <c r="AW54" s="28">
        <f t="shared" si="5"/>
        <v>0</v>
      </c>
      <c r="AX54" s="28">
        <f t="shared" si="5"/>
        <v>0</v>
      </c>
      <c r="AY54" s="27">
        <f t="shared" si="5"/>
        <v>0</v>
      </c>
      <c r="AZ54" s="1">
        <f t="shared" si="5"/>
        <v>0</v>
      </c>
      <c r="BA54" s="1">
        <f t="shared" si="5"/>
        <v>0</v>
      </c>
      <c r="BB54" s="1">
        <f t="shared" si="5"/>
        <v>0</v>
      </c>
      <c r="BC54" s="1">
        <f t="shared" si="5"/>
        <v>0</v>
      </c>
      <c r="BD54" s="1">
        <f t="shared" si="5"/>
        <v>0</v>
      </c>
      <c r="BE54" s="1">
        <f t="shared" si="5"/>
        <v>0</v>
      </c>
      <c r="BF54" s="1">
        <f t="shared" si="5"/>
        <v>0</v>
      </c>
      <c r="BG54" s="1">
        <f t="shared" si="5"/>
        <v>0</v>
      </c>
      <c r="BH54" s="1">
        <f t="shared" si="5"/>
        <v>0</v>
      </c>
      <c r="BI54" s="1">
        <f t="shared" si="5"/>
        <v>0</v>
      </c>
      <c r="BJ54" s="1">
        <f t="shared" ref="BJ54:BN54" si="6">IF(AND(BJ53=0,BJ52&lt;1500),1,0)</f>
        <v>0</v>
      </c>
      <c r="BK54" s="1">
        <f t="shared" si="6"/>
        <v>0</v>
      </c>
      <c r="BL54" s="1">
        <f t="shared" si="6"/>
        <v>0</v>
      </c>
      <c r="BM54" s="1">
        <f t="shared" si="6"/>
        <v>0</v>
      </c>
      <c r="BN54" s="1">
        <f t="shared" si="6"/>
        <v>0</v>
      </c>
      <c r="BO54" s="1"/>
      <c r="BP54" s="1"/>
      <c r="BQ54" s="1"/>
      <c r="BR54" s="1"/>
      <c r="BS54" s="2"/>
      <c r="BT54" s="2"/>
      <c r="BU54" s="2"/>
      <c r="BV54" s="2"/>
    </row>
    <row r="55" spans="1:94" ht="9" customHeight="1" x14ac:dyDescent="0.2">
      <c r="A55" s="43"/>
      <c r="B55" s="43"/>
      <c r="C55" s="43"/>
      <c r="D55" s="43"/>
      <c r="E55" s="43"/>
      <c r="F55" s="43"/>
      <c r="G55" s="43"/>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3"/>
      <c r="AI55" s="43"/>
      <c r="AJ55" s="1"/>
      <c r="AK55" s="25" t="s">
        <v>64</v>
      </c>
      <c r="AL55" s="28">
        <f t="shared" ref="AL55:BI55" si="7">IF(AND(SUM(AL53:AL54)=0,AL52&gt;=1500),1,0)</f>
        <v>0</v>
      </c>
      <c r="AM55" s="28">
        <f t="shared" si="7"/>
        <v>0</v>
      </c>
      <c r="AN55" s="28">
        <f t="shared" si="7"/>
        <v>0</v>
      </c>
      <c r="AO55" s="28">
        <f t="shared" si="7"/>
        <v>0</v>
      </c>
      <c r="AP55" s="28">
        <f t="shared" si="7"/>
        <v>0</v>
      </c>
      <c r="AQ55" s="28">
        <f t="shared" si="7"/>
        <v>0</v>
      </c>
      <c r="AR55" s="28">
        <f t="shared" si="7"/>
        <v>0</v>
      </c>
      <c r="AS55" s="28">
        <f t="shared" si="7"/>
        <v>0</v>
      </c>
      <c r="AT55" s="28">
        <f t="shared" si="7"/>
        <v>0</v>
      </c>
      <c r="AU55" s="28">
        <f t="shared" si="7"/>
        <v>0</v>
      </c>
      <c r="AV55" s="28">
        <f t="shared" si="7"/>
        <v>0</v>
      </c>
      <c r="AW55" s="28">
        <f t="shared" si="7"/>
        <v>0</v>
      </c>
      <c r="AX55" s="28">
        <f t="shared" si="7"/>
        <v>0</v>
      </c>
      <c r="AY55" s="27">
        <f t="shared" si="7"/>
        <v>0</v>
      </c>
      <c r="AZ55" s="1">
        <f t="shared" si="7"/>
        <v>0</v>
      </c>
      <c r="BA55" s="1">
        <f t="shared" si="7"/>
        <v>0</v>
      </c>
      <c r="BB55" s="1">
        <f t="shared" si="7"/>
        <v>0</v>
      </c>
      <c r="BC55" s="1">
        <f t="shared" si="7"/>
        <v>0</v>
      </c>
      <c r="BD55" s="1">
        <f t="shared" si="7"/>
        <v>0</v>
      </c>
      <c r="BE55" s="1">
        <f t="shared" si="7"/>
        <v>0</v>
      </c>
      <c r="BF55" s="1">
        <f t="shared" si="7"/>
        <v>0</v>
      </c>
      <c r="BG55" s="1">
        <f t="shared" si="7"/>
        <v>0</v>
      </c>
      <c r="BH55" s="1">
        <f t="shared" si="7"/>
        <v>0</v>
      </c>
      <c r="BI55" s="1">
        <f t="shared" si="7"/>
        <v>0</v>
      </c>
      <c r="BJ55" s="1">
        <f t="shared" ref="BJ55:BN55" si="8">IF(AND(SUM(BJ53:BJ54)=0,BJ52&gt;=1500),1,0)</f>
        <v>0</v>
      </c>
      <c r="BK55" s="1">
        <f t="shared" si="8"/>
        <v>0</v>
      </c>
      <c r="BL55" s="1">
        <f t="shared" si="8"/>
        <v>0</v>
      </c>
      <c r="BM55" s="1">
        <f t="shared" si="8"/>
        <v>0</v>
      </c>
      <c r="BN55" s="1">
        <f t="shared" si="8"/>
        <v>0</v>
      </c>
      <c r="BO55" s="1"/>
      <c r="BP55" s="1"/>
      <c r="BQ55" s="1"/>
      <c r="BR55" s="1"/>
      <c r="BS55" s="2"/>
      <c r="BT55" s="2"/>
      <c r="BU55" s="2"/>
      <c r="BV55" s="2"/>
    </row>
    <row r="56" spans="1:94" ht="15" customHeight="1" x14ac:dyDescent="0.2">
      <c r="A56" s="43" t="s">
        <v>65</v>
      </c>
      <c r="B56" s="43"/>
      <c r="C56" s="43"/>
      <c r="D56" s="43"/>
      <c r="E56" s="43"/>
      <c r="F56" s="43"/>
      <c r="G56" s="43"/>
      <c r="H56" s="43"/>
      <c r="I56" s="43"/>
      <c r="J56" s="43"/>
      <c r="K56" s="43"/>
      <c r="L56" s="43"/>
      <c r="M56" s="43"/>
      <c r="N56" s="43"/>
      <c r="O56" s="43"/>
      <c r="P56" s="43"/>
      <c r="Q56" s="43"/>
      <c r="R56" s="43"/>
      <c r="S56" s="43"/>
      <c r="T56" s="43"/>
      <c r="U56" s="43"/>
      <c r="V56" s="43"/>
      <c r="W56" s="43"/>
      <c r="X56" s="43"/>
      <c r="Y56" s="43"/>
      <c r="Z56" s="43"/>
      <c r="AA56" s="43"/>
      <c r="AB56" s="43"/>
      <c r="AC56" s="43"/>
      <c r="AD56" s="43"/>
      <c r="AE56" s="43"/>
      <c r="AF56" s="43"/>
      <c r="AG56" s="43"/>
      <c r="AH56" s="43"/>
      <c r="AI56" s="43"/>
      <c r="AJ56" s="1"/>
      <c r="AK56" s="25" t="s">
        <v>118</v>
      </c>
      <c r="AL56" s="27">
        <f t="shared" ref="AL56:BI56" si="9">IF($AM$40&lt;=AL51,1,0)</f>
        <v>1</v>
      </c>
      <c r="AM56" s="27">
        <f t="shared" si="9"/>
        <v>1</v>
      </c>
      <c r="AN56" s="27">
        <f t="shared" si="9"/>
        <v>1</v>
      </c>
      <c r="AO56" s="27">
        <f t="shared" si="9"/>
        <v>1</v>
      </c>
      <c r="AP56" s="27">
        <f t="shared" si="9"/>
        <v>1</v>
      </c>
      <c r="AQ56" s="27">
        <f t="shared" si="9"/>
        <v>1</v>
      </c>
      <c r="AR56" s="27">
        <f t="shared" si="9"/>
        <v>1</v>
      </c>
      <c r="AS56" s="27">
        <f t="shared" si="9"/>
        <v>1</v>
      </c>
      <c r="AT56" s="27">
        <f t="shared" si="9"/>
        <v>1</v>
      </c>
      <c r="AU56" s="27">
        <f t="shared" si="9"/>
        <v>1</v>
      </c>
      <c r="AV56" s="27">
        <f t="shared" si="9"/>
        <v>1</v>
      </c>
      <c r="AW56" s="27">
        <f t="shared" si="9"/>
        <v>1</v>
      </c>
      <c r="AX56" s="27">
        <f t="shared" si="9"/>
        <v>1</v>
      </c>
      <c r="AY56" s="27">
        <f t="shared" si="9"/>
        <v>1</v>
      </c>
      <c r="AZ56" s="1">
        <f t="shared" si="9"/>
        <v>1</v>
      </c>
      <c r="BA56" s="1">
        <f t="shared" si="9"/>
        <v>1</v>
      </c>
      <c r="BB56" s="1">
        <f t="shared" si="9"/>
        <v>1</v>
      </c>
      <c r="BC56" s="1">
        <f t="shared" si="9"/>
        <v>1</v>
      </c>
      <c r="BD56" s="1">
        <f t="shared" si="9"/>
        <v>1</v>
      </c>
      <c r="BE56" s="1">
        <f t="shared" si="9"/>
        <v>1</v>
      </c>
      <c r="BF56" s="1">
        <f t="shared" si="9"/>
        <v>1</v>
      </c>
      <c r="BG56" s="1">
        <f t="shared" si="9"/>
        <v>1</v>
      </c>
      <c r="BH56" s="1">
        <f t="shared" si="9"/>
        <v>1</v>
      </c>
      <c r="BI56" s="1">
        <f t="shared" si="9"/>
        <v>1</v>
      </c>
      <c r="BJ56" s="1">
        <f t="shared" ref="BJ56:BN56" si="10">IF($AM$40&lt;=BJ51,1,0)</f>
        <v>1</v>
      </c>
      <c r="BK56" s="1">
        <f t="shared" si="10"/>
        <v>1</v>
      </c>
      <c r="BL56" s="1">
        <f t="shared" si="10"/>
        <v>1</v>
      </c>
      <c r="BM56" s="1">
        <f t="shared" si="10"/>
        <v>1</v>
      </c>
      <c r="BN56" s="1">
        <f t="shared" si="10"/>
        <v>1</v>
      </c>
      <c r="BO56" s="1"/>
      <c r="BP56" s="1"/>
      <c r="BQ56" s="1"/>
      <c r="BR56" s="1"/>
      <c r="BS56" s="2"/>
      <c r="BT56" s="2"/>
      <c r="BU56" s="2"/>
      <c r="BV56" s="2"/>
    </row>
    <row r="57" spans="1:94" ht="6.75" customHeight="1" x14ac:dyDescent="0.2">
      <c r="A57" s="43"/>
      <c r="B57" s="43"/>
      <c r="C57" s="43"/>
      <c r="D57" s="43"/>
      <c r="E57" s="43"/>
      <c r="F57" s="43"/>
      <c r="G57" s="43"/>
      <c r="H57" s="43"/>
      <c r="I57" s="43"/>
      <c r="J57" s="43"/>
      <c r="K57" s="43"/>
      <c r="L57" s="43"/>
      <c r="M57" s="43"/>
      <c r="N57" s="43"/>
      <c r="O57" s="43"/>
      <c r="P57" s="43"/>
      <c r="Q57" s="43"/>
      <c r="R57" s="43"/>
      <c r="S57" s="43"/>
      <c r="T57" s="43"/>
      <c r="U57" s="43"/>
      <c r="V57" s="43"/>
      <c r="W57" s="43"/>
      <c r="X57" s="43"/>
      <c r="Y57" s="43"/>
      <c r="Z57" s="43"/>
      <c r="AA57" s="43"/>
      <c r="AB57" s="43"/>
      <c r="AC57" s="43"/>
      <c r="AD57" s="43"/>
      <c r="AE57" s="43"/>
      <c r="AF57" s="43"/>
      <c r="AG57" s="43"/>
      <c r="AH57" s="43"/>
      <c r="AI57" s="43"/>
      <c r="AJ57" s="1"/>
      <c r="AK57" s="25" t="s">
        <v>121</v>
      </c>
      <c r="AL57" s="27">
        <f t="shared" ref="AL57:BI57" si="11">AL55*AL56</f>
        <v>0</v>
      </c>
      <c r="AM57" s="27">
        <f t="shared" si="11"/>
        <v>0</v>
      </c>
      <c r="AN57" s="27">
        <f t="shared" si="11"/>
        <v>0</v>
      </c>
      <c r="AO57" s="27">
        <f t="shared" si="11"/>
        <v>0</v>
      </c>
      <c r="AP57" s="27">
        <f t="shared" si="11"/>
        <v>0</v>
      </c>
      <c r="AQ57" s="27">
        <f t="shared" si="11"/>
        <v>0</v>
      </c>
      <c r="AR57" s="27">
        <f t="shared" si="11"/>
        <v>0</v>
      </c>
      <c r="AS57" s="27">
        <f t="shared" si="11"/>
        <v>0</v>
      </c>
      <c r="AT57" s="27">
        <f t="shared" si="11"/>
        <v>0</v>
      </c>
      <c r="AU57" s="27">
        <f t="shared" si="11"/>
        <v>0</v>
      </c>
      <c r="AV57" s="27">
        <f t="shared" si="11"/>
        <v>0</v>
      </c>
      <c r="AW57" s="27">
        <f t="shared" si="11"/>
        <v>0</v>
      </c>
      <c r="AX57" s="27">
        <f t="shared" si="11"/>
        <v>0</v>
      </c>
      <c r="AY57" s="27">
        <f t="shared" si="11"/>
        <v>0</v>
      </c>
      <c r="AZ57" s="1">
        <f t="shared" si="11"/>
        <v>0</v>
      </c>
      <c r="BA57" s="1">
        <f t="shared" si="11"/>
        <v>0</v>
      </c>
      <c r="BB57" s="1">
        <f t="shared" si="11"/>
        <v>0</v>
      </c>
      <c r="BC57" s="1">
        <f t="shared" si="11"/>
        <v>0</v>
      </c>
      <c r="BD57" s="1">
        <f t="shared" si="11"/>
        <v>0</v>
      </c>
      <c r="BE57" s="1">
        <f t="shared" si="11"/>
        <v>0</v>
      </c>
      <c r="BF57" s="1">
        <f t="shared" si="11"/>
        <v>0</v>
      </c>
      <c r="BG57" s="1">
        <f t="shared" si="11"/>
        <v>0</v>
      </c>
      <c r="BH57" s="1">
        <f t="shared" si="11"/>
        <v>0</v>
      </c>
      <c r="BI57" s="1">
        <f t="shared" si="11"/>
        <v>0</v>
      </c>
      <c r="BJ57" s="1">
        <f t="shared" ref="BJ57:BN57" si="12">BJ55*BJ56</f>
        <v>0</v>
      </c>
      <c r="BK57" s="1">
        <f t="shared" si="12"/>
        <v>0</v>
      </c>
      <c r="BL57" s="1">
        <f t="shared" si="12"/>
        <v>0</v>
      </c>
      <c r="BM57" s="1">
        <f t="shared" si="12"/>
        <v>0</v>
      </c>
      <c r="BN57" s="1">
        <f t="shared" si="12"/>
        <v>0</v>
      </c>
      <c r="BO57" s="1"/>
      <c r="BP57" s="1"/>
      <c r="BQ57" s="1"/>
      <c r="BR57" s="1"/>
      <c r="BS57" s="2"/>
      <c r="BT57" s="2"/>
      <c r="BU57" s="2"/>
      <c r="BV57" s="2"/>
    </row>
    <row r="58" spans="1:94" ht="15" customHeight="1" x14ac:dyDescent="0.2">
      <c r="A58" s="43"/>
      <c r="B58" s="43"/>
      <c r="C58" s="269" t="str">
        <f>DBCS(VLOOKUP(1,AP8:AQ36,2,FALSE))</f>
        <v>（１）及び（２）に入力すると自動判定します</v>
      </c>
      <c r="D58" s="270"/>
      <c r="E58" s="270"/>
      <c r="F58" s="270"/>
      <c r="G58" s="270"/>
      <c r="H58" s="270"/>
      <c r="I58" s="270"/>
      <c r="J58" s="270"/>
      <c r="K58" s="270"/>
      <c r="L58" s="270"/>
      <c r="M58" s="270"/>
      <c r="N58" s="270"/>
      <c r="O58" s="270"/>
      <c r="P58" s="270"/>
      <c r="Q58" s="270"/>
      <c r="R58" s="270"/>
      <c r="S58" s="270"/>
      <c r="T58" s="270"/>
      <c r="U58" s="270"/>
      <c r="V58" s="270"/>
      <c r="W58" s="270"/>
      <c r="X58" s="270"/>
      <c r="Y58" s="270"/>
      <c r="Z58" s="270"/>
      <c r="AA58" s="270"/>
      <c r="AB58" s="270"/>
      <c r="AC58" s="270"/>
      <c r="AD58" s="270"/>
      <c r="AE58" s="240"/>
      <c r="AF58" s="240"/>
      <c r="AG58" s="240"/>
      <c r="AH58" s="241"/>
      <c r="AI58" s="43"/>
      <c r="AJ58" s="1"/>
      <c r="AK58" s="25" t="s">
        <v>122</v>
      </c>
      <c r="AL58" s="27" t="s">
        <v>119</v>
      </c>
      <c r="AM58" s="27" t="s">
        <v>119</v>
      </c>
      <c r="AN58" s="27" t="s">
        <v>119</v>
      </c>
      <c r="AO58" s="27" t="s">
        <v>119</v>
      </c>
      <c r="AP58" s="27" t="s">
        <v>119</v>
      </c>
      <c r="AQ58" s="27">
        <f t="shared" ref="AQ58:BI58" si="13">IF(SUM(AN57:AP57)=3,1,0)</f>
        <v>0</v>
      </c>
      <c r="AR58" s="27">
        <f t="shared" si="13"/>
        <v>0</v>
      </c>
      <c r="AS58" s="27">
        <f t="shared" si="13"/>
        <v>0</v>
      </c>
      <c r="AT58" s="27">
        <f t="shared" si="13"/>
        <v>0</v>
      </c>
      <c r="AU58" s="27">
        <f t="shared" si="13"/>
        <v>0</v>
      </c>
      <c r="AV58" s="27">
        <f t="shared" si="13"/>
        <v>0</v>
      </c>
      <c r="AW58" s="27">
        <f t="shared" si="13"/>
        <v>0</v>
      </c>
      <c r="AX58" s="27">
        <f t="shared" si="13"/>
        <v>0</v>
      </c>
      <c r="AY58" s="27">
        <f t="shared" si="13"/>
        <v>0</v>
      </c>
      <c r="AZ58" s="1">
        <f t="shared" si="13"/>
        <v>0</v>
      </c>
      <c r="BA58" s="1">
        <f t="shared" si="13"/>
        <v>0</v>
      </c>
      <c r="BB58" s="1">
        <f t="shared" si="13"/>
        <v>0</v>
      </c>
      <c r="BC58" s="1">
        <f t="shared" si="13"/>
        <v>0</v>
      </c>
      <c r="BD58" s="1">
        <f t="shared" si="13"/>
        <v>0</v>
      </c>
      <c r="BE58" s="1">
        <f t="shared" si="13"/>
        <v>0</v>
      </c>
      <c r="BF58" s="1">
        <f t="shared" si="13"/>
        <v>0</v>
      </c>
      <c r="BG58" s="1">
        <f t="shared" si="13"/>
        <v>0</v>
      </c>
      <c r="BH58" s="1">
        <f t="shared" si="13"/>
        <v>0</v>
      </c>
      <c r="BI58" s="1">
        <f t="shared" si="13"/>
        <v>0</v>
      </c>
      <c r="BJ58" s="1">
        <f t="shared" ref="BJ58:BN58" si="14">IF(SUM(BG57:BI57)=3,1,0)</f>
        <v>0</v>
      </c>
      <c r="BK58" s="1">
        <f t="shared" si="14"/>
        <v>0</v>
      </c>
      <c r="BL58" s="1">
        <f t="shared" si="14"/>
        <v>0</v>
      </c>
      <c r="BM58" s="1">
        <f t="shared" si="14"/>
        <v>0</v>
      </c>
      <c r="BN58" s="1">
        <f t="shared" si="14"/>
        <v>0</v>
      </c>
      <c r="BO58" s="1"/>
      <c r="BP58" s="1"/>
      <c r="BQ58" s="1"/>
      <c r="BR58" s="1"/>
      <c r="BS58" s="2"/>
      <c r="BT58" s="2"/>
      <c r="BU58" s="2"/>
      <c r="BV58" s="2"/>
    </row>
    <row r="59" spans="1:94" ht="15" customHeight="1" x14ac:dyDescent="0.2">
      <c r="A59" s="43"/>
      <c r="B59" s="43"/>
      <c r="C59" s="271"/>
      <c r="D59" s="272"/>
      <c r="E59" s="272"/>
      <c r="F59" s="272"/>
      <c r="G59" s="272"/>
      <c r="H59" s="272"/>
      <c r="I59" s="272"/>
      <c r="J59" s="272"/>
      <c r="K59" s="272"/>
      <c r="L59" s="272"/>
      <c r="M59" s="272"/>
      <c r="N59" s="272"/>
      <c r="O59" s="272"/>
      <c r="P59" s="272"/>
      <c r="Q59" s="272"/>
      <c r="R59" s="272"/>
      <c r="S59" s="272"/>
      <c r="T59" s="272"/>
      <c r="U59" s="272"/>
      <c r="V59" s="272"/>
      <c r="W59" s="272"/>
      <c r="X59" s="272"/>
      <c r="Y59" s="272"/>
      <c r="Z59" s="272"/>
      <c r="AA59" s="272"/>
      <c r="AB59" s="272"/>
      <c r="AC59" s="272"/>
      <c r="AD59" s="272"/>
      <c r="AE59" s="242"/>
      <c r="AF59" s="242"/>
      <c r="AG59" s="242"/>
      <c r="AH59" s="243"/>
      <c r="AI59" s="43"/>
      <c r="AJ59" s="1"/>
      <c r="AK59" s="25" t="s">
        <v>120</v>
      </c>
      <c r="AL59" s="27" t="s">
        <v>119</v>
      </c>
      <c r="AM59" s="27" t="s">
        <v>119</v>
      </c>
      <c r="AN59" s="27" t="s">
        <v>119</v>
      </c>
      <c r="AO59" s="27" t="s">
        <v>119</v>
      </c>
      <c r="AP59" s="27" t="s">
        <v>119</v>
      </c>
      <c r="AQ59" s="27">
        <f>AQ58</f>
        <v>0</v>
      </c>
      <c r="AR59" s="27">
        <f>IF(AQ59=0,AR58,0)</f>
        <v>0</v>
      </c>
      <c r="AS59" s="27">
        <f>IF(SUM($AQ59:AR59)=0,AS58,0)</f>
        <v>0</v>
      </c>
      <c r="AT59" s="27">
        <f>IF(SUM($AQ59:AS59)=0,AT58,0)</f>
        <v>0</v>
      </c>
      <c r="AU59" s="27">
        <f>IF(SUM($AQ59:AT59)=0,AU58,0)</f>
        <v>0</v>
      </c>
      <c r="AV59" s="27">
        <f>IF(SUM($AQ59:AU59)=0,AV58,0)</f>
        <v>0</v>
      </c>
      <c r="AW59" s="27">
        <f>IF(SUM($AQ59:AV59)=0,AW58,0)</f>
        <v>0</v>
      </c>
      <c r="AX59" s="27">
        <f>IF(SUM($AQ59:AW59)=0,AX58,0)</f>
        <v>0</v>
      </c>
      <c r="AY59" s="27">
        <f>IF(SUM($AQ59:AX59)=0,AY58,0)</f>
        <v>0</v>
      </c>
      <c r="AZ59" s="1">
        <f>IF(SUM($AQ59:AY59)=0,AZ58,0)</f>
        <v>0</v>
      </c>
      <c r="BA59" s="1">
        <f>IF(SUM($AQ59:AZ59)=0,BA58,0)</f>
        <v>0</v>
      </c>
      <c r="BB59" s="1">
        <f>IF(SUM($AQ59:BA59)=0,BB58,0)</f>
        <v>0</v>
      </c>
      <c r="BC59" s="1">
        <f>IF(SUM($AQ59:BB59)=0,BC58,0)</f>
        <v>0</v>
      </c>
      <c r="BD59" s="1">
        <f>IF(SUM($AQ59:BC59)=0,BD58,0)</f>
        <v>0</v>
      </c>
      <c r="BE59" s="1">
        <f>IF(SUM($AQ59:BD59)=0,BE58,0)</f>
        <v>0</v>
      </c>
      <c r="BF59" s="1">
        <f>IF(SUM($AQ59:BE59)=0,BF58,0)</f>
        <v>0</v>
      </c>
      <c r="BG59" s="1">
        <f>IF(SUM($AQ59:BF59)=0,BG58,0)</f>
        <v>0</v>
      </c>
      <c r="BH59" s="1">
        <f>IF(SUM($AQ59:BG59)=0,BH58,0)</f>
        <v>0</v>
      </c>
      <c r="BI59" s="1">
        <f>IF(SUM($AQ59:BH59)=0,BI58,0)</f>
        <v>0</v>
      </c>
      <c r="BJ59" s="1">
        <f>IF(SUM($AQ59:BI59)=0,BJ58,0)</f>
        <v>0</v>
      </c>
      <c r="BK59" s="1">
        <f>IF(SUM($AQ59:BJ59)=0,BK58,0)</f>
        <v>0</v>
      </c>
      <c r="BL59" s="1">
        <f>IF(SUM($AQ59:BK59)=0,BL58,0)</f>
        <v>0</v>
      </c>
      <c r="BM59" s="1">
        <f>IF(SUM($AQ59:BL59)=0,BM58,0)</f>
        <v>0</v>
      </c>
      <c r="BN59" s="1">
        <f>IF(SUM($AQ59:BM59)=0,BN58,0)</f>
        <v>0</v>
      </c>
      <c r="BO59" s="1"/>
      <c r="BP59" s="1"/>
      <c r="BQ59" s="1"/>
      <c r="BR59" s="1"/>
      <c r="BS59" s="2"/>
      <c r="BT59" s="2"/>
      <c r="BU59" s="2"/>
      <c r="BV59" s="2"/>
    </row>
    <row r="60" spans="1:94" ht="12" customHeight="1" x14ac:dyDescent="0.2">
      <c r="A60" s="43"/>
      <c r="B60" s="43"/>
      <c r="C60" s="62"/>
      <c r="D60" s="63" t="s">
        <v>148</v>
      </c>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4"/>
      <c r="AF60" s="64"/>
      <c r="AG60" s="64"/>
      <c r="AH60" s="64"/>
      <c r="AI60" s="43"/>
      <c r="AJ60" s="1"/>
      <c r="AK60" s="37"/>
      <c r="AL60" s="37"/>
      <c r="AM60" s="37"/>
      <c r="AN60" s="37"/>
      <c r="AO60" s="37"/>
      <c r="AP60" s="37"/>
      <c r="AQ60" s="37"/>
      <c r="AR60" s="37"/>
      <c r="AS60" s="37"/>
      <c r="AT60" s="37"/>
      <c r="AU60" s="37"/>
      <c r="AV60" s="37"/>
      <c r="AW60" s="37"/>
      <c r="AX60" s="37"/>
      <c r="AY60" s="37"/>
      <c r="AZ60" s="37"/>
      <c r="BA60" s="37"/>
      <c r="BB60" s="37"/>
      <c r="BC60" s="37"/>
      <c r="BD60" s="37"/>
      <c r="BE60" s="37"/>
      <c r="BF60" s="37"/>
      <c r="BG60" s="37"/>
      <c r="BH60" s="1"/>
      <c r="BI60" s="1"/>
      <c r="BJ60" s="1"/>
      <c r="BK60" s="1"/>
      <c r="BL60" s="1"/>
      <c r="BM60" s="1"/>
      <c r="BN60" s="1"/>
      <c r="BO60" s="1"/>
      <c r="BP60" s="1"/>
      <c r="BQ60" s="1"/>
      <c r="BR60" s="1"/>
      <c r="BS60" s="2"/>
      <c r="BT60" s="2"/>
      <c r="BU60" s="2"/>
      <c r="BV60" s="2"/>
    </row>
    <row r="61" spans="1:94" ht="12" customHeight="1" x14ac:dyDescent="0.2">
      <c r="A61" s="43"/>
      <c r="B61" s="43"/>
      <c r="C61" s="43"/>
      <c r="D61" s="63" t="s">
        <v>147</v>
      </c>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1"/>
      <c r="AK61" s="37"/>
      <c r="AL61" s="37"/>
      <c r="AM61" s="37"/>
      <c r="AN61" s="37"/>
      <c r="AO61" s="37"/>
      <c r="AP61" s="37"/>
      <c r="AQ61" s="37"/>
      <c r="AR61" s="37"/>
      <c r="AS61" s="37"/>
      <c r="AT61" s="37"/>
      <c r="AU61" s="37"/>
      <c r="AV61" s="37"/>
      <c r="AW61" s="37"/>
      <c r="AX61" s="37"/>
      <c r="AY61" s="37"/>
      <c r="AZ61" s="37"/>
      <c r="BA61" s="37"/>
      <c r="BB61" s="37"/>
      <c r="BC61" s="37"/>
      <c r="BD61" s="37"/>
      <c r="BE61" s="37"/>
      <c r="BF61" s="37"/>
      <c r="BG61" s="37"/>
      <c r="BH61" s="1"/>
      <c r="BI61" s="1"/>
      <c r="BJ61" s="1"/>
      <c r="BK61" s="1"/>
      <c r="BL61" s="1"/>
      <c r="BM61" s="1"/>
      <c r="BN61" s="1"/>
      <c r="BO61" s="1"/>
      <c r="BP61" s="1"/>
      <c r="BQ61" s="1"/>
      <c r="BR61" s="1"/>
      <c r="BS61" s="2"/>
      <c r="BT61" s="2"/>
      <c r="BU61" s="2"/>
      <c r="BV61" s="2"/>
    </row>
    <row r="62" spans="1:94" ht="10.5" customHeight="1" x14ac:dyDescent="0.2">
      <c r="A62" s="43"/>
      <c r="B62" s="43"/>
      <c r="C62" s="43"/>
      <c r="D62" s="43"/>
      <c r="E62" s="43"/>
      <c r="F62" s="43"/>
      <c r="G62" s="43"/>
      <c r="H62" s="43"/>
      <c r="I62" s="43"/>
      <c r="J62" s="43"/>
      <c r="K62" s="43"/>
      <c r="L62" s="43"/>
      <c r="M62" s="43"/>
      <c r="N62" s="43"/>
      <c r="O62" s="43"/>
      <c r="P62" s="43"/>
      <c r="Q62" s="43"/>
      <c r="R62" s="43"/>
      <c r="S62" s="43"/>
      <c r="T62" s="43"/>
      <c r="U62" s="43"/>
      <c r="V62" s="43"/>
      <c r="W62" s="43"/>
      <c r="X62" s="43"/>
      <c r="Y62" s="43"/>
      <c r="Z62" s="43"/>
      <c r="AA62" s="43"/>
      <c r="AB62" s="43"/>
      <c r="AC62" s="43"/>
      <c r="AD62" s="43"/>
      <c r="AE62" s="43"/>
      <c r="AF62" s="43"/>
      <c r="AG62" s="43"/>
      <c r="AH62" s="43"/>
      <c r="AI62" s="43"/>
      <c r="AJ62" s="1"/>
      <c r="AK62" s="37"/>
      <c r="AL62" s="37"/>
      <c r="AM62" s="37"/>
      <c r="AN62" s="37"/>
      <c r="AO62" s="37"/>
      <c r="AP62" s="37"/>
      <c r="AQ62" s="37"/>
      <c r="AR62" s="37"/>
      <c r="AS62" s="37"/>
      <c r="AT62" s="37"/>
      <c r="AU62" s="37"/>
      <c r="AV62" s="37"/>
      <c r="AW62" s="37"/>
      <c r="AX62" s="37"/>
      <c r="AY62" s="37"/>
      <c r="AZ62" s="37"/>
      <c r="BA62" s="37"/>
      <c r="BB62" s="37"/>
      <c r="BC62" s="37"/>
      <c r="BD62" s="37"/>
      <c r="BE62" s="37"/>
      <c r="BF62" s="37"/>
      <c r="BG62" s="37"/>
      <c r="BH62" s="1"/>
      <c r="BI62" s="1"/>
      <c r="BJ62" s="1"/>
      <c r="BK62" s="1"/>
      <c r="BL62" s="1"/>
      <c r="BM62" s="1"/>
      <c r="BN62" s="1"/>
      <c r="BO62" s="1"/>
      <c r="BP62" s="1"/>
      <c r="BQ62" s="1"/>
      <c r="BR62" s="1"/>
      <c r="BS62" s="2"/>
      <c r="BT62" s="2"/>
      <c r="BU62" s="2"/>
      <c r="BV62" s="2"/>
    </row>
    <row r="63" spans="1:94" ht="15" customHeight="1" x14ac:dyDescent="0.2">
      <c r="A63" s="65"/>
      <c r="B63" s="43"/>
      <c r="C63" s="43"/>
      <c r="D63" s="43"/>
      <c r="E63" s="43"/>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1"/>
      <c r="AK63" s="25" t="s">
        <v>136</v>
      </c>
      <c r="AL63" s="1"/>
      <c r="AM63" s="1">
        <f>IF(AM72+AM73+AM88+AM89+AM123+AM124=0,0,1)</f>
        <v>1</v>
      </c>
      <c r="AN63" s="5"/>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2"/>
      <c r="BT63" s="2"/>
      <c r="BU63" s="2"/>
      <c r="BV63" s="2"/>
    </row>
    <row r="64" spans="1:94" ht="15" customHeight="1" x14ac:dyDescent="0.2">
      <c r="A64" s="101" t="s">
        <v>265</v>
      </c>
      <c r="B64" s="101"/>
      <c r="C64" s="101"/>
      <c r="D64" s="101"/>
      <c r="E64" s="101"/>
      <c r="F64" s="101"/>
      <c r="G64" s="101"/>
      <c r="H64" s="101"/>
      <c r="I64" s="101"/>
      <c r="J64" s="101"/>
      <c r="K64" s="101"/>
      <c r="L64" s="101"/>
      <c r="M64" s="101"/>
      <c r="N64" s="119" t="s">
        <v>260</v>
      </c>
      <c r="O64" s="101"/>
      <c r="P64" s="101"/>
      <c r="Q64" s="101"/>
      <c r="R64" s="43"/>
      <c r="S64" s="43"/>
      <c r="T64" s="43"/>
      <c r="U64" s="43"/>
      <c r="V64" s="43"/>
      <c r="W64" s="43"/>
      <c r="X64" s="43"/>
      <c r="Y64" s="43"/>
      <c r="Z64" s="43"/>
      <c r="AA64" s="43"/>
      <c r="AB64" s="43"/>
      <c r="AC64" s="43"/>
      <c r="AD64" s="43"/>
      <c r="AE64" s="43"/>
      <c r="AF64" s="43"/>
      <c r="AG64" s="43"/>
      <c r="AH64" s="43"/>
      <c r="AI64" s="43"/>
      <c r="AJ64" s="1"/>
      <c r="AK64" s="29" t="s">
        <v>14</v>
      </c>
      <c r="AL64" s="14"/>
      <c r="AM64" s="1">
        <f>IF(C72="○",1,0)</f>
        <v>0</v>
      </c>
      <c r="AN64" s="14">
        <f>ROUNDUP((AK80+AL80+AM80-AO85-AO86)/(3-AN87),0)</f>
        <v>0</v>
      </c>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2"/>
      <c r="BT64" s="2"/>
      <c r="BU64" s="2"/>
      <c r="BV64" s="2"/>
    </row>
    <row r="65" spans="1:94" ht="15" customHeight="1" x14ac:dyDescent="0.2">
      <c r="A65" s="101" t="s">
        <v>261</v>
      </c>
      <c r="B65" s="101"/>
      <c r="C65" s="101"/>
      <c r="D65" s="101"/>
      <c r="E65" s="101"/>
      <c r="F65" s="101"/>
      <c r="G65" s="101"/>
      <c r="H65" s="101"/>
      <c r="I65" s="101"/>
      <c r="J65" s="101"/>
      <c r="K65" s="101"/>
      <c r="L65" s="101"/>
      <c r="M65" s="101"/>
      <c r="N65" s="119"/>
      <c r="O65" s="101"/>
      <c r="P65" s="101"/>
      <c r="Q65" s="101"/>
      <c r="R65" s="43"/>
      <c r="S65" s="43"/>
      <c r="T65" s="43"/>
      <c r="U65" s="43"/>
      <c r="V65" s="43"/>
      <c r="W65" s="43"/>
      <c r="X65" s="43"/>
      <c r="Y65" s="43"/>
      <c r="Z65" s="43"/>
      <c r="AA65" s="43"/>
      <c r="AB65" s="43"/>
      <c r="AC65" s="43"/>
      <c r="AD65" s="43"/>
      <c r="AE65" s="43"/>
      <c r="AF65" s="43"/>
      <c r="AG65" s="43"/>
      <c r="AH65" s="43"/>
      <c r="AI65" s="43"/>
      <c r="AJ65" s="1"/>
      <c r="AK65" s="29"/>
      <c r="AL65" s="14"/>
      <c r="AM65" s="1"/>
      <c r="AN65" s="14"/>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2"/>
      <c r="BT65" s="2"/>
      <c r="BU65" s="2"/>
      <c r="BV65" s="2"/>
    </row>
    <row r="66" spans="1:94" ht="15" customHeight="1" x14ac:dyDescent="0.2">
      <c r="A66" s="101"/>
      <c r="B66" s="101"/>
      <c r="C66" s="101"/>
      <c r="D66" s="101"/>
      <c r="E66" s="101"/>
      <c r="F66" s="101"/>
      <c r="G66" s="101"/>
      <c r="H66" s="101"/>
      <c r="I66" s="101"/>
      <c r="J66" s="101"/>
      <c r="K66" s="101"/>
      <c r="L66" s="101"/>
      <c r="M66" s="101"/>
      <c r="N66" s="119"/>
      <c r="O66" s="101"/>
      <c r="P66" s="101"/>
      <c r="Q66" s="101"/>
      <c r="R66" s="43"/>
      <c r="S66" s="43"/>
      <c r="T66" s="43"/>
      <c r="U66" s="43"/>
      <c r="V66" s="43"/>
      <c r="W66" s="43"/>
      <c r="X66" s="43"/>
      <c r="Y66" s="43"/>
      <c r="Z66" s="43"/>
      <c r="AA66" s="43"/>
      <c r="AB66" s="43"/>
      <c r="AC66" s="43"/>
      <c r="AD66" s="43"/>
      <c r="AE66" s="43"/>
      <c r="AF66" s="43"/>
      <c r="AG66" s="43"/>
      <c r="AH66" s="43"/>
      <c r="AI66" s="43"/>
      <c r="AJ66" s="1"/>
      <c r="AK66" s="29"/>
      <c r="AL66" s="14"/>
      <c r="AM66" s="1"/>
      <c r="AN66" s="14"/>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2"/>
      <c r="BT66" s="2"/>
      <c r="BU66" s="2"/>
      <c r="BV66" s="2"/>
    </row>
    <row r="67" spans="1:94" ht="15" customHeight="1" x14ac:dyDescent="0.2">
      <c r="A67" s="101"/>
      <c r="B67" s="101"/>
      <c r="C67" s="237"/>
      <c r="D67" s="238"/>
      <c r="E67" s="238"/>
      <c r="F67" s="255" t="s">
        <v>262</v>
      </c>
      <c r="G67" s="256"/>
      <c r="H67" s="256"/>
      <c r="I67" s="256"/>
      <c r="J67" s="257"/>
      <c r="K67" s="101"/>
      <c r="L67" s="101"/>
      <c r="M67" s="101"/>
      <c r="N67" s="101"/>
      <c r="O67" s="101"/>
      <c r="P67" s="101"/>
      <c r="Q67" s="101"/>
      <c r="R67" s="43"/>
      <c r="S67" s="43"/>
      <c r="T67" s="43"/>
      <c r="U67" s="43"/>
      <c r="V67" s="43"/>
      <c r="W67" s="43"/>
      <c r="X67" s="43"/>
      <c r="Y67" s="1"/>
      <c r="Z67" s="29"/>
      <c r="AA67" s="14"/>
      <c r="AB67" s="1"/>
      <c r="AC67" s="14"/>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2"/>
      <c r="BI67" s="2"/>
      <c r="BJ67" s="2"/>
      <c r="BK67" s="2"/>
      <c r="BL67" s="36"/>
      <c r="BM67" s="36"/>
      <c r="BN67" s="36"/>
      <c r="BO67" s="36"/>
      <c r="BP67" s="36"/>
      <c r="BQ67" s="36"/>
      <c r="BR67" s="36"/>
      <c r="CF67" s="37"/>
      <c r="CG67" s="37"/>
      <c r="CH67" s="37"/>
      <c r="CI67" s="37"/>
      <c r="CJ67" s="37"/>
      <c r="CK67" s="37"/>
      <c r="CL67" s="37"/>
      <c r="CM67" s="37"/>
      <c r="CN67" s="37"/>
      <c r="CO67" s="37"/>
      <c r="CP67" s="37"/>
    </row>
    <row r="68" spans="1:94" ht="15" customHeight="1" x14ac:dyDescent="0.2">
      <c r="A68" s="101"/>
      <c r="B68" s="101"/>
      <c r="C68" s="237"/>
      <c r="D68" s="238"/>
      <c r="E68" s="239"/>
      <c r="F68" s="255" t="s">
        <v>263</v>
      </c>
      <c r="G68" s="256"/>
      <c r="H68" s="256"/>
      <c r="I68" s="256"/>
      <c r="J68" s="257"/>
      <c r="K68" s="101"/>
      <c r="L68" s="120"/>
      <c r="M68" s="120"/>
      <c r="N68" s="120"/>
      <c r="O68" s="101"/>
      <c r="P68" s="101"/>
      <c r="Q68" s="101"/>
      <c r="R68" s="43"/>
      <c r="S68" s="43"/>
      <c r="T68" s="43"/>
      <c r="U68" s="43"/>
      <c r="V68" s="43"/>
      <c r="W68" s="43"/>
      <c r="X68" s="43"/>
      <c r="Y68" s="43"/>
      <c r="Z68" s="43"/>
      <c r="AA68" s="43"/>
      <c r="AB68" s="1"/>
      <c r="AC68" s="29"/>
      <c r="AD68" s="14"/>
      <c r="AE68" s="1"/>
      <c r="AF68" s="14"/>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2"/>
      <c r="BL68" s="2"/>
      <c r="BM68" s="2"/>
      <c r="BN68" s="2"/>
      <c r="BO68" s="36"/>
      <c r="BP68" s="36"/>
      <c r="BQ68" s="36"/>
      <c r="BR68" s="36"/>
      <c r="CI68" s="37"/>
      <c r="CJ68" s="37"/>
      <c r="CK68" s="37"/>
      <c r="CL68" s="37"/>
      <c r="CM68" s="37"/>
      <c r="CN68" s="37"/>
      <c r="CO68" s="37"/>
      <c r="CP68" s="37"/>
    </row>
    <row r="69" spans="1:94" ht="15" customHeight="1" x14ac:dyDescent="0.2">
      <c r="A69" s="101"/>
      <c r="B69" s="101"/>
      <c r="C69" s="101"/>
      <c r="D69" s="101"/>
      <c r="E69" s="101"/>
      <c r="F69" s="101"/>
      <c r="G69" s="101"/>
      <c r="H69" s="101"/>
      <c r="I69" s="101"/>
      <c r="J69" s="101"/>
      <c r="K69" s="101"/>
      <c r="L69" s="101"/>
      <c r="M69" s="101"/>
      <c r="N69" s="119"/>
      <c r="O69" s="101"/>
      <c r="P69" s="101"/>
      <c r="Q69" s="101"/>
      <c r="R69" s="43"/>
      <c r="S69" s="43"/>
      <c r="T69" s="43"/>
      <c r="U69" s="43"/>
      <c r="V69" s="43"/>
      <c r="W69" s="43"/>
      <c r="X69" s="43"/>
      <c r="Y69" s="43"/>
      <c r="Z69" s="43"/>
      <c r="AA69" s="43"/>
      <c r="AB69" s="43"/>
      <c r="AC69" s="43"/>
      <c r="AD69" s="43"/>
      <c r="AE69" s="43"/>
      <c r="AF69" s="43"/>
      <c r="AG69" s="43"/>
      <c r="AH69" s="43"/>
      <c r="AI69" s="43"/>
      <c r="AJ69" s="1"/>
      <c r="AK69" s="29"/>
      <c r="AL69" s="14"/>
      <c r="AM69" s="1"/>
      <c r="AN69" s="14"/>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2"/>
      <c r="BT69" s="2"/>
      <c r="BU69" s="2"/>
      <c r="BV69" s="2"/>
    </row>
    <row r="70" spans="1:94" ht="15" customHeight="1" x14ac:dyDescent="0.2">
      <c r="A70" s="101" t="s">
        <v>266</v>
      </c>
      <c r="B70" s="101"/>
      <c r="C70" s="101"/>
      <c r="D70" s="101"/>
      <c r="E70" s="101"/>
      <c r="F70" s="101"/>
      <c r="G70" s="101"/>
      <c r="H70" s="101"/>
      <c r="I70" s="101"/>
      <c r="J70" s="101"/>
      <c r="K70" s="101"/>
      <c r="L70" s="101"/>
      <c r="M70" s="101"/>
      <c r="N70" s="101"/>
      <c r="O70" s="101"/>
      <c r="P70" s="101"/>
      <c r="Q70" s="101"/>
      <c r="R70" s="43"/>
      <c r="S70" s="43"/>
      <c r="T70" s="43"/>
      <c r="U70" s="43"/>
      <c r="V70" s="43"/>
      <c r="W70" s="43"/>
      <c r="X70" s="43"/>
      <c r="Y70" s="43"/>
      <c r="Z70" s="43"/>
      <c r="AA70" s="43"/>
      <c r="AB70" s="43"/>
      <c r="AC70" s="43"/>
      <c r="AD70" s="43"/>
      <c r="AE70" s="43"/>
      <c r="AF70" s="43"/>
      <c r="AG70" s="43"/>
      <c r="AH70" s="43"/>
      <c r="AI70" s="43"/>
      <c r="AJ70" s="1"/>
      <c r="AK70" s="29" t="s">
        <v>15</v>
      </c>
      <c r="AL70" s="14"/>
      <c r="AM70" s="1">
        <f>IF(C73="○",1,0)</f>
        <v>0</v>
      </c>
      <c r="AN70" s="14">
        <f>ROUNDUP(AB123,0)</f>
        <v>0</v>
      </c>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2"/>
      <c r="BT70" s="2"/>
      <c r="BU70" s="2"/>
      <c r="BV70" s="2"/>
    </row>
    <row r="71" spans="1:94" ht="12" customHeight="1" x14ac:dyDescent="0.2">
      <c r="A71" s="101"/>
      <c r="B71" s="101"/>
      <c r="C71" s="101"/>
      <c r="D71" s="101"/>
      <c r="E71" s="101"/>
      <c r="F71" s="101"/>
      <c r="G71" s="101"/>
      <c r="H71" s="101"/>
      <c r="I71" s="101"/>
      <c r="J71" s="101"/>
      <c r="K71" s="101"/>
      <c r="L71" s="101"/>
      <c r="M71" s="101"/>
      <c r="N71" s="101"/>
      <c r="O71" s="101"/>
      <c r="P71" s="101"/>
      <c r="Q71" s="101"/>
      <c r="R71" s="43"/>
      <c r="S71" s="43"/>
      <c r="T71" s="43"/>
      <c r="U71" s="43"/>
      <c r="V71" s="43"/>
      <c r="W71" s="43"/>
      <c r="X71" s="43"/>
      <c r="Y71" s="43"/>
      <c r="Z71" s="43"/>
      <c r="AA71" s="43"/>
      <c r="AB71" s="43"/>
      <c r="AC71" s="43"/>
      <c r="AD71" s="43"/>
      <c r="AE71" s="43"/>
      <c r="AF71" s="43"/>
      <c r="AG71" s="43"/>
      <c r="AH71" s="43"/>
      <c r="AI71" s="43"/>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2"/>
      <c r="BT71" s="2"/>
      <c r="BU71" s="2"/>
      <c r="BV71" s="2"/>
    </row>
    <row r="72" spans="1:94" ht="18" customHeight="1" x14ac:dyDescent="0.2">
      <c r="A72" s="101"/>
      <c r="B72" s="101"/>
      <c r="C72" s="237"/>
      <c r="D72" s="238"/>
      <c r="E72" s="239"/>
      <c r="F72" s="121" t="s">
        <v>14</v>
      </c>
      <c r="G72" s="121"/>
      <c r="H72" s="121"/>
      <c r="I72" s="121"/>
      <c r="J72" s="121"/>
      <c r="K72" s="121"/>
      <c r="L72" s="121"/>
      <c r="M72" s="121"/>
      <c r="N72" s="121"/>
      <c r="O72" s="121"/>
      <c r="P72" s="121"/>
      <c r="Q72" s="121"/>
      <c r="R72" s="53"/>
      <c r="S72" s="66" t="str">
        <f>IF(C72="○","－","")</f>
        <v/>
      </c>
      <c r="T72" s="43" t="str">
        <f>IF(C72="○","－","")</f>
        <v/>
      </c>
      <c r="U72" s="43" t="str">
        <f>IF(C72="○","→","")</f>
        <v/>
      </c>
      <c r="V72" s="244" t="str">
        <f>IF(AM63=1,"",VLOOKUP(1,AM64:AN70,2,FALSE))</f>
        <v/>
      </c>
      <c r="W72" s="245"/>
      <c r="X72" s="245"/>
      <c r="Y72" s="245"/>
      <c r="Z72" s="245"/>
      <c r="AA72" s="245"/>
      <c r="AB72" s="245"/>
      <c r="AC72" s="162" t="s">
        <v>80</v>
      </c>
      <c r="AD72" s="240"/>
      <c r="AE72" s="240"/>
      <c r="AF72" s="240"/>
      <c r="AG72" s="240"/>
      <c r="AH72" s="241"/>
      <c r="AI72" s="43"/>
      <c r="AJ72" s="1"/>
      <c r="AK72" s="25" t="s">
        <v>176</v>
      </c>
      <c r="AL72" s="1"/>
      <c r="AM72" s="1">
        <f>IF(C72=C73,1,0)</f>
        <v>1</v>
      </c>
      <c r="AN72" s="25" t="s">
        <v>175</v>
      </c>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2"/>
      <c r="BT72" s="2"/>
      <c r="BU72" s="2"/>
      <c r="BV72" s="2"/>
    </row>
    <row r="73" spans="1:94" ht="18" customHeight="1" x14ac:dyDescent="0.2">
      <c r="A73" s="101"/>
      <c r="B73" s="101"/>
      <c r="C73" s="237"/>
      <c r="D73" s="238"/>
      <c r="E73" s="239"/>
      <c r="F73" s="121" t="s">
        <v>15</v>
      </c>
      <c r="G73" s="121"/>
      <c r="H73" s="121"/>
      <c r="I73" s="121"/>
      <c r="J73" s="121"/>
      <c r="K73" s="121"/>
      <c r="L73" s="121"/>
      <c r="M73" s="121"/>
      <c r="N73" s="121"/>
      <c r="O73" s="121"/>
      <c r="P73" s="121"/>
      <c r="Q73" s="121"/>
      <c r="R73" s="67"/>
      <c r="S73" s="66" t="str">
        <f>IF(C73="○","－","")</f>
        <v/>
      </c>
      <c r="T73" s="43" t="str">
        <f>IF(C73="○","－","")</f>
        <v/>
      </c>
      <c r="U73" s="43" t="str">
        <f>IF(C73="○","→","")</f>
        <v/>
      </c>
      <c r="V73" s="246"/>
      <c r="W73" s="247"/>
      <c r="X73" s="247"/>
      <c r="Y73" s="247"/>
      <c r="Z73" s="247"/>
      <c r="AA73" s="247"/>
      <c r="AB73" s="247"/>
      <c r="AC73" s="242"/>
      <c r="AD73" s="242"/>
      <c r="AE73" s="242"/>
      <c r="AF73" s="242"/>
      <c r="AG73" s="242"/>
      <c r="AH73" s="243"/>
      <c r="AI73" s="43"/>
      <c r="AJ73" s="1"/>
      <c r="AK73" s="25" t="s">
        <v>177</v>
      </c>
      <c r="AL73" s="1"/>
      <c r="AM73" s="1">
        <f>IF(AND(AM9=0,C73="○"),1,0)</f>
        <v>0</v>
      </c>
      <c r="AN73" s="25" t="s">
        <v>178</v>
      </c>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2"/>
      <c r="BT73" s="2"/>
      <c r="BU73" s="2"/>
      <c r="BV73" s="2"/>
    </row>
    <row r="74" spans="1:94" s="127" customFormat="1" ht="12" customHeight="1" x14ac:dyDescent="0.2">
      <c r="A74" s="49"/>
      <c r="B74" s="49"/>
      <c r="C74" s="49"/>
      <c r="D74" s="68" t="str">
        <f>IF(AM72=1,AN72,IF(AM73=1,AN73,""))</f>
        <v>↑どちらか一方を選択してください</v>
      </c>
      <c r="E74" s="49"/>
      <c r="F74" s="124"/>
      <c r="G74" s="49"/>
      <c r="H74" s="49"/>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49"/>
      <c r="AI74" s="49"/>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125"/>
      <c r="BT74" s="125"/>
      <c r="BU74" s="125"/>
      <c r="BV74" s="125"/>
      <c r="BW74" s="126"/>
      <c r="BX74" s="126"/>
      <c r="BY74" s="126"/>
      <c r="BZ74" s="126"/>
      <c r="CA74" s="126"/>
      <c r="CB74" s="126"/>
      <c r="CC74" s="126"/>
      <c r="CD74" s="126"/>
      <c r="CE74" s="126"/>
      <c r="CF74" s="126"/>
      <c r="CG74" s="126"/>
      <c r="CH74" s="126"/>
      <c r="CI74" s="126"/>
      <c r="CJ74" s="126"/>
      <c r="CK74" s="126"/>
      <c r="CL74" s="126"/>
      <c r="CM74" s="126"/>
      <c r="CN74" s="126"/>
      <c r="CO74" s="126"/>
      <c r="CP74" s="126"/>
    </row>
    <row r="75" spans="1:94" ht="3" customHeight="1" x14ac:dyDescent="0.2">
      <c r="A75" s="101"/>
      <c r="B75" s="101"/>
      <c r="C75" s="101"/>
      <c r="D75" s="101"/>
      <c r="E75" s="101"/>
      <c r="F75" s="122"/>
      <c r="G75" s="101"/>
      <c r="H75" s="101"/>
      <c r="I75" s="101"/>
      <c r="J75" s="101"/>
      <c r="K75" s="101"/>
      <c r="L75" s="101"/>
      <c r="M75" s="101"/>
      <c r="N75" s="101"/>
      <c r="O75" s="101"/>
      <c r="P75" s="101"/>
      <c r="Q75" s="101"/>
      <c r="R75" s="43"/>
      <c r="S75" s="43"/>
      <c r="T75" s="43"/>
      <c r="U75" s="43"/>
      <c r="V75" s="43"/>
      <c r="W75" s="43"/>
      <c r="X75" s="43"/>
      <c r="Y75" s="43"/>
      <c r="Z75" s="43"/>
      <c r="AA75" s="43"/>
      <c r="AB75" s="43"/>
      <c r="AC75" s="43"/>
      <c r="AD75" s="43"/>
      <c r="AE75" s="43"/>
      <c r="AF75" s="43"/>
      <c r="AG75" s="43"/>
      <c r="AH75" s="43"/>
      <c r="AI75" s="43"/>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2"/>
      <c r="BT75" s="2"/>
      <c r="BU75" s="2"/>
      <c r="BV75" s="2"/>
    </row>
    <row r="76" spans="1:94" ht="15" customHeight="1" x14ac:dyDescent="0.2">
      <c r="A76" s="101" t="s">
        <v>267</v>
      </c>
      <c r="B76" s="101"/>
      <c r="C76" s="101"/>
      <c r="D76" s="101"/>
      <c r="E76" s="101"/>
      <c r="F76" s="101"/>
      <c r="G76" s="101"/>
      <c r="H76" s="101"/>
      <c r="I76" s="101"/>
      <c r="J76" s="101"/>
      <c r="K76" s="101"/>
      <c r="L76" s="101"/>
      <c r="M76" s="101"/>
      <c r="N76" s="101"/>
      <c r="O76" s="101"/>
      <c r="P76" s="101"/>
      <c r="Q76" s="101"/>
      <c r="R76" s="43"/>
      <c r="S76" s="43"/>
      <c r="T76" s="43"/>
      <c r="U76" s="43"/>
      <c r="V76" s="43"/>
      <c r="W76" s="43"/>
      <c r="X76" s="43"/>
      <c r="Y76" s="43"/>
      <c r="Z76" s="43"/>
      <c r="AA76" s="43"/>
      <c r="AB76" s="43"/>
      <c r="AC76" s="43"/>
      <c r="AD76" s="43"/>
      <c r="AE76" s="43"/>
      <c r="AF76" s="43"/>
      <c r="AG76" s="43"/>
      <c r="AH76" s="43"/>
      <c r="AI76" s="43"/>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2"/>
      <c r="BT76" s="2"/>
      <c r="BU76" s="2"/>
      <c r="BV76" s="2"/>
    </row>
    <row r="77" spans="1:94" ht="15" customHeight="1" x14ac:dyDescent="0.2">
      <c r="A77" s="123" t="s">
        <v>259</v>
      </c>
      <c r="B77" s="101"/>
      <c r="C77" s="101"/>
      <c r="D77" s="101"/>
      <c r="E77" s="101"/>
      <c r="F77" s="101"/>
      <c r="G77" s="101"/>
      <c r="H77" s="101"/>
      <c r="I77" s="101"/>
      <c r="J77" s="101"/>
      <c r="K77" s="101"/>
      <c r="L77" s="101"/>
      <c r="M77" s="101"/>
      <c r="N77" s="101"/>
      <c r="O77" s="101"/>
      <c r="P77" s="101"/>
      <c r="Q77" s="101"/>
      <c r="R77" s="43"/>
      <c r="S77" s="43"/>
      <c r="T77" s="43"/>
      <c r="U77" s="43"/>
      <c r="V77" s="43"/>
      <c r="W77" s="43"/>
      <c r="X77" s="43"/>
      <c r="Y77" s="43"/>
      <c r="Z77" s="43"/>
      <c r="AA77" s="43"/>
      <c r="AB77" s="43"/>
      <c r="AC77" s="43"/>
      <c r="AD77" s="43"/>
      <c r="AE77" s="43"/>
      <c r="AF77" s="43"/>
      <c r="AG77" s="43"/>
      <c r="AH77" s="43"/>
      <c r="AI77" s="43"/>
      <c r="AJ77" s="1"/>
      <c r="AK77" s="1"/>
      <c r="AL77" s="1"/>
      <c r="AM77" s="1"/>
      <c r="AN77" s="1"/>
      <c r="AO77" s="1"/>
      <c r="AP77" s="5"/>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2"/>
      <c r="BT77" s="2"/>
      <c r="BU77" s="2"/>
      <c r="BV77" s="2"/>
    </row>
    <row r="78" spans="1:94" ht="12" customHeight="1" x14ac:dyDescent="0.15">
      <c r="A78" s="43"/>
      <c r="B78" s="43"/>
      <c r="C78" s="43"/>
      <c r="D78" s="43"/>
      <c r="E78" s="55" t="s">
        <v>181</v>
      </c>
      <c r="F78" s="43"/>
      <c r="G78" s="43"/>
      <c r="H78" s="43"/>
      <c r="I78" s="63"/>
      <c r="J78" s="43"/>
      <c r="K78" s="43"/>
      <c r="L78" s="43"/>
      <c r="M78" s="43"/>
      <c r="N78" s="43"/>
      <c r="O78" s="43"/>
      <c r="P78" s="50" t="str">
        <f>IF(AM78=1,AN78,"")</f>
        <v>↓基準年度の初年度の年度が不正です</v>
      </c>
      <c r="Q78" s="43"/>
      <c r="R78" s="43"/>
      <c r="S78" s="43"/>
      <c r="T78" s="43"/>
      <c r="U78" s="43"/>
      <c r="V78" s="43"/>
      <c r="W78" s="43"/>
      <c r="X78" s="43"/>
      <c r="Y78" s="43"/>
      <c r="Z78" s="43"/>
      <c r="AA78" s="43"/>
      <c r="AB78" s="43"/>
      <c r="AC78" s="43"/>
      <c r="AD78" s="43"/>
      <c r="AE78" s="43"/>
      <c r="AF78" s="43"/>
      <c r="AG78" s="43"/>
      <c r="AH78" s="43"/>
      <c r="AI78" s="43"/>
      <c r="AJ78" s="1"/>
      <c r="AK78" s="1"/>
      <c r="AL78" s="1" t="s">
        <v>182</v>
      </c>
      <c r="AM78" s="1">
        <f>IF(AND(J79="平成",AND(L79&gt;13,L79&lt;31)),0,IF(AND(J79="令和",AND(L79&gt;0,L79&lt;12)),0,1))</f>
        <v>1</v>
      </c>
      <c r="AN78" s="25" t="s">
        <v>180</v>
      </c>
      <c r="AO78" s="1"/>
      <c r="AP78" s="1"/>
      <c r="AQ78" s="1"/>
      <c r="AR78" s="1"/>
      <c r="AS78" s="1"/>
      <c r="AT78" s="1"/>
      <c r="AU78" s="1"/>
      <c r="AV78" s="1"/>
      <c r="AW78" s="1"/>
      <c r="AX78" s="1"/>
      <c r="AY78" s="1"/>
      <c r="AZ78" s="1" t="s">
        <v>182</v>
      </c>
      <c r="BA78" s="1" t="s">
        <v>185</v>
      </c>
      <c r="BB78" s="1"/>
      <c r="BC78" s="1"/>
      <c r="BD78" s="1"/>
      <c r="BE78" s="1"/>
      <c r="BF78" s="1"/>
      <c r="BG78" s="1"/>
      <c r="BH78" s="1"/>
      <c r="BI78" s="1"/>
      <c r="BJ78" s="1"/>
      <c r="BK78" s="1"/>
      <c r="BL78" s="1"/>
      <c r="BM78" s="1"/>
      <c r="BN78" s="1"/>
      <c r="BO78" s="1"/>
      <c r="BP78" s="1"/>
      <c r="BQ78" s="1"/>
      <c r="BR78" s="1"/>
      <c r="BS78" s="2"/>
      <c r="BT78" s="2"/>
      <c r="BU78" s="2"/>
      <c r="BV78" s="2"/>
    </row>
    <row r="79" spans="1:94" ht="18" customHeight="1" x14ac:dyDescent="0.2">
      <c r="A79" s="43"/>
      <c r="B79" s="43"/>
      <c r="C79" s="43"/>
      <c r="D79" s="56" t="s">
        <v>23</v>
      </c>
      <c r="E79" s="57"/>
      <c r="F79" s="57"/>
      <c r="G79" s="57"/>
      <c r="H79" s="57"/>
      <c r="I79" s="70"/>
      <c r="J79" s="176"/>
      <c r="K79" s="248"/>
      <c r="L79" s="176"/>
      <c r="M79" s="176"/>
      <c r="N79" s="53" t="s">
        <v>24</v>
      </c>
      <c r="O79" s="53"/>
      <c r="P79" s="54"/>
      <c r="Q79" s="70"/>
      <c r="R79" s="136" t="str">
        <f>IF(AM78=1,"",IF(AU80=0,BE79,BE80))</f>
        <v/>
      </c>
      <c r="S79" s="136"/>
      <c r="T79" s="136" t="str">
        <f>IF(AM78=1,"",IF(SUM(AT80:AU80)=1,1,L79+1))</f>
        <v/>
      </c>
      <c r="U79" s="136"/>
      <c r="V79" s="53" t="s">
        <v>24</v>
      </c>
      <c r="W79" s="53"/>
      <c r="X79" s="54"/>
      <c r="Y79" s="70"/>
      <c r="Z79" s="136" t="str">
        <f>IF(AM78=1,"",IF(AV80=0,BE79,BE80))</f>
        <v/>
      </c>
      <c r="AA79" s="136"/>
      <c r="AB79" s="136" t="str">
        <f>IF(AM78=1,"",IF(SUM(AT80:AV80)=1,1,IF(SUM(AT80:AV80)=2,2,L79+2)))</f>
        <v/>
      </c>
      <c r="AC79" s="136"/>
      <c r="AD79" s="53" t="s">
        <v>24</v>
      </c>
      <c r="AE79" s="53"/>
      <c r="AF79" s="54"/>
      <c r="AG79" s="43"/>
      <c r="AH79" s="43"/>
      <c r="AI79" s="43"/>
      <c r="AJ79" s="1"/>
      <c r="AK79" s="14" t="str">
        <f>IF(AM78=1,"",IF(L79="","",L79))</f>
        <v/>
      </c>
      <c r="AL79" s="14" t="str">
        <f>IF(T79="","",T79)</f>
        <v/>
      </c>
      <c r="AM79" s="14" t="str">
        <f>IF(AB79="","",AB79)</f>
        <v/>
      </c>
      <c r="AN79" s="1"/>
      <c r="AO79" s="1"/>
      <c r="AP79" s="1"/>
      <c r="AQ79" s="1"/>
      <c r="AR79" s="4"/>
      <c r="AS79" s="1" t="s">
        <v>182</v>
      </c>
      <c r="AT79" s="1" t="s">
        <v>187</v>
      </c>
      <c r="AU79" s="1" t="s">
        <v>188</v>
      </c>
      <c r="AV79" s="4" t="s">
        <v>189</v>
      </c>
      <c r="AW79" s="1"/>
      <c r="AX79" s="1"/>
      <c r="AY79" s="1"/>
      <c r="AZ79" s="4"/>
      <c r="BA79" s="1"/>
      <c r="BB79" s="1"/>
      <c r="BC79" s="1"/>
      <c r="BD79" s="1" t="s">
        <v>186</v>
      </c>
      <c r="BE79" s="25" t="s">
        <v>183</v>
      </c>
      <c r="BF79" s="1">
        <v>14</v>
      </c>
      <c r="BG79" s="1">
        <v>15</v>
      </c>
      <c r="BH79" s="1">
        <v>16</v>
      </c>
      <c r="BI79" s="1">
        <v>17</v>
      </c>
      <c r="BJ79" s="1">
        <v>18</v>
      </c>
      <c r="BK79" s="1">
        <v>19</v>
      </c>
      <c r="BL79" s="1">
        <v>20</v>
      </c>
      <c r="BM79" s="1">
        <v>21</v>
      </c>
      <c r="BN79" s="1">
        <v>22</v>
      </c>
      <c r="BO79" s="1">
        <v>23</v>
      </c>
      <c r="BP79" s="1">
        <v>24</v>
      </c>
      <c r="BQ79" s="1">
        <v>25</v>
      </c>
      <c r="BR79" s="1">
        <v>26</v>
      </c>
      <c r="BS79" s="1">
        <v>27</v>
      </c>
      <c r="BT79" s="1">
        <v>28</v>
      </c>
      <c r="BU79" s="1">
        <v>29</v>
      </c>
      <c r="BV79" s="1">
        <v>30</v>
      </c>
    </row>
    <row r="80" spans="1:94" ht="18" customHeight="1" x14ac:dyDescent="0.2">
      <c r="A80" s="43"/>
      <c r="B80" s="43"/>
      <c r="C80" s="43"/>
      <c r="D80" s="56" t="s">
        <v>25</v>
      </c>
      <c r="E80" s="57"/>
      <c r="F80" s="57"/>
      <c r="G80" s="57"/>
      <c r="H80" s="57"/>
      <c r="I80" s="222"/>
      <c r="J80" s="223"/>
      <c r="K80" s="223"/>
      <c r="L80" s="223"/>
      <c r="M80" s="71" t="s">
        <v>68</v>
      </c>
      <c r="N80" s="71"/>
      <c r="O80" s="72"/>
      <c r="P80" s="73"/>
      <c r="Q80" s="222"/>
      <c r="R80" s="223"/>
      <c r="S80" s="223"/>
      <c r="T80" s="223"/>
      <c r="U80" s="71" t="s">
        <v>68</v>
      </c>
      <c r="V80" s="71"/>
      <c r="W80" s="72"/>
      <c r="X80" s="73"/>
      <c r="Y80" s="222"/>
      <c r="Z80" s="223"/>
      <c r="AA80" s="223"/>
      <c r="AB80" s="223"/>
      <c r="AC80" s="71" t="s">
        <v>68</v>
      </c>
      <c r="AD80" s="71"/>
      <c r="AE80" s="72"/>
      <c r="AF80" s="73"/>
      <c r="AG80" s="43"/>
      <c r="AH80" s="43"/>
      <c r="AI80" s="43"/>
      <c r="AJ80" s="1"/>
      <c r="AK80" s="14">
        <f>I80</f>
        <v>0</v>
      </c>
      <c r="AL80" s="14">
        <f>Q80</f>
        <v>0</v>
      </c>
      <c r="AM80" s="14">
        <f>Y80</f>
        <v>0</v>
      </c>
      <c r="AN80" s="1"/>
      <c r="AO80" s="1"/>
      <c r="AP80" s="1"/>
      <c r="AQ80" s="1"/>
      <c r="AR80" s="1"/>
      <c r="AS80" s="1"/>
      <c r="AT80" s="1">
        <f>IF(J79="平成",0,1)</f>
        <v>1</v>
      </c>
      <c r="AU80" s="1">
        <f>IF((AND(J79="平成",AND(L79&gt;13,L79&lt;30))),0,1)</f>
        <v>1</v>
      </c>
      <c r="AV80" s="1">
        <f>IF((AND(J79="平成",AND(L79&gt;13,L79&lt;29))),0,1)</f>
        <v>1</v>
      </c>
      <c r="AW80" s="1"/>
      <c r="AX80" s="1"/>
      <c r="AY80" s="1"/>
      <c r="AZ80" s="1"/>
      <c r="BA80" s="1"/>
      <c r="BB80" s="1"/>
      <c r="BC80" s="1"/>
      <c r="BD80" s="1"/>
      <c r="BE80" s="25" t="s">
        <v>184</v>
      </c>
      <c r="BF80" s="1">
        <v>1</v>
      </c>
      <c r="BG80" s="1">
        <v>2</v>
      </c>
      <c r="BH80" s="1">
        <v>3</v>
      </c>
      <c r="BI80" s="1">
        <v>4</v>
      </c>
      <c r="BJ80" s="1">
        <v>5</v>
      </c>
      <c r="BK80" s="1">
        <v>6</v>
      </c>
      <c r="BL80" s="1">
        <v>7</v>
      </c>
      <c r="BM80" s="1">
        <v>8</v>
      </c>
      <c r="BN80" s="1">
        <v>9</v>
      </c>
      <c r="BO80" s="1">
        <v>10</v>
      </c>
      <c r="BP80" s="1">
        <v>11</v>
      </c>
      <c r="BQ80" s="1">
        <v>12</v>
      </c>
      <c r="BR80" s="1"/>
      <c r="BS80" s="2"/>
      <c r="BT80" s="2"/>
      <c r="BU80" s="2"/>
      <c r="BV80" s="2"/>
    </row>
    <row r="81" spans="1:95" ht="12" customHeight="1" x14ac:dyDescent="0.2">
      <c r="A81" s="43"/>
      <c r="B81" s="43"/>
      <c r="C81" s="43"/>
      <c r="D81" s="43"/>
      <c r="E81" s="55" t="s">
        <v>135</v>
      </c>
      <c r="F81" s="43"/>
      <c r="G81" s="43"/>
      <c r="H81" s="43"/>
      <c r="I81" s="43"/>
      <c r="J81" s="43"/>
      <c r="K81" s="43"/>
      <c r="L81" s="43"/>
      <c r="M81" s="43"/>
      <c r="N81" s="43"/>
      <c r="O81" s="43"/>
      <c r="P81" s="43"/>
      <c r="Q81" s="43"/>
      <c r="R81" s="43"/>
      <c r="S81" s="43"/>
      <c r="T81" s="43"/>
      <c r="U81" s="43"/>
      <c r="V81" s="43"/>
      <c r="W81" s="43"/>
      <c r="X81" s="43"/>
      <c r="Y81" s="43"/>
      <c r="Z81" s="43"/>
      <c r="AA81" s="43"/>
      <c r="AB81" s="43"/>
      <c r="AC81" s="43"/>
      <c r="AD81" s="43"/>
      <c r="AE81" s="43"/>
      <c r="AF81" s="43"/>
      <c r="AG81" s="43"/>
      <c r="AH81" s="43"/>
      <c r="AI81" s="43"/>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2"/>
      <c r="BT81" s="2"/>
      <c r="BU81" s="2"/>
      <c r="BV81" s="2"/>
    </row>
    <row r="82" spans="1:95" ht="12" customHeight="1" x14ac:dyDescent="0.2">
      <c r="A82" s="43"/>
      <c r="B82" s="43"/>
      <c r="C82" s="43"/>
      <c r="D82" s="43"/>
      <c r="E82" s="43"/>
      <c r="F82" s="43"/>
      <c r="G82" s="43"/>
      <c r="H82" s="43"/>
      <c r="I82" s="43"/>
      <c r="J82" s="43"/>
      <c r="K82" s="43"/>
      <c r="L82" s="43"/>
      <c r="M82" s="43"/>
      <c r="N82" s="43"/>
      <c r="O82" s="43"/>
      <c r="P82" s="43"/>
      <c r="Q82" s="43"/>
      <c r="R82" s="43"/>
      <c r="S82" s="43"/>
      <c r="T82" s="43"/>
      <c r="U82" s="43"/>
      <c r="V82" s="43"/>
      <c r="W82" s="43"/>
      <c r="X82" s="43"/>
      <c r="Y82" s="43"/>
      <c r="Z82" s="43"/>
      <c r="AA82" s="43"/>
      <c r="AB82" s="43"/>
      <c r="AC82" s="43"/>
      <c r="AD82" s="43"/>
      <c r="AE82" s="43"/>
      <c r="AF82" s="43"/>
      <c r="AG82" s="43"/>
      <c r="AH82" s="43"/>
      <c r="AI82" s="43"/>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2"/>
      <c r="BT82" s="2"/>
      <c r="BU82" s="2"/>
      <c r="BV82" s="2"/>
    </row>
    <row r="83" spans="1:95" ht="15" customHeight="1" x14ac:dyDescent="0.2">
      <c r="A83" s="69" t="s">
        <v>146</v>
      </c>
      <c r="B83" s="43"/>
      <c r="C83" s="43"/>
      <c r="D83" s="43"/>
      <c r="E83" s="43"/>
      <c r="F83" s="43"/>
      <c r="G83" s="43"/>
      <c r="H83" s="43"/>
      <c r="I83" s="43"/>
      <c r="J83" s="43"/>
      <c r="K83" s="43"/>
      <c r="L83" s="43"/>
      <c r="M83" s="43"/>
      <c r="N83" s="55" t="s">
        <v>82</v>
      </c>
      <c r="O83" s="43"/>
      <c r="P83" s="43"/>
      <c r="Q83" s="43"/>
      <c r="R83" s="43"/>
      <c r="S83" s="43"/>
      <c r="T83" s="43"/>
      <c r="U83" s="43"/>
      <c r="V83" s="43"/>
      <c r="W83" s="43"/>
      <c r="X83" s="43"/>
      <c r="Y83" s="43"/>
      <c r="Z83" s="43"/>
      <c r="AA83" s="43"/>
      <c r="AB83" s="43"/>
      <c r="AC83" s="43"/>
      <c r="AD83" s="43"/>
      <c r="AE83" s="43"/>
      <c r="AF83" s="43"/>
      <c r="AG83" s="43"/>
      <c r="AH83" s="43"/>
      <c r="AI83" s="43"/>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2"/>
      <c r="BT83" s="2"/>
      <c r="BU83" s="2"/>
      <c r="BV83" s="2"/>
    </row>
    <row r="84" spans="1:95" ht="12" customHeight="1" x14ac:dyDescent="0.15">
      <c r="A84" s="43"/>
      <c r="B84" s="43"/>
      <c r="C84" s="43"/>
      <c r="D84" s="43"/>
      <c r="E84" s="43"/>
      <c r="F84" s="43"/>
      <c r="G84" s="74"/>
      <c r="H84" s="74"/>
      <c r="I84" s="74"/>
      <c r="J84" s="50" t="str">
        <f>IF(AM88=1,AN88,IF(AM89=1,AN89,""))</f>
        <v/>
      </c>
      <c r="K84" s="43"/>
      <c r="L84" s="43"/>
      <c r="M84" s="43"/>
      <c r="N84" s="43"/>
      <c r="O84" s="43"/>
      <c r="P84" s="50" t="str">
        <f>IF(SUM($AS85:$AS86)=0,"",$AS$84)</f>
        <v/>
      </c>
      <c r="Q84" s="43"/>
      <c r="R84" s="43"/>
      <c r="S84" s="43"/>
      <c r="T84" s="43"/>
      <c r="U84" s="43"/>
      <c r="V84" s="43"/>
      <c r="W84" s="43"/>
      <c r="X84" s="43"/>
      <c r="Y84" s="43"/>
      <c r="Z84" s="43"/>
      <c r="AA84" s="43"/>
      <c r="AB84" s="43"/>
      <c r="AC84" s="43"/>
      <c r="AD84" s="43"/>
      <c r="AE84" s="43"/>
      <c r="AF84" s="43"/>
      <c r="AG84" s="43"/>
      <c r="AH84" s="43"/>
      <c r="AI84" s="43"/>
      <c r="AJ84" s="1"/>
      <c r="AK84" s="1"/>
      <c r="AL84" s="1"/>
      <c r="AM84" s="1"/>
      <c r="AN84" s="1"/>
      <c r="AO84" s="1"/>
      <c r="AP84" s="1"/>
      <c r="AQ84" s="1"/>
      <c r="AR84" s="1" t="s">
        <v>191</v>
      </c>
      <c r="AS84" s="5" t="s">
        <v>199</v>
      </c>
      <c r="AT84" s="1"/>
      <c r="AU84" s="1"/>
      <c r="AV84" s="1"/>
      <c r="AW84" s="1"/>
      <c r="AX84" s="1"/>
      <c r="AY84" s="1" t="s">
        <v>191</v>
      </c>
      <c r="AZ84" s="5" t="str">
        <f>IF(SUM(AT80:AV80)=0,"平成",IF(SUM(AT80:AV80)=3,"令和","平成"))</f>
        <v>令和</v>
      </c>
      <c r="BA84" s="1" t="str">
        <f>IF(SUM(AT80:AV80)=0,"",IF(SUM(AT80:AV80)=3,"","令和"))</f>
        <v/>
      </c>
      <c r="BB84" s="1"/>
      <c r="BC84" s="1"/>
      <c r="BD84" s="1"/>
      <c r="BE84" s="1"/>
      <c r="BF84" s="1"/>
      <c r="BG84" s="1"/>
      <c r="BH84" s="1"/>
      <c r="BI84" s="1"/>
      <c r="BJ84" s="1"/>
      <c r="BK84" s="1"/>
      <c r="BL84" s="1"/>
      <c r="BM84" s="1"/>
      <c r="BN84" s="1"/>
      <c r="BO84" s="1"/>
      <c r="BP84" s="1"/>
      <c r="BQ84" s="1"/>
      <c r="BR84" s="1"/>
      <c r="BS84" s="2"/>
      <c r="BT84" s="2"/>
      <c r="BU84" s="2"/>
      <c r="BV84" s="2"/>
    </row>
    <row r="85" spans="1:95" ht="18" customHeight="1" x14ac:dyDescent="0.2">
      <c r="A85" s="43"/>
      <c r="B85" s="43"/>
      <c r="C85" s="43"/>
      <c r="D85" s="75" t="s">
        <v>24</v>
      </c>
      <c r="E85" s="76"/>
      <c r="F85" s="77"/>
      <c r="G85" s="147"/>
      <c r="H85" s="248"/>
      <c r="I85" s="260"/>
      <c r="J85" s="260"/>
      <c r="K85" s="78" t="s">
        <v>24</v>
      </c>
      <c r="L85" s="78"/>
      <c r="M85" s="53"/>
      <c r="N85" s="53" t="s">
        <v>70</v>
      </c>
      <c r="O85" s="183" t="str">
        <f>IFERROR(IF(OR(AS85=1,I85=0),"",HLOOKUP(I85,$AK$79:$AM$80,2,FALSE)),"")</f>
        <v/>
      </c>
      <c r="P85" s="183"/>
      <c r="Q85" s="183"/>
      <c r="R85" s="183"/>
      <c r="S85" s="71" t="s">
        <v>69</v>
      </c>
      <c r="T85" s="53"/>
      <c r="U85" s="53"/>
      <c r="V85" s="53"/>
      <c r="W85" s="54"/>
      <c r="X85" s="79"/>
      <c r="Y85" s="43"/>
      <c r="Z85" s="43"/>
      <c r="AA85" s="43"/>
      <c r="AB85" s="43"/>
      <c r="AC85" s="43"/>
      <c r="AD85" s="43"/>
      <c r="AE85" s="43"/>
      <c r="AF85" s="43"/>
      <c r="AG85" s="43"/>
      <c r="AH85" s="43"/>
      <c r="AI85" s="43"/>
      <c r="AJ85" s="1"/>
      <c r="AK85" s="5">
        <f>I85</f>
        <v>0</v>
      </c>
      <c r="AL85" s="30">
        <f>IF(O85="",0,O85)</f>
        <v>0</v>
      </c>
      <c r="AM85" s="1"/>
      <c r="AN85" s="2">
        <f>IF(AK85=0,0,1)</f>
        <v>0</v>
      </c>
      <c r="AO85" s="1">
        <f>AL85*AN85</f>
        <v>0</v>
      </c>
      <c r="AP85" s="1"/>
      <c r="AQ85" s="1"/>
      <c r="AR85" s="1" t="s">
        <v>190</v>
      </c>
      <c r="AS85" s="1">
        <f>IF(AND(G85="",I85=""),0,IF(AND(G85="平成",AND(I85&gt;13,I85&lt;31)),0,IF(AND(G85="令和",I85&lt;12),0,1)))</f>
        <v>0</v>
      </c>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2"/>
      <c r="BU85" s="2"/>
      <c r="BV85" s="2"/>
      <c r="CQ85" s="36"/>
    </row>
    <row r="86" spans="1:95" ht="18" customHeight="1" x14ac:dyDescent="0.2">
      <c r="A86" s="43"/>
      <c r="B86" s="43"/>
      <c r="C86" s="43"/>
      <c r="D86" s="75" t="s">
        <v>24</v>
      </c>
      <c r="E86" s="76"/>
      <c r="F86" s="77"/>
      <c r="G86" s="147"/>
      <c r="H86" s="248"/>
      <c r="I86" s="260"/>
      <c r="J86" s="260"/>
      <c r="K86" s="78" t="s">
        <v>24</v>
      </c>
      <c r="L86" s="78"/>
      <c r="M86" s="53"/>
      <c r="N86" s="53" t="s">
        <v>70</v>
      </c>
      <c r="O86" s="183" t="str">
        <f>IFERROR(IF(OR(AS86=1,I86=0),"",HLOOKUP(I86,$AK$79:$AM$80,2,FALSE)),"")</f>
        <v/>
      </c>
      <c r="P86" s="183"/>
      <c r="Q86" s="183"/>
      <c r="R86" s="183"/>
      <c r="S86" s="71" t="s">
        <v>69</v>
      </c>
      <c r="T86" s="53"/>
      <c r="U86" s="53"/>
      <c r="V86" s="53"/>
      <c r="W86" s="54"/>
      <c r="X86" s="79"/>
      <c r="Y86" s="43"/>
      <c r="Z86" s="43"/>
      <c r="AA86" s="43"/>
      <c r="AB86" s="43"/>
      <c r="AC86" s="43"/>
      <c r="AD86" s="43"/>
      <c r="AE86" s="43"/>
      <c r="AF86" s="43"/>
      <c r="AG86" s="43"/>
      <c r="AH86" s="43"/>
      <c r="AI86" s="43"/>
      <c r="AJ86" s="1"/>
      <c r="AK86" s="5">
        <f>I86</f>
        <v>0</v>
      </c>
      <c r="AL86" s="30">
        <f>IF(O86="",0,O86)</f>
        <v>0</v>
      </c>
      <c r="AM86" s="1"/>
      <c r="AN86" s="2">
        <f>IF(AK86=0,0,1)</f>
        <v>0</v>
      </c>
      <c r="AO86" s="1">
        <f>AL86*AN86</f>
        <v>0</v>
      </c>
      <c r="AP86" s="1"/>
      <c r="AQ86" s="1"/>
      <c r="AR86" s="1" t="s">
        <v>190</v>
      </c>
      <c r="AS86" s="1">
        <f>IF(AND(G86="",I86=""),0,IF(AND(G86="平成",AND(I86&gt;13,I86&lt;31)),0,IF(AND(G86="令和",I86&lt;12),0,1)))</f>
        <v>0</v>
      </c>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2"/>
      <c r="BU86" s="2"/>
      <c r="BV86" s="2"/>
      <c r="CQ86" s="36"/>
    </row>
    <row r="87" spans="1:95" ht="18" customHeight="1" x14ac:dyDescent="0.2">
      <c r="A87" s="43"/>
      <c r="B87" s="43"/>
      <c r="C87" s="43"/>
      <c r="D87" s="75" t="s">
        <v>26</v>
      </c>
      <c r="E87" s="76"/>
      <c r="F87" s="77"/>
      <c r="G87" s="277"/>
      <c r="H87" s="278"/>
      <c r="I87" s="278"/>
      <c r="J87" s="278"/>
      <c r="K87" s="278"/>
      <c r="L87" s="278"/>
      <c r="M87" s="278"/>
      <c r="N87" s="278"/>
      <c r="O87" s="278"/>
      <c r="P87" s="278"/>
      <c r="Q87" s="278"/>
      <c r="R87" s="278"/>
      <c r="S87" s="278"/>
      <c r="T87" s="278"/>
      <c r="U87" s="278"/>
      <c r="V87" s="278"/>
      <c r="W87" s="278"/>
      <c r="X87" s="278"/>
      <c r="Y87" s="278"/>
      <c r="Z87" s="278"/>
      <c r="AA87" s="278"/>
      <c r="AB87" s="278"/>
      <c r="AC87" s="278"/>
      <c r="AD87" s="278"/>
      <c r="AE87" s="278"/>
      <c r="AF87" s="278"/>
      <c r="AG87" s="278"/>
      <c r="AH87" s="279"/>
      <c r="AI87" s="43"/>
      <c r="AJ87" s="1"/>
      <c r="AK87" s="1"/>
      <c r="AL87" s="1"/>
      <c r="AM87" s="1"/>
      <c r="AN87" s="2">
        <f>AN85+AN86</f>
        <v>0</v>
      </c>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2"/>
      <c r="BT87" s="2"/>
      <c r="BU87" s="2"/>
      <c r="BV87" s="2"/>
    </row>
    <row r="88" spans="1:95" ht="18" customHeight="1" x14ac:dyDescent="0.2">
      <c r="A88" s="43"/>
      <c r="B88" s="43"/>
      <c r="C88" s="43"/>
      <c r="D88" s="66"/>
      <c r="E88" s="43"/>
      <c r="F88" s="80"/>
      <c r="G88" s="280"/>
      <c r="H88" s="281"/>
      <c r="I88" s="281"/>
      <c r="J88" s="281"/>
      <c r="K88" s="281"/>
      <c r="L88" s="281"/>
      <c r="M88" s="281"/>
      <c r="N88" s="281"/>
      <c r="O88" s="281"/>
      <c r="P88" s="281"/>
      <c r="Q88" s="281"/>
      <c r="R88" s="281"/>
      <c r="S88" s="281"/>
      <c r="T88" s="281"/>
      <c r="U88" s="281"/>
      <c r="V88" s="281"/>
      <c r="W88" s="281"/>
      <c r="X88" s="281"/>
      <c r="Y88" s="281"/>
      <c r="Z88" s="281"/>
      <c r="AA88" s="281"/>
      <c r="AB88" s="281"/>
      <c r="AC88" s="281"/>
      <c r="AD88" s="281"/>
      <c r="AE88" s="281"/>
      <c r="AF88" s="281"/>
      <c r="AG88" s="281"/>
      <c r="AH88" s="282"/>
      <c r="AI88" s="43"/>
      <c r="AJ88" s="1"/>
      <c r="AK88" s="5" t="s">
        <v>108</v>
      </c>
      <c r="AL88" s="5"/>
      <c r="AM88" s="1">
        <f>IF(AND(AM64=1,I85&lt;&gt;"",I85=I86),1,0)</f>
        <v>0</v>
      </c>
      <c r="AN88" s="5" t="s">
        <v>192</v>
      </c>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2"/>
      <c r="BT88" s="2"/>
      <c r="BU88" s="2"/>
      <c r="BV88" s="2"/>
    </row>
    <row r="89" spans="1:95" ht="18" customHeight="1" x14ac:dyDescent="0.2">
      <c r="A89" s="43"/>
      <c r="B89" s="43"/>
      <c r="C89" s="43"/>
      <c r="D89" s="81"/>
      <c r="E89" s="82"/>
      <c r="F89" s="83"/>
      <c r="G89" s="283"/>
      <c r="H89" s="284"/>
      <c r="I89" s="284"/>
      <c r="J89" s="284"/>
      <c r="K89" s="284"/>
      <c r="L89" s="284"/>
      <c r="M89" s="284"/>
      <c r="N89" s="284"/>
      <c r="O89" s="284"/>
      <c r="P89" s="284"/>
      <c r="Q89" s="284"/>
      <c r="R89" s="284"/>
      <c r="S89" s="284"/>
      <c r="T89" s="284"/>
      <c r="U89" s="284"/>
      <c r="V89" s="284"/>
      <c r="W89" s="284"/>
      <c r="X89" s="284"/>
      <c r="Y89" s="284"/>
      <c r="Z89" s="284"/>
      <c r="AA89" s="284"/>
      <c r="AB89" s="284"/>
      <c r="AC89" s="284"/>
      <c r="AD89" s="284"/>
      <c r="AE89" s="284"/>
      <c r="AF89" s="284"/>
      <c r="AG89" s="284"/>
      <c r="AH89" s="285"/>
      <c r="AI89" s="43"/>
      <c r="AJ89" s="1"/>
      <c r="AK89" s="5" t="s">
        <v>109</v>
      </c>
      <c r="AL89" s="5"/>
      <c r="AM89" s="1">
        <f>IF(AND(AM64=1,AM8&gt;=14,AM8&lt;=26,I85&lt;&gt;0,I86&lt;&gt;0),1,0)</f>
        <v>0</v>
      </c>
      <c r="AN89" s="5" t="s">
        <v>193</v>
      </c>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2"/>
      <c r="BT89" s="2"/>
      <c r="BU89" s="2"/>
      <c r="BV89" s="2"/>
    </row>
    <row r="90" spans="1:95" ht="12" customHeight="1" x14ac:dyDescent="0.2">
      <c r="A90" s="43"/>
      <c r="B90" s="43"/>
      <c r="C90" s="43"/>
      <c r="D90" s="43"/>
      <c r="E90" s="84"/>
      <c r="F90" s="43"/>
      <c r="G90" s="43"/>
      <c r="H90" s="43"/>
      <c r="I90" s="85"/>
      <c r="J90" s="43"/>
      <c r="K90" s="43"/>
      <c r="L90" s="43"/>
      <c r="M90" s="43"/>
      <c r="N90" s="43"/>
      <c r="O90" s="43"/>
      <c r="P90" s="43"/>
      <c r="Q90" s="43"/>
      <c r="R90" s="43"/>
      <c r="S90" s="43"/>
      <c r="T90" s="43"/>
      <c r="U90" s="43"/>
      <c r="V90" s="43"/>
      <c r="W90" s="43"/>
      <c r="X90" s="43"/>
      <c r="Y90" s="43"/>
      <c r="Z90" s="43"/>
      <c r="AA90" s="43"/>
      <c r="AB90" s="43"/>
      <c r="AC90" s="43"/>
      <c r="AD90" s="43"/>
      <c r="AE90" s="43"/>
      <c r="AF90" s="43"/>
      <c r="AG90" s="43"/>
      <c r="AH90" s="43"/>
      <c r="AI90" s="43"/>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2"/>
      <c r="BT90" s="2"/>
      <c r="BU90" s="2"/>
      <c r="BV90" s="2"/>
    </row>
    <row r="91" spans="1:95" ht="3" customHeight="1" x14ac:dyDescent="0.2">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2"/>
      <c r="BT91" s="2"/>
      <c r="BU91" s="2"/>
      <c r="BV91" s="2"/>
    </row>
    <row r="92" spans="1:95" ht="15" customHeight="1" x14ac:dyDescent="0.2">
      <c r="A92" s="69" t="s">
        <v>27</v>
      </c>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43"/>
      <c r="AB92" s="43"/>
      <c r="AC92" s="43"/>
      <c r="AD92" s="43"/>
      <c r="AE92" s="43"/>
      <c r="AF92" s="43"/>
      <c r="AG92" s="43"/>
      <c r="AH92" s="43"/>
      <c r="AI92" s="43"/>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2"/>
      <c r="BT92" s="2"/>
      <c r="BU92" s="2"/>
      <c r="BV92" s="2"/>
    </row>
    <row r="93" spans="1:95" ht="15" customHeight="1" x14ac:dyDescent="0.2">
      <c r="A93" s="86" t="s">
        <v>28</v>
      </c>
      <c r="B93" s="43"/>
      <c r="C93" s="43"/>
      <c r="D93" s="43"/>
      <c r="E93" s="43"/>
      <c r="F93" s="43"/>
      <c r="G93" s="43"/>
      <c r="H93" s="43"/>
      <c r="I93" s="43"/>
      <c r="J93" s="43"/>
      <c r="K93" s="43"/>
      <c r="L93" s="43"/>
      <c r="M93" s="43"/>
      <c r="N93" s="43"/>
      <c r="O93" s="43"/>
      <c r="P93" s="43"/>
      <c r="Q93" s="43"/>
      <c r="R93" s="43"/>
      <c r="S93" s="43"/>
      <c r="T93" s="43"/>
      <c r="U93" s="43"/>
      <c r="V93" s="43"/>
      <c r="W93" s="43"/>
      <c r="X93" s="43"/>
      <c r="Y93" s="43"/>
      <c r="Z93" s="43"/>
      <c r="AA93" s="43"/>
      <c r="AB93" s="43"/>
      <c r="AC93" s="43"/>
      <c r="AD93" s="43"/>
      <c r="AE93" s="43"/>
      <c r="AF93" s="43"/>
      <c r="AG93" s="43"/>
      <c r="AH93" s="43"/>
      <c r="AI93" s="43"/>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2"/>
      <c r="BT93" s="2"/>
      <c r="BU93" s="2"/>
      <c r="BV93" s="2"/>
    </row>
    <row r="94" spans="1:95" ht="12" customHeight="1" x14ac:dyDescent="0.15">
      <c r="A94" s="43"/>
      <c r="B94" s="43"/>
      <c r="C94" s="43"/>
      <c r="D94" s="50" t="str">
        <f>IF(AM94=1,AN94,IF(AM94=2,AN95,""))</f>
        <v/>
      </c>
      <c r="E94" s="43"/>
      <c r="F94" s="43"/>
      <c r="G94" s="43"/>
      <c r="H94" s="43"/>
      <c r="I94" s="43"/>
      <c r="J94" s="43"/>
      <c r="K94" s="43"/>
      <c r="L94" s="43"/>
      <c r="M94" s="43"/>
      <c r="N94" s="43"/>
      <c r="O94" s="43"/>
      <c r="P94" s="43"/>
      <c r="Q94" s="43"/>
      <c r="R94" s="43"/>
      <c r="S94" s="43"/>
      <c r="T94" s="43"/>
      <c r="U94" s="43"/>
      <c r="V94" s="43"/>
      <c r="W94" s="43"/>
      <c r="X94" s="43"/>
      <c r="Y94" s="43"/>
      <c r="Z94" s="43"/>
      <c r="AA94" s="43"/>
      <c r="AB94" s="43"/>
      <c r="AC94" s="43"/>
      <c r="AD94" s="43"/>
      <c r="AE94" s="43"/>
      <c r="AF94" s="43"/>
      <c r="AG94" s="43"/>
      <c r="AH94" s="43"/>
      <c r="AI94" s="43"/>
      <c r="AJ94" s="1"/>
      <c r="AK94" s="1"/>
      <c r="AL94" s="1" t="s">
        <v>219</v>
      </c>
      <c r="AM94" s="1">
        <f>IF(AND(C73="○",OR(D95&lt;&gt;"",D96&lt;&gt;"",D97&lt;&gt;"")),1,IF(AND(C72="○",AND(D95="",D96="",D97="")),2,0))</f>
        <v>0</v>
      </c>
      <c r="AN94" s="5" t="s">
        <v>217</v>
      </c>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2"/>
      <c r="BT94" s="2"/>
      <c r="BU94" s="2"/>
      <c r="BV94" s="2"/>
    </row>
    <row r="95" spans="1:95" ht="18" customHeight="1" x14ac:dyDescent="0.2">
      <c r="A95" s="43"/>
      <c r="B95" s="43"/>
      <c r="C95" s="43"/>
      <c r="D95" s="147"/>
      <c r="E95" s="176"/>
      <c r="F95" s="148"/>
      <c r="G95" s="53" t="s">
        <v>29</v>
      </c>
      <c r="H95" s="53"/>
      <c r="I95" s="53"/>
      <c r="J95" s="53"/>
      <c r="K95" s="53"/>
      <c r="L95" s="53"/>
      <c r="M95" s="67" t="s">
        <v>234</v>
      </c>
      <c r="N95" s="53"/>
      <c r="O95" s="53"/>
      <c r="P95" s="53"/>
      <c r="Q95" s="53"/>
      <c r="R95" s="53"/>
      <c r="S95" s="53"/>
      <c r="T95" s="53"/>
      <c r="U95" s="53"/>
      <c r="V95" s="53"/>
      <c r="W95" s="53"/>
      <c r="X95" s="53"/>
      <c r="Y95" s="53"/>
      <c r="Z95" s="53"/>
      <c r="AA95" s="53"/>
      <c r="AB95" s="53"/>
      <c r="AC95" s="53"/>
      <c r="AD95" s="53"/>
      <c r="AE95" s="53"/>
      <c r="AF95" s="53"/>
      <c r="AG95" s="53"/>
      <c r="AH95" s="54"/>
      <c r="AI95" s="43"/>
      <c r="AJ95" s="1"/>
      <c r="AK95" s="1"/>
      <c r="AL95" s="1"/>
      <c r="AM95" s="1"/>
      <c r="AN95" s="5" t="s">
        <v>218</v>
      </c>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2"/>
      <c r="BT95" s="2"/>
      <c r="BU95" s="2"/>
      <c r="BV95" s="2"/>
    </row>
    <row r="96" spans="1:95" ht="18" customHeight="1" x14ac:dyDescent="0.2">
      <c r="A96" s="43"/>
      <c r="B96" s="43"/>
      <c r="C96" s="43"/>
      <c r="D96" s="147"/>
      <c r="E96" s="176"/>
      <c r="F96" s="148"/>
      <c r="G96" s="53" t="s">
        <v>30</v>
      </c>
      <c r="H96" s="53"/>
      <c r="I96" s="53"/>
      <c r="J96" s="53"/>
      <c r="K96" s="53"/>
      <c r="L96" s="53"/>
      <c r="M96" s="53"/>
      <c r="N96" s="53"/>
      <c r="O96" s="53"/>
      <c r="P96" s="53"/>
      <c r="Q96" s="53"/>
      <c r="R96" s="53"/>
      <c r="S96" s="53"/>
      <c r="T96" s="53"/>
      <c r="U96" s="53"/>
      <c r="V96" s="53"/>
      <c r="W96" s="53"/>
      <c r="X96" s="53"/>
      <c r="Y96" s="53"/>
      <c r="Z96" s="53"/>
      <c r="AA96" s="53"/>
      <c r="AB96" s="53"/>
      <c r="AC96" s="53"/>
      <c r="AD96" s="53"/>
      <c r="AE96" s="53"/>
      <c r="AF96" s="53"/>
      <c r="AG96" s="53"/>
      <c r="AH96" s="54"/>
      <c r="AI96" s="43"/>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2"/>
      <c r="BT96" s="2"/>
      <c r="BU96" s="2"/>
      <c r="BV96" s="2"/>
    </row>
    <row r="97" spans="1:74" ht="18" customHeight="1" x14ac:dyDescent="0.2">
      <c r="A97" s="43"/>
      <c r="B97" s="43"/>
      <c r="C97" s="43"/>
      <c r="D97" s="147"/>
      <c r="E97" s="176"/>
      <c r="F97" s="148"/>
      <c r="G97" s="53" t="s">
        <v>66</v>
      </c>
      <c r="H97" s="53"/>
      <c r="I97" s="53"/>
      <c r="J97" s="53"/>
      <c r="K97" s="53"/>
      <c r="L97" s="53"/>
      <c r="M97" s="67" t="s">
        <v>67</v>
      </c>
      <c r="N97" s="53"/>
      <c r="O97" s="53"/>
      <c r="P97" s="53"/>
      <c r="Q97" s="53"/>
      <c r="R97" s="53"/>
      <c r="S97" s="53"/>
      <c r="T97" s="53"/>
      <c r="U97" s="53"/>
      <c r="V97" s="53"/>
      <c r="W97" s="53"/>
      <c r="X97" s="53"/>
      <c r="Y97" s="53"/>
      <c r="Z97" s="53"/>
      <c r="AA97" s="53"/>
      <c r="AB97" s="53"/>
      <c r="AC97" s="53"/>
      <c r="AD97" s="53"/>
      <c r="AE97" s="53"/>
      <c r="AF97" s="53"/>
      <c r="AG97" s="53"/>
      <c r="AH97" s="54"/>
      <c r="AI97" s="43"/>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2"/>
      <c r="BT97" s="2"/>
      <c r="BU97" s="2"/>
      <c r="BV97" s="2"/>
    </row>
    <row r="98" spans="1:74" ht="15" customHeight="1" x14ac:dyDescent="0.2">
      <c r="A98" s="43"/>
      <c r="B98" s="43"/>
      <c r="C98" s="43"/>
      <c r="D98" s="43"/>
      <c r="E98" s="43"/>
      <c r="F98" s="43"/>
      <c r="G98" s="43"/>
      <c r="H98" s="43"/>
      <c r="I98" s="43"/>
      <c r="J98" s="43"/>
      <c r="K98" s="43"/>
      <c r="L98" s="43"/>
      <c r="M98" s="43"/>
      <c r="N98" s="43"/>
      <c r="O98" s="43"/>
      <c r="P98" s="43"/>
      <c r="Q98" s="43"/>
      <c r="R98" s="43"/>
      <c r="S98" s="43"/>
      <c r="T98" s="43"/>
      <c r="U98" s="43"/>
      <c r="V98" s="43"/>
      <c r="W98" s="43"/>
      <c r="X98" s="43"/>
      <c r="Y98" s="43"/>
      <c r="Z98" s="43"/>
      <c r="AA98" s="43"/>
      <c r="AB98" s="43"/>
      <c r="AC98" s="43"/>
      <c r="AD98" s="43"/>
      <c r="AE98" s="43"/>
      <c r="AF98" s="43"/>
      <c r="AG98" s="43"/>
      <c r="AH98" s="43"/>
      <c r="AI98" s="43"/>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2"/>
      <c r="BT98" s="2"/>
      <c r="BU98" s="2"/>
      <c r="BV98" s="2"/>
    </row>
    <row r="99" spans="1:74" ht="15" customHeight="1" x14ac:dyDescent="0.2">
      <c r="A99" s="43" t="s">
        <v>264</v>
      </c>
      <c r="B99" s="43"/>
      <c r="C99" s="43"/>
      <c r="D99" s="43"/>
      <c r="E99" s="43"/>
      <c r="F99" s="43"/>
      <c r="G99" s="43"/>
      <c r="H99" s="43"/>
      <c r="I99" s="43"/>
      <c r="J99" s="43"/>
      <c r="K99" s="43"/>
      <c r="L99" s="43"/>
      <c r="M99" s="43"/>
      <c r="N99" s="43"/>
      <c r="O99" s="43"/>
      <c r="P99" s="43"/>
      <c r="Q99" s="43"/>
      <c r="R99" s="43"/>
      <c r="S99" s="55" t="s">
        <v>82</v>
      </c>
      <c r="T99" s="43"/>
      <c r="U99" s="43"/>
      <c r="V99" s="43"/>
      <c r="W99" s="43"/>
      <c r="X99" s="43"/>
      <c r="Y99" s="43"/>
      <c r="Z99" s="43"/>
      <c r="AA99" s="43"/>
      <c r="AB99" s="43"/>
      <c r="AC99" s="43"/>
      <c r="AD99" s="43"/>
      <c r="AE99" s="43"/>
      <c r="AF99" s="43"/>
      <c r="AG99" s="43"/>
      <c r="AH99" s="43"/>
      <c r="AI99" s="43"/>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2"/>
      <c r="BT99" s="2"/>
      <c r="BU99" s="2"/>
      <c r="BV99" s="2"/>
    </row>
    <row r="100" spans="1:74" ht="12" customHeight="1" x14ac:dyDescent="0.2">
      <c r="A100" s="43"/>
      <c r="B100" s="43"/>
      <c r="C100" s="43"/>
      <c r="D100" s="43"/>
      <c r="E100" s="43"/>
      <c r="F100" s="43"/>
      <c r="G100" s="43"/>
      <c r="H100" s="43"/>
      <c r="I100" s="43"/>
      <c r="J100" s="43"/>
      <c r="K100" s="43"/>
      <c r="L100" s="43"/>
      <c r="M100" s="43"/>
      <c r="N100" s="43"/>
      <c r="O100" s="43"/>
      <c r="P100" s="43"/>
      <c r="Q100" s="43"/>
      <c r="R100" s="43"/>
      <c r="S100" s="43"/>
      <c r="T100" s="43"/>
      <c r="U100" s="43"/>
      <c r="V100" s="55" t="s">
        <v>169</v>
      </c>
      <c r="W100" s="43"/>
      <c r="X100" s="43"/>
      <c r="Y100" s="43"/>
      <c r="Z100" s="43"/>
      <c r="AA100" s="43"/>
      <c r="AB100" s="43"/>
      <c r="AC100" s="43"/>
      <c r="AD100" s="43"/>
      <c r="AE100" s="43"/>
      <c r="AF100" s="43"/>
      <c r="AG100" s="43"/>
      <c r="AH100" s="43"/>
      <c r="AI100" s="43"/>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2"/>
      <c r="BT100" s="2"/>
      <c r="BU100" s="2"/>
      <c r="BV100" s="2"/>
    </row>
    <row r="101" spans="1:74" ht="15" customHeight="1" x14ac:dyDescent="0.2">
      <c r="A101" s="43"/>
      <c r="B101" s="43"/>
      <c r="C101" s="210" t="s">
        <v>31</v>
      </c>
      <c r="D101" s="211"/>
      <c r="E101" s="211"/>
      <c r="F101" s="211"/>
      <c r="G101" s="211"/>
      <c r="H101" s="211"/>
      <c r="I101" s="211"/>
      <c r="J101" s="211"/>
      <c r="K101" s="87" t="s">
        <v>96</v>
      </c>
      <c r="L101" s="88"/>
      <c r="M101" s="88"/>
      <c r="N101" s="88"/>
      <c r="O101" s="88"/>
      <c r="P101" s="88"/>
      <c r="Q101" s="88"/>
      <c r="R101" s="88"/>
      <c r="S101" s="88"/>
      <c r="T101" s="88"/>
      <c r="U101" s="89"/>
      <c r="V101" s="210" t="s">
        <v>97</v>
      </c>
      <c r="W101" s="211"/>
      <c r="X101" s="211"/>
      <c r="Y101" s="211"/>
      <c r="Z101" s="211"/>
      <c r="AA101" s="214"/>
      <c r="AB101" s="211" t="s">
        <v>98</v>
      </c>
      <c r="AC101" s="211"/>
      <c r="AD101" s="211"/>
      <c r="AE101" s="211"/>
      <c r="AF101" s="211"/>
      <c r="AG101" s="211"/>
      <c r="AH101" s="214"/>
      <c r="AI101" s="43"/>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2"/>
      <c r="BT101" s="2"/>
      <c r="BU101" s="2"/>
      <c r="BV101" s="2"/>
    </row>
    <row r="102" spans="1:74" ht="15" customHeight="1" x14ac:dyDescent="0.2">
      <c r="A102" s="43"/>
      <c r="B102" s="43"/>
      <c r="C102" s="212"/>
      <c r="D102" s="213"/>
      <c r="E102" s="213"/>
      <c r="F102" s="213"/>
      <c r="G102" s="213"/>
      <c r="H102" s="213"/>
      <c r="I102" s="213"/>
      <c r="J102" s="213"/>
      <c r="K102" s="286" t="s">
        <v>103</v>
      </c>
      <c r="L102" s="287"/>
      <c r="M102" s="287"/>
      <c r="N102" s="288" t="s">
        <v>232</v>
      </c>
      <c r="O102" s="288"/>
      <c r="P102" s="288"/>
      <c r="Q102" s="216"/>
      <c r="R102" s="216"/>
      <c r="S102" s="216"/>
      <c r="T102" s="216"/>
      <c r="U102" s="217"/>
      <c r="V102" s="212"/>
      <c r="W102" s="213"/>
      <c r="X102" s="213"/>
      <c r="Y102" s="213"/>
      <c r="Z102" s="213"/>
      <c r="AA102" s="215"/>
      <c r="AB102" s="213"/>
      <c r="AC102" s="213"/>
      <c r="AD102" s="213"/>
      <c r="AE102" s="213"/>
      <c r="AF102" s="213"/>
      <c r="AG102" s="213"/>
      <c r="AH102" s="215"/>
      <c r="AI102" s="43"/>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2"/>
      <c r="BT102" s="2"/>
      <c r="BU102" s="2"/>
      <c r="BV102" s="2"/>
    </row>
    <row r="103" spans="1:74" ht="16.5" customHeight="1" x14ac:dyDescent="0.2">
      <c r="A103" s="43"/>
      <c r="B103" s="43"/>
      <c r="C103" s="218" t="s">
        <v>43</v>
      </c>
      <c r="D103" s="67" t="s">
        <v>32</v>
      </c>
      <c r="E103" s="90"/>
      <c r="F103" s="90"/>
      <c r="G103" s="90"/>
      <c r="H103" s="90"/>
      <c r="I103" s="90"/>
      <c r="J103" s="91"/>
      <c r="K103" s="198">
        <v>85</v>
      </c>
      <c r="L103" s="199"/>
      <c r="M103" s="199"/>
      <c r="N103" s="207">
        <v>100</v>
      </c>
      <c r="O103" s="207"/>
      <c r="P103" s="207"/>
      <c r="Q103" s="186" t="s">
        <v>95</v>
      </c>
      <c r="R103" s="186"/>
      <c r="S103" s="186"/>
      <c r="T103" s="186"/>
      <c r="U103" s="187"/>
      <c r="V103" s="188"/>
      <c r="W103" s="189"/>
      <c r="X103" s="189"/>
      <c r="Y103" s="189"/>
      <c r="Z103" s="180" t="s">
        <v>107</v>
      </c>
      <c r="AA103" s="181"/>
      <c r="AB103" s="184" t="str">
        <f>IF(AND($AM$8&gt;22,$AM$8&lt;27),K103*V103/1000,IF(OR(AND($AM$8&gt;26,$AM$8&lt;31),AND($AM$8&gt;0,$AM$8&lt;8)),N103*V103/1000,""))</f>
        <v/>
      </c>
      <c r="AC103" s="185"/>
      <c r="AD103" s="185"/>
      <c r="AE103" s="185"/>
      <c r="AF103" s="180" t="s">
        <v>105</v>
      </c>
      <c r="AG103" s="180"/>
      <c r="AH103" s="181"/>
      <c r="AI103" s="43"/>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2"/>
      <c r="BT103" s="2"/>
      <c r="BU103" s="2"/>
      <c r="BV103" s="2"/>
    </row>
    <row r="104" spans="1:74" ht="16.5" customHeight="1" x14ac:dyDescent="0.2">
      <c r="A104" s="43"/>
      <c r="B104" s="43"/>
      <c r="C104" s="219"/>
      <c r="D104" s="67" t="s">
        <v>33</v>
      </c>
      <c r="E104" s="90"/>
      <c r="F104" s="90"/>
      <c r="G104" s="90"/>
      <c r="H104" s="90"/>
      <c r="I104" s="90"/>
      <c r="J104" s="91"/>
      <c r="K104" s="198">
        <v>60</v>
      </c>
      <c r="L104" s="199"/>
      <c r="M104" s="199"/>
      <c r="N104" s="207">
        <v>75</v>
      </c>
      <c r="O104" s="207"/>
      <c r="P104" s="207"/>
      <c r="Q104" s="186" t="s">
        <v>95</v>
      </c>
      <c r="R104" s="186"/>
      <c r="S104" s="186"/>
      <c r="T104" s="186"/>
      <c r="U104" s="187"/>
      <c r="V104" s="188"/>
      <c r="W104" s="189"/>
      <c r="X104" s="189"/>
      <c r="Y104" s="189"/>
      <c r="Z104" s="180" t="s">
        <v>107</v>
      </c>
      <c r="AA104" s="181"/>
      <c r="AB104" s="184" t="str">
        <f>IF(AND($AM$8&gt;22,$AM$8&lt;27),K104*V104/1000,IF(OR(AND($AM$8&gt;26,$AM$8&lt;31),AND($AM$8&gt;0,$AM$8&lt;8)),N104*V104/1000,""))</f>
        <v/>
      </c>
      <c r="AC104" s="185"/>
      <c r="AD104" s="185"/>
      <c r="AE104" s="185"/>
      <c r="AF104" s="180" t="s">
        <v>105</v>
      </c>
      <c r="AG104" s="180"/>
      <c r="AH104" s="181"/>
      <c r="AI104" s="43"/>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2"/>
      <c r="BT104" s="2"/>
      <c r="BU104" s="2"/>
      <c r="BV104" s="2"/>
    </row>
    <row r="105" spans="1:74" ht="16.5" customHeight="1" x14ac:dyDescent="0.2">
      <c r="A105" s="43"/>
      <c r="B105" s="43"/>
      <c r="C105" s="219"/>
      <c r="D105" s="92" t="s">
        <v>34</v>
      </c>
      <c r="E105" s="93"/>
      <c r="F105" s="93"/>
      <c r="G105" s="93"/>
      <c r="H105" s="93"/>
      <c r="I105" s="93"/>
      <c r="J105" s="94"/>
      <c r="K105" s="200">
        <v>320</v>
      </c>
      <c r="L105" s="201"/>
      <c r="M105" s="201"/>
      <c r="N105" s="221">
        <v>380</v>
      </c>
      <c r="O105" s="221"/>
      <c r="P105" s="221"/>
      <c r="Q105" s="273" t="s">
        <v>95</v>
      </c>
      <c r="R105" s="273"/>
      <c r="S105" s="273"/>
      <c r="T105" s="273"/>
      <c r="U105" s="274"/>
      <c r="V105" s="298"/>
      <c r="W105" s="299"/>
      <c r="X105" s="299"/>
      <c r="Y105" s="299"/>
      <c r="Z105" s="302" t="s">
        <v>106</v>
      </c>
      <c r="AA105" s="303"/>
      <c r="AB105" s="192" t="str">
        <f>IF(AND($AM$8&gt;22,$AM$8&lt;27),K105*V105/1000,IF(OR(AND($AM$8&gt;26,$AM$8&lt;31),AND($AM$8&gt;0,$AM$8&lt;8)),(N105*V105+N106*V106)/1000,""))</f>
        <v/>
      </c>
      <c r="AC105" s="193"/>
      <c r="AD105" s="193"/>
      <c r="AE105" s="193"/>
      <c r="AF105" s="309" t="s">
        <v>105</v>
      </c>
      <c r="AG105" s="309"/>
      <c r="AH105" s="310"/>
      <c r="AI105" s="43"/>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2"/>
      <c r="BT105" s="2"/>
      <c r="BU105" s="2"/>
      <c r="BV105" s="2"/>
    </row>
    <row r="106" spans="1:74" ht="16.5" customHeight="1" x14ac:dyDescent="0.2">
      <c r="A106" s="43"/>
      <c r="B106" s="43"/>
      <c r="C106" s="219"/>
      <c r="D106" s="95"/>
      <c r="E106" s="96" t="s">
        <v>104</v>
      </c>
      <c r="F106" s="96"/>
      <c r="G106" s="96"/>
      <c r="H106" s="96"/>
      <c r="I106" s="96"/>
      <c r="J106" s="97"/>
      <c r="K106" s="202" t="s">
        <v>102</v>
      </c>
      <c r="L106" s="203"/>
      <c r="M106" s="203"/>
      <c r="N106" s="206">
        <v>610</v>
      </c>
      <c r="O106" s="206"/>
      <c r="P106" s="206"/>
      <c r="Q106" s="275"/>
      <c r="R106" s="275"/>
      <c r="S106" s="275"/>
      <c r="T106" s="275"/>
      <c r="U106" s="276"/>
      <c r="V106" s="300"/>
      <c r="W106" s="301"/>
      <c r="X106" s="301"/>
      <c r="Y106" s="301"/>
      <c r="Z106" s="208" t="s">
        <v>106</v>
      </c>
      <c r="AA106" s="209"/>
      <c r="AB106" s="194"/>
      <c r="AC106" s="195"/>
      <c r="AD106" s="195"/>
      <c r="AE106" s="195"/>
      <c r="AF106" s="311"/>
      <c r="AG106" s="311"/>
      <c r="AH106" s="312"/>
      <c r="AI106" s="43"/>
      <c r="AJ106" s="1"/>
      <c r="AK106" s="14"/>
      <c r="AL106" s="14"/>
      <c r="AM106" s="1"/>
      <c r="AN106" s="31">
        <f>V106</f>
        <v>0</v>
      </c>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2"/>
      <c r="BT106" s="2"/>
      <c r="BU106" s="2"/>
      <c r="BV106" s="2"/>
    </row>
    <row r="107" spans="1:74" ht="16.5" customHeight="1" x14ac:dyDescent="0.2">
      <c r="A107" s="43"/>
      <c r="B107" s="43"/>
      <c r="C107" s="219"/>
      <c r="D107" s="67" t="s">
        <v>35</v>
      </c>
      <c r="E107" s="90"/>
      <c r="F107" s="90"/>
      <c r="G107" s="90"/>
      <c r="H107" s="90"/>
      <c r="I107" s="90"/>
      <c r="J107" s="91"/>
      <c r="K107" s="198">
        <v>215</v>
      </c>
      <c r="L107" s="199"/>
      <c r="M107" s="199"/>
      <c r="N107" s="207">
        <v>260</v>
      </c>
      <c r="O107" s="207"/>
      <c r="P107" s="207"/>
      <c r="Q107" s="186" t="s">
        <v>95</v>
      </c>
      <c r="R107" s="186"/>
      <c r="S107" s="186"/>
      <c r="T107" s="186"/>
      <c r="U107" s="187"/>
      <c r="V107" s="188"/>
      <c r="W107" s="189"/>
      <c r="X107" s="189"/>
      <c r="Y107" s="189"/>
      <c r="Z107" s="180" t="s">
        <v>106</v>
      </c>
      <c r="AA107" s="181"/>
      <c r="AB107" s="184" t="str">
        <f>IF(AND($AM$8&gt;22,$AM$8&lt;27),K107*V107/1000,IF(OR(AND($AM$8&gt;26,$AM$8&lt;31),AND($AM$8&gt;0,$AM$8&lt;8)),N107*V107/1000,""))</f>
        <v/>
      </c>
      <c r="AC107" s="185"/>
      <c r="AD107" s="185"/>
      <c r="AE107" s="185"/>
      <c r="AF107" s="180" t="s">
        <v>105</v>
      </c>
      <c r="AG107" s="180"/>
      <c r="AH107" s="181"/>
      <c r="AI107" s="43"/>
      <c r="AJ107" s="1"/>
      <c r="AK107" s="14"/>
      <c r="AL107" s="14"/>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2"/>
      <c r="BT107" s="2"/>
      <c r="BU107" s="2"/>
      <c r="BV107" s="2"/>
    </row>
    <row r="108" spans="1:74" ht="16.5" customHeight="1" x14ac:dyDescent="0.2">
      <c r="A108" s="43"/>
      <c r="B108" s="43"/>
      <c r="C108" s="219"/>
      <c r="D108" s="92" t="s">
        <v>36</v>
      </c>
      <c r="E108" s="93"/>
      <c r="F108" s="93"/>
      <c r="G108" s="93"/>
      <c r="H108" s="93"/>
      <c r="I108" s="93"/>
      <c r="J108" s="94"/>
      <c r="K108" s="200">
        <v>130</v>
      </c>
      <c r="L108" s="201"/>
      <c r="M108" s="201"/>
      <c r="N108" s="221">
        <v>160</v>
      </c>
      <c r="O108" s="221"/>
      <c r="P108" s="221"/>
      <c r="Q108" s="273" t="s">
        <v>95</v>
      </c>
      <c r="R108" s="273"/>
      <c r="S108" s="273"/>
      <c r="T108" s="273"/>
      <c r="U108" s="274"/>
      <c r="V108" s="298"/>
      <c r="W108" s="299"/>
      <c r="X108" s="299"/>
      <c r="Y108" s="299"/>
      <c r="Z108" s="302" t="s">
        <v>106</v>
      </c>
      <c r="AA108" s="303"/>
      <c r="AB108" s="192" t="str">
        <f>IF(AND($AM$8&gt;22,$AM$8&lt;27),K108*V108/1000,IF(OR(AND($AM$8&gt;26,$AM$8&lt;31),AND($AM$8&gt;0,$AM$8&lt;8)),(N108*V108+N109*V109)/1000,""))</f>
        <v/>
      </c>
      <c r="AC108" s="193"/>
      <c r="AD108" s="193"/>
      <c r="AE108" s="193"/>
      <c r="AF108" s="309" t="s">
        <v>105</v>
      </c>
      <c r="AG108" s="309"/>
      <c r="AH108" s="310"/>
      <c r="AI108" s="43"/>
      <c r="AJ108" s="1"/>
      <c r="AK108" s="14"/>
      <c r="AL108" s="14"/>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2"/>
      <c r="BT108" s="2"/>
      <c r="BU108" s="2"/>
      <c r="BV108" s="2"/>
    </row>
    <row r="109" spans="1:74" ht="16.5" customHeight="1" x14ac:dyDescent="0.2">
      <c r="A109" s="43"/>
      <c r="B109" s="43"/>
      <c r="C109" s="219"/>
      <c r="D109" s="95"/>
      <c r="E109" s="96" t="s">
        <v>99</v>
      </c>
      <c r="F109" s="96"/>
      <c r="G109" s="96"/>
      <c r="H109" s="96"/>
      <c r="I109" s="96"/>
      <c r="J109" s="97"/>
      <c r="K109" s="202" t="s">
        <v>102</v>
      </c>
      <c r="L109" s="203"/>
      <c r="M109" s="203"/>
      <c r="N109" s="206">
        <v>225</v>
      </c>
      <c r="O109" s="206"/>
      <c r="P109" s="206"/>
      <c r="Q109" s="275"/>
      <c r="R109" s="275"/>
      <c r="S109" s="275"/>
      <c r="T109" s="275"/>
      <c r="U109" s="276"/>
      <c r="V109" s="300"/>
      <c r="W109" s="301"/>
      <c r="X109" s="301"/>
      <c r="Y109" s="301"/>
      <c r="Z109" s="208" t="s">
        <v>106</v>
      </c>
      <c r="AA109" s="209"/>
      <c r="AB109" s="194"/>
      <c r="AC109" s="195"/>
      <c r="AD109" s="195"/>
      <c r="AE109" s="195"/>
      <c r="AF109" s="311"/>
      <c r="AG109" s="311"/>
      <c r="AH109" s="312"/>
      <c r="AI109" s="43"/>
      <c r="AJ109" s="1"/>
      <c r="AK109" s="14"/>
      <c r="AL109" s="14"/>
      <c r="AM109" s="1"/>
      <c r="AN109" s="31">
        <f>V109</f>
        <v>0</v>
      </c>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2"/>
      <c r="BT109" s="2"/>
      <c r="BU109" s="2"/>
      <c r="BV109" s="2"/>
    </row>
    <row r="110" spans="1:74" ht="16.5" customHeight="1" x14ac:dyDescent="0.2">
      <c r="A110" s="43"/>
      <c r="B110" s="43"/>
      <c r="C110" s="219"/>
      <c r="D110" s="67" t="s">
        <v>37</v>
      </c>
      <c r="E110" s="90"/>
      <c r="F110" s="90"/>
      <c r="G110" s="90"/>
      <c r="H110" s="90"/>
      <c r="I110" s="90"/>
      <c r="J110" s="91"/>
      <c r="K110" s="198">
        <v>150</v>
      </c>
      <c r="L110" s="199"/>
      <c r="M110" s="199"/>
      <c r="N110" s="207">
        <v>180</v>
      </c>
      <c r="O110" s="207"/>
      <c r="P110" s="207"/>
      <c r="Q110" s="186" t="s">
        <v>95</v>
      </c>
      <c r="R110" s="186"/>
      <c r="S110" s="186"/>
      <c r="T110" s="186"/>
      <c r="U110" s="187"/>
      <c r="V110" s="188"/>
      <c r="W110" s="189"/>
      <c r="X110" s="189"/>
      <c r="Y110" s="189"/>
      <c r="Z110" s="180" t="s">
        <v>106</v>
      </c>
      <c r="AA110" s="181"/>
      <c r="AB110" s="184" t="str">
        <f>IF(AND($AM$8&gt;22,$AM$8&lt;27),K110*V110/1000,IF(OR(AND($AM$8&gt;26,$AM$8&lt;31),AND($AM$8&gt;0,$AM$8&lt;8)),N110*V110/1000,""))</f>
        <v/>
      </c>
      <c r="AC110" s="185"/>
      <c r="AD110" s="185"/>
      <c r="AE110" s="185"/>
      <c r="AF110" s="180" t="s">
        <v>105</v>
      </c>
      <c r="AG110" s="180"/>
      <c r="AH110" s="181"/>
      <c r="AI110" s="43"/>
      <c r="AJ110" s="1"/>
      <c r="AK110" s="14"/>
      <c r="AL110" s="14"/>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2"/>
      <c r="BT110" s="2"/>
      <c r="BU110" s="2"/>
      <c r="BV110" s="2"/>
    </row>
    <row r="111" spans="1:74" ht="16.5" customHeight="1" x14ac:dyDescent="0.2">
      <c r="A111" s="43"/>
      <c r="B111" s="43"/>
      <c r="C111" s="219"/>
      <c r="D111" s="92" t="s">
        <v>38</v>
      </c>
      <c r="E111" s="93"/>
      <c r="F111" s="93"/>
      <c r="G111" s="93"/>
      <c r="H111" s="93"/>
      <c r="I111" s="93"/>
      <c r="J111" s="94"/>
      <c r="K111" s="200">
        <v>50</v>
      </c>
      <c r="L111" s="201"/>
      <c r="M111" s="201"/>
      <c r="N111" s="221">
        <v>60</v>
      </c>
      <c r="O111" s="221"/>
      <c r="P111" s="221"/>
      <c r="Q111" s="273" t="s">
        <v>95</v>
      </c>
      <c r="R111" s="273"/>
      <c r="S111" s="273"/>
      <c r="T111" s="273"/>
      <c r="U111" s="274"/>
      <c r="V111" s="298"/>
      <c r="W111" s="299"/>
      <c r="X111" s="299"/>
      <c r="Y111" s="299"/>
      <c r="Z111" s="302" t="s">
        <v>106</v>
      </c>
      <c r="AA111" s="303"/>
      <c r="AB111" s="192" t="str">
        <f>IF(AND($AM$8&gt;22,$AM$8&lt;27),K111*V111/1000,IF(OR(AND($AM$8&gt;26,$AM$8&lt;31),AND($AM$8&gt;0,$AM$8&lt;8)),(N111*V111+N112*V112)/1000,""))</f>
        <v/>
      </c>
      <c r="AC111" s="193"/>
      <c r="AD111" s="193"/>
      <c r="AE111" s="193"/>
      <c r="AF111" s="309" t="s">
        <v>105</v>
      </c>
      <c r="AG111" s="309"/>
      <c r="AH111" s="310"/>
      <c r="AI111" s="43"/>
      <c r="AJ111" s="1"/>
      <c r="AK111" s="14"/>
      <c r="AL111" s="14"/>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2"/>
      <c r="BT111" s="2"/>
      <c r="BU111" s="2"/>
      <c r="BV111" s="2"/>
    </row>
    <row r="112" spans="1:74" ht="16.5" customHeight="1" x14ac:dyDescent="0.2">
      <c r="A112" s="43"/>
      <c r="B112" s="43"/>
      <c r="C112" s="219"/>
      <c r="D112" s="95"/>
      <c r="E112" s="96" t="s">
        <v>100</v>
      </c>
      <c r="F112" s="96"/>
      <c r="G112" s="96"/>
      <c r="H112" s="96"/>
      <c r="I112" s="96"/>
      <c r="J112" s="97"/>
      <c r="K112" s="202" t="s">
        <v>102</v>
      </c>
      <c r="L112" s="203"/>
      <c r="M112" s="203"/>
      <c r="N112" s="206">
        <v>95</v>
      </c>
      <c r="O112" s="206"/>
      <c r="P112" s="206"/>
      <c r="Q112" s="275"/>
      <c r="R112" s="275"/>
      <c r="S112" s="275"/>
      <c r="T112" s="275"/>
      <c r="U112" s="276"/>
      <c r="V112" s="300"/>
      <c r="W112" s="301"/>
      <c r="X112" s="301"/>
      <c r="Y112" s="301"/>
      <c r="Z112" s="208" t="s">
        <v>106</v>
      </c>
      <c r="AA112" s="209"/>
      <c r="AB112" s="194"/>
      <c r="AC112" s="195"/>
      <c r="AD112" s="195"/>
      <c r="AE112" s="195"/>
      <c r="AF112" s="311"/>
      <c r="AG112" s="311"/>
      <c r="AH112" s="312"/>
      <c r="AI112" s="43"/>
      <c r="AJ112" s="1"/>
      <c r="AK112" s="14"/>
      <c r="AL112" s="14"/>
      <c r="AM112" s="1"/>
      <c r="AN112" s="31">
        <f>V112</f>
        <v>0</v>
      </c>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2"/>
      <c r="BT112" s="2"/>
      <c r="BU112" s="2"/>
      <c r="BV112" s="2"/>
    </row>
    <row r="113" spans="1:74" ht="16.5" customHeight="1" x14ac:dyDescent="0.2">
      <c r="A113" s="43"/>
      <c r="B113" s="43"/>
      <c r="C113" s="219"/>
      <c r="D113" s="67" t="s">
        <v>39</v>
      </c>
      <c r="E113" s="90"/>
      <c r="F113" s="90"/>
      <c r="G113" s="90"/>
      <c r="H113" s="90"/>
      <c r="I113" s="90"/>
      <c r="J113" s="91"/>
      <c r="K113" s="198">
        <v>150</v>
      </c>
      <c r="L113" s="199"/>
      <c r="M113" s="199"/>
      <c r="N113" s="207">
        <v>185</v>
      </c>
      <c r="O113" s="207"/>
      <c r="P113" s="207"/>
      <c r="Q113" s="186" t="s">
        <v>95</v>
      </c>
      <c r="R113" s="186"/>
      <c r="S113" s="186"/>
      <c r="T113" s="186"/>
      <c r="U113" s="187"/>
      <c r="V113" s="188"/>
      <c r="W113" s="189"/>
      <c r="X113" s="189"/>
      <c r="Y113" s="189"/>
      <c r="Z113" s="180" t="s">
        <v>106</v>
      </c>
      <c r="AA113" s="181"/>
      <c r="AB113" s="184" t="str">
        <f>IF(AND($AM$8&gt;22,$AM$8&lt;27),K113*V113/1000,IF(OR(AND($AM$8&gt;26,$AM$8&lt;31),AND($AM$8&gt;0,$AM$8&lt;8)),N113*V113/1000,""))</f>
        <v/>
      </c>
      <c r="AC113" s="185"/>
      <c r="AD113" s="185"/>
      <c r="AE113" s="185"/>
      <c r="AF113" s="180" t="s">
        <v>105</v>
      </c>
      <c r="AG113" s="180"/>
      <c r="AH113" s="181"/>
      <c r="AI113" s="43"/>
      <c r="AJ113" s="1"/>
      <c r="AK113" s="14"/>
      <c r="AL113" s="14"/>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2"/>
      <c r="BT113" s="2"/>
      <c r="BU113" s="2"/>
      <c r="BV113" s="2"/>
    </row>
    <row r="114" spans="1:74" ht="16.5" customHeight="1" x14ac:dyDescent="0.2">
      <c r="A114" s="43"/>
      <c r="B114" s="43"/>
      <c r="C114" s="219"/>
      <c r="D114" s="67" t="s">
        <v>40</v>
      </c>
      <c r="E114" s="90"/>
      <c r="F114" s="90"/>
      <c r="G114" s="90"/>
      <c r="H114" s="90"/>
      <c r="I114" s="90"/>
      <c r="J114" s="91"/>
      <c r="K114" s="198">
        <v>75</v>
      </c>
      <c r="L114" s="199"/>
      <c r="M114" s="199"/>
      <c r="N114" s="207">
        <v>90</v>
      </c>
      <c r="O114" s="207"/>
      <c r="P114" s="207"/>
      <c r="Q114" s="186" t="s">
        <v>95</v>
      </c>
      <c r="R114" s="186"/>
      <c r="S114" s="186"/>
      <c r="T114" s="186"/>
      <c r="U114" s="187"/>
      <c r="V114" s="188"/>
      <c r="W114" s="189"/>
      <c r="X114" s="189"/>
      <c r="Y114" s="189"/>
      <c r="Z114" s="180" t="s">
        <v>106</v>
      </c>
      <c r="AA114" s="181"/>
      <c r="AB114" s="184" t="str">
        <f>IF(AND($AM$8&gt;22,$AM$8&lt;27),K114*V114/1000,IF(OR(AND($AM$8&gt;26,$AM$8&lt;31),AND($AM$8&gt;0,$AM$8&lt;8)),N114*V114/1000,""))</f>
        <v/>
      </c>
      <c r="AC114" s="185"/>
      <c r="AD114" s="185"/>
      <c r="AE114" s="185"/>
      <c r="AF114" s="180" t="s">
        <v>105</v>
      </c>
      <c r="AG114" s="180"/>
      <c r="AH114" s="181"/>
      <c r="AI114" s="43"/>
      <c r="AJ114" s="1"/>
      <c r="AK114" s="14"/>
      <c r="AL114" s="14"/>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2"/>
      <c r="BT114" s="2"/>
      <c r="BU114" s="2"/>
      <c r="BV114" s="2"/>
    </row>
    <row r="115" spans="1:74" ht="16.5" customHeight="1" x14ac:dyDescent="0.2">
      <c r="A115" s="43"/>
      <c r="B115" s="43"/>
      <c r="C115" s="219"/>
      <c r="D115" s="92" t="s">
        <v>41</v>
      </c>
      <c r="E115" s="93"/>
      <c r="F115" s="93"/>
      <c r="G115" s="93"/>
      <c r="H115" s="93"/>
      <c r="I115" s="93"/>
      <c r="J115" s="94"/>
      <c r="K115" s="200">
        <v>50</v>
      </c>
      <c r="L115" s="201"/>
      <c r="M115" s="201"/>
      <c r="N115" s="221">
        <v>55</v>
      </c>
      <c r="O115" s="221"/>
      <c r="P115" s="221"/>
      <c r="Q115" s="273" t="s">
        <v>95</v>
      </c>
      <c r="R115" s="273"/>
      <c r="S115" s="273"/>
      <c r="T115" s="273"/>
      <c r="U115" s="274"/>
      <c r="V115" s="298"/>
      <c r="W115" s="299"/>
      <c r="X115" s="299"/>
      <c r="Y115" s="299"/>
      <c r="Z115" s="302" t="s">
        <v>106</v>
      </c>
      <c r="AA115" s="303"/>
      <c r="AB115" s="192" t="str">
        <f>IF(AND($AM$8&gt;22,$AM$8&lt;27),K115*V115/1000,IF(OR(AND($AM$8&gt;26,$AM$8&lt;31),AND($AM$8&gt;0,$AM$8&lt;8)),(N115*V115+N116*V116)/1000,""))</f>
        <v/>
      </c>
      <c r="AC115" s="193"/>
      <c r="AD115" s="193"/>
      <c r="AE115" s="193"/>
      <c r="AF115" s="309" t="s">
        <v>105</v>
      </c>
      <c r="AG115" s="309"/>
      <c r="AH115" s="310"/>
      <c r="AI115" s="43"/>
      <c r="AJ115" s="1"/>
      <c r="AK115" s="14"/>
      <c r="AL115" s="14"/>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2"/>
      <c r="BT115" s="2"/>
      <c r="BU115" s="2"/>
      <c r="BV115" s="2"/>
    </row>
    <row r="116" spans="1:74" ht="16.5" customHeight="1" x14ac:dyDescent="0.2">
      <c r="A116" s="43"/>
      <c r="B116" s="43"/>
      <c r="C116" s="219"/>
      <c r="D116" s="95"/>
      <c r="E116" s="96" t="s">
        <v>101</v>
      </c>
      <c r="F116" s="96"/>
      <c r="G116" s="96"/>
      <c r="H116" s="96"/>
      <c r="I116" s="96"/>
      <c r="J116" s="97"/>
      <c r="K116" s="202" t="s">
        <v>102</v>
      </c>
      <c r="L116" s="203"/>
      <c r="M116" s="203"/>
      <c r="N116" s="206">
        <v>90</v>
      </c>
      <c r="O116" s="206"/>
      <c r="P116" s="206"/>
      <c r="Q116" s="275"/>
      <c r="R116" s="275"/>
      <c r="S116" s="275"/>
      <c r="T116" s="275"/>
      <c r="U116" s="276"/>
      <c r="V116" s="300"/>
      <c r="W116" s="301"/>
      <c r="X116" s="301"/>
      <c r="Y116" s="301"/>
      <c r="Z116" s="208" t="s">
        <v>106</v>
      </c>
      <c r="AA116" s="209"/>
      <c r="AB116" s="194"/>
      <c r="AC116" s="195"/>
      <c r="AD116" s="195"/>
      <c r="AE116" s="195"/>
      <c r="AF116" s="311"/>
      <c r="AG116" s="311"/>
      <c r="AH116" s="312"/>
      <c r="AI116" s="43"/>
      <c r="AJ116" s="1"/>
      <c r="AK116" s="14"/>
      <c r="AL116" s="14"/>
      <c r="AM116" s="1"/>
      <c r="AN116" s="31">
        <f>V116</f>
        <v>0</v>
      </c>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2"/>
      <c r="BT116" s="2"/>
      <c r="BU116" s="2"/>
      <c r="BV116" s="2"/>
    </row>
    <row r="117" spans="1:74" ht="16.5" customHeight="1" x14ac:dyDescent="0.2">
      <c r="A117" s="43"/>
      <c r="B117" s="43"/>
      <c r="C117" s="220"/>
      <c r="D117" s="67" t="s">
        <v>42</v>
      </c>
      <c r="E117" s="90"/>
      <c r="F117" s="90"/>
      <c r="G117" s="90"/>
      <c r="H117" s="90"/>
      <c r="I117" s="90"/>
      <c r="J117" s="91"/>
      <c r="K117" s="198">
        <v>20</v>
      </c>
      <c r="L117" s="199"/>
      <c r="M117" s="199"/>
      <c r="N117" s="207">
        <v>25</v>
      </c>
      <c r="O117" s="207"/>
      <c r="P117" s="207"/>
      <c r="Q117" s="186" t="s">
        <v>95</v>
      </c>
      <c r="R117" s="186"/>
      <c r="S117" s="186"/>
      <c r="T117" s="186"/>
      <c r="U117" s="187"/>
      <c r="V117" s="188"/>
      <c r="W117" s="189"/>
      <c r="X117" s="189"/>
      <c r="Y117" s="189"/>
      <c r="Z117" s="180" t="s">
        <v>106</v>
      </c>
      <c r="AA117" s="181"/>
      <c r="AB117" s="184" t="str">
        <f t="shared" ref="AB117:AB122" si="15">IF(AND($AM$8&gt;22,$AM$8&lt;27),K117*V117/1000,IF(OR(AND($AM$8&gt;26,$AM$8&lt;31),AND($AM$8&gt;0,$AM$8&lt;8)),N117*V117/1000,""))</f>
        <v/>
      </c>
      <c r="AC117" s="185"/>
      <c r="AD117" s="185"/>
      <c r="AE117" s="185"/>
      <c r="AF117" s="180" t="s">
        <v>105</v>
      </c>
      <c r="AG117" s="180"/>
      <c r="AH117" s="181"/>
      <c r="AI117" s="43"/>
      <c r="AJ117" s="1"/>
      <c r="AK117" s="14"/>
      <c r="AL117" s="14"/>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2"/>
      <c r="BT117" s="2"/>
      <c r="BU117" s="2"/>
      <c r="BV117" s="2"/>
    </row>
    <row r="118" spans="1:74" ht="16.5" customHeight="1" x14ac:dyDescent="0.2">
      <c r="A118" s="43"/>
      <c r="B118" s="43"/>
      <c r="C118" s="218" t="s">
        <v>48</v>
      </c>
      <c r="D118" s="67" t="s">
        <v>44</v>
      </c>
      <c r="E118" s="90"/>
      <c r="F118" s="90"/>
      <c r="G118" s="90"/>
      <c r="H118" s="90"/>
      <c r="I118" s="90"/>
      <c r="J118" s="91"/>
      <c r="K118" s="204"/>
      <c r="L118" s="205"/>
      <c r="M118" s="205"/>
      <c r="N118" s="205"/>
      <c r="O118" s="205"/>
      <c r="P118" s="205"/>
      <c r="Q118" s="186" t="s">
        <v>95</v>
      </c>
      <c r="R118" s="186"/>
      <c r="S118" s="186"/>
      <c r="T118" s="186"/>
      <c r="U118" s="187"/>
      <c r="V118" s="188"/>
      <c r="W118" s="189"/>
      <c r="X118" s="189"/>
      <c r="Y118" s="189"/>
      <c r="Z118" s="180" t="s">
        <v>106</v>
      </c>
      <c r="AA118" s="181"/>
      <c r="AB118" s="184" t="str">
        <f t="shared" si="15"/>
        <v/>
      </c>
      <c r="AC118" s="185"/>
      <c r="AD118" s="185"/>
      <c r="AE118" s="185"/>
      <c r="AF118" s="180" t="s">
        <v>105</v>
      </c>
      <c r="AG118" s="180"/>
      <c r="AH118" s="181"/>
      <c r="AI118" s="43"/>
      <c r="AJ118" s="1"/>
      <c r="AK118" s="14">
        <f>K118</f>
        <v>0</v>
      </c>
      <c r="AL118" s="14">
        <f>N118</f>
        <v>0</v>
      </c>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2"/>
      <c r="BT118" s="2"/>
      <c r="BU118" s="2"/>
      <c r="BV118" s="2"/>
    </row>
    <row r="119" spans="1:74" ht="16.5" customHeight="1" x14ac:dyDescent="0.2">
      <c r="A119" s="43"/>
      <c r="B119" s="43"/>
      <c r="C119" s="219"/>
      <c r="D119" s="67" t="s">
        <v>45</v>
      </c>
      <c r="E119" s="90"/>
      <c r="F119" s="90"/>
      <c r="G119" s="90"/>
      <c r="H119" s="90"/>
      <c r="I119" s="90"/>
      <c r="J119" s="91"/>
      <c r="K119" s="204"/>
      <c r="L119" s="205"/>
      <c r="M119" s="205"/>
      <c r="N119" s="205"/>
      <c r="O119" s="205"/>
      <c r="P119" s="205"/>
      <c r="Q119" s="186" t="s">
        <v>95</v>
      </c>
      <c r="R119" s="186"/>
      <c r="S119" s="186"/>
      <c r="T119" s="186"/>
      <c r="U119" s="187"/>
      <c r="V119" s="188"/>
      <c r="W119" s="189"/>
      <c r="X119" s="189"/>
      <c r="Y119" s="189"/>
      <c r="Z119" s="180" t="s">
        <v>106</v>
      </c>
      <c r="AA119" s="181"/>
      <c r="AB119" s="184" t="str">
        <f t="shared" si="15"/>
        <v/>
      </c>
      <c r="AC119" s="185"/>
      <c r="AD119" s="185"/>
      <c r="AE119" s="185"/>
      <c r="AF119" s="180" t="s">
        <v>105</v>
      </c>
      <c r="AG119" s="180"/>
      <c r="AH119" s="181"/>
      <c r="AI119" s="43"/>
      <c r="AJ119" s="1"/>
      <c r="AK119" s="14">
        <f>K119</f>
        <v>0</v>
      </c>
      <c r="AL119" s="14">
        <f>N119</f>
        <v>0</v>
      </c>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2"/>
      <c r="BT119" s="2"/>
      <c r="BU119" s="2"/>
      <c r="BV119" s="2"/>
    </row>
    <row r="120" spans="1:74" ht="16.5" customHeight="1" x14ac:dyDescent="0.2">
      <c r="A120" s="43"/>
      <c r="B120" s="43"/>
      <c r="C120" s="219"/>
      <c r="D120" s="67" t="s">
        <v>46</v>
      </c>
      <c r="E120" s="90"/>
      <c r="F120" s="90"/>
      <c r="G120" s="90"/>
      <c r="H120" s="90"/>
      <c r="I120" s="90"/>
      <c r="J120" s="91"/>
      <c r="K120" s="204"/>
      <c r="L120" s="205"/>
      <c r="M120" s="205"/>
      <c r="N120" s="205"/>
      <c r="O120" s="205"/>
      <c r="P120" s="205"/>
      <c r="Q120" s="186" t="s">
        <v>95</v>
      </c>
      <c r="R120" s="186"/>
      <c r="S120" s="186"/>
      <c r="T120" s="186"/>
      <c r="U120" s="187"/>
      <c r="V120" s="188"/>
      <c r="W120" s="189"/>
      <c r="X120" s="189"/>
      <c r="Y120" s="189"/>
      <c r="Z120" s="180" t="s">
        <v>106</v>
      </c>
      <c r="AA120" s="181"/>
      <c r="AB120" s="184" t="str">
        <f t="shared" si="15"/>
        <v/>
      </c>
      <c r="AC120" s="185"/>
      <c r="AD120" s="185"/>
      <c r="AE120" s="185"/>
      <c r="AF120" s="180" t="s">
        <v>105</v>
      </c>
      <c r="AG120" s="180"/>
      <c r="AH120" s="181"/>
      <c r="AI120" s="43"/>
      <c r="AJ120" s="1"/>
      <c r="AK120" s="14">
        <f>K120</f>
        <v>0</v>
      </c>
      <c r="AL120" s="14">
        <f>N120</f>
        <v>0</v>
      </c>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2"/>
      <c r="BT120" s="2"/>
      <c r="BU120" s="2"/>
      <c r="BV120" s="2"/>
    </row>
    <row r="121" spans="1:74" ht="16.5" customHeight="1" x14ac:dyDescent="0.2">
      <c r="A121" s="43"/>
      <c r="B121" s="43"/>
      <c r="C121" s="219"/>
      <c r="D121" s="67" t="s">
        <v>228</v>
      </c>
      <c r="E121" s="90"/>
      <c r="F121" s="90"/>
      <c r="G121" s="90"/>
      <c r="H121" s="90"/>
      <c r="I121" s="90"/>
      <c r="J121" s="91"/>
      <c r="K121" s="204"/>
      <c r="L121" s="205"/>
      <c r="M121" s="205"/>
      <c r="N121" s="205"/>
      <c r="O121" s="205"/>
      <c r="P121" s="205"/>
      <c r="Q121" s="186" t="s">
        <v>95</v>
      </c>
      <c r="R121" s="186"/>
      <c r="S121" s="186"/>
      <c r="T121" s="186"/>
      <c r="U121" s="187"/>
      <c r="V121" s="188"/>
      <c r="W121" s="189"/>
      <c r="X121" s="189"/>
      <c r="Y121" s="189"/>
      <c r="Z121" s="180" t="s">
        <v>106</v>
      </c>
      <c r="AA121" s="181"/>
      <c r="AB121" s="184" t="str">
        <f t="shared" si="15"/>
        <v/>
      </c>
      <c r="AC121" s="185"/>
      <c r="AD121" s="185"/>
      <c r="AE121" s="185"/>
      <c r="AF121" s="180" t="s">
        <v>105</v>
      </c>
      <c r="AG121" s="180"/>
      <c r="AH121" s="181"/>
      <c r="AI121" s="43"/>
      <c r="AJ121" s="1"/>
      <c r="AK121" s="14">
        <f>K121</f>
        <v>0</v>
      </c>
      <c r="AL121" s="14">
        <f>N121</f>
        <v>0</v>
      </c>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2"/>
      <c r="BT121" s="2"/>
      <c r="BU121" s="2"/>
      <c r="BV121" s="2"/>
    </row>
    <row r="122" spans="1:74" ht="16.5" customHeight="1" x14ac:dyDescent="0.2">
      <c r="A122" s="43"/>
      <c r="B122" s="43"/>
      <c r="C122" s="220"/>
      <c r="D122" s="67" t="s">
        <v>229</v>
      </c>
      <c r="E122" s="90"/>
      <c r="F122" s="90"/>
      <c r="G122" s="90"/>
      <c r="H122" s="90"/>
      <c r="I122" s="90"/>
      <c r="J122" s="90"/>
      <c r="K122" s="304"/>
      <c r="L122" s="305"/>
      <c r="M122" s="306"/>
      <c r="N122" s="305"/>
      <c r="O122" s="305"/>
      <c r="P122" s="307"/>
      <c r="Q122" s="308" t="s">
        <v>95</v>
      </c>
      <c r="R122" s="186"/>
      <c r="S122" s="186"/>
      <c r="T122" s="186"/>
      <c r="U122" s="187"/>
      <c r="V122" s="188"/>
      <c r="W122" s="189"/>
      <c r="X122" s="189"/>
      <c r="Y122" s="189"/>
      <c r="Z122" s="180" t="s">
        <v>106</v>
      </c>
      <c r="AA122" s="181"/>
      <c r="AB122" s="184" t="str">
        <f t="shared" si="15"/>
        <v/>
      </c>
      <c r="AC122" s="185"/>
      <c r="AD122" s="185"/>
      <c r="AE122" s="185"/>
      <c r="AF122" s="180" t="s">
        <v>105</v>
      </c>
      <c r="AG122" s="180"/>
      <c r="AH122" s="181"/>
      <c r="AI122" s="43"/>
      <c r="AJ122" s="1"/>
      <c r="AK122" s="14">
        <f>K122</f>
        <v>0</v>
      </c>
      <c r="AL122" s="14">
        <f>N122</f>
        <v>0</v>
      </c>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2"/>
      <c r="BT122" s="2"/>
      <c r="BU122" s="2"/>
      <c r="BV122" s="2"/>
    </row>
    <row r="123" spans="1:74" ht="18" customHeight="1" x14ac:dyDescent="0.2">
      <c r="A123" s="43"/>
      <c r="B123" s="43"/>
      <c r="C123" s="56" t="s">
        <v>81</v>
      </c>
      <c r="D123" s="57"/>
      <c r="E123" s="57"/>
      <c r="F123" s="57"/>
      <c r="G123" s="57"/>
      <c r="H123" s="57"/>
      <c r="I123" s="57"/>
      <c r="J123" s="57"/>
      <c r="K123" s="57"/>
      <c r="L123" s="57"/>
      <c r="M123" s="98"/>
      <c r="N123" s="98"/>
      <c r="O123" s="98"/>
      <c r="P123" s="99"/>
      <c r="Q123" s="57"/>
      <c r="R123" s="57"/>
      <c r="S123" s="57"/>
      <c r="T123" s="57"/>
      <c r="U123" s="100"/>
      <c r="V123" s="196">
        <f>SUM(V103:Y122)</f>
        <v>0</v>
      </c>
      <c r="W123" s="197"/>
      <c r="X123" s="197"/>
      <c r="Y123" s="197"/>
      <c r="Z123" s="180" t="s">
        <v>149</v>
      </c>
      <c r="AA123" s="181"/>
      <c r="AB123" s="190">
        <f>SUM(AB103:AE122)</f>
        <v>0</v>
      </c>
      <c r="AC123" s="191"/>
      <c r="AD123" s="191"/>
      <c r="AE123" s="191"/>
      <c r="AF123" s="180" t="s">
        <v>105</v>
      </c>
      <c r="AG123" s="180"/>
      <c r="AH123" s="181"/>
      <c r="AI123" s="43"/>
      <c r="AJ123" s="1"/>
      <c r="AK123" s="5" t="s">
        <v>112</v>
      </c>
      <c r="AL123" s="1"/>
      <c r="AM123" s="1">
        <f>IF(AND(AM70=1,AND(AM8&gt;13,AM8&lt;27),SUM(AL118:AL122)&gt;0),1,0)</f>
        <v>0</v>
      </c>
      <c r="AN123" s="5" t="s">
        <v>200</v>
      </c>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2"/>
      <c r="BT123" s="2"/>
      <c r="BU123" s="2"/>
      <c r="BV123" s="2"/>
    </row>
    <row r="124" spans="1:74" ht="12" customHeight="1" x14ac:dyDescent="0.2">
      <c r="A124" s="43"/>
      <c r="B124" s="43"/>
      <c r="C124" s="43"/>
      <c r="D124" s="84"/>
      <c r="E124" s="43"/>
      <c r="F124" s="43"/>
      <c r="G124" s="43"/>
      <c r="H124" s="43"/>
      <c r="I124" s="43"/>
      <c r="J124" s="43"/>
      <c r="K124" s="68" t="str">
        <f>IF(AM123=1,AN123,IF(AM124=1,AN124,IF(AM125=1,AN125,"")))</f>
        <v/>
      </c>
      <c r="L124" s="43"/>
      <c r="M124" s="43"/>
      <c r="N124" s="85"/>
      <c r="O124" s="43"/>
      <c r="P124" s="43"/>
      <c r="Q124" s="43"/>
      <c r="R124" s="43"/>
      <c r="S124" s="43"/>
      <c r="T124" s="43"/>
      <c r="U124" s="43"/>
      <c r="V124" s="85"/>
      <c r="W124" s="43"/>
      <c r="X124" s="43"/>
      <c r="Y124" s="43"/>
      <c r="Z124" s="43"/>
      <c r="AA124" s="43"/>
      <c r="AB124" s="43"/>
      <c r="AC124" s="43"/>
      <c r="AD124" s="43"/>
      <c r="AE124" s="43"/>
      <c r="AF124" s="43"/>
      <c r="AG124" s="43"/>
      <c r="AH124" s="43"/>
      <c r="AI124" s="43"/>
      <c r="AJ124" s="1"/>
      <c r="AK124" s="5" t="s">
        <v>113</v>
      </c>
      <c r="AL124" s="1"/>
      <c r="AM124" s="1">
        <f>IF(AND(AM70=1,AND(AM8&gt;13,AM8&lt;28),SUM(AK118:AK122)&gt;0),1,0)</f>
        <v>0</v>
      </c>
      <c r="AN124" s="5" t="s">
        <v>201</v>
      </c>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2"/>
      <c r="BT124" s="2"/>
      <c r="BU124" s="2"/>
      <c r="BV124" s="2"/>
    </row>
    <row r="125" spans="1:74" ht="15" customHeight="1" x14ac:dyDescent="0.2">
      <c r="A125" s="43"/>
      <c r="B125" s="43"/>
      <c r="C125" s="43"/>
      <c r="D125" s="43"/>
      <c r="E125" s="43"/>
      <c r="F125" s="43"/>
      <c r="G125" s="43"/>
      <c r="H125" s="43"/>
      <c r="I125" s="43"/>
      <c r="J125" s="43"/>
      <c r="K125" s="43"/>
      <c r="L125" s="43"/>
      <c r="M125" s="43"/>
      <c r="N125" s="43"/>
      <c r="O125" s="43"/>
      <c r="P125" s="43"/>
      <c r="Q125" s="43"/>
      <c r="R125" s="43"/>
      <c r="S125" s="43"/>
      <c r="T125" s="43"/>
      <c r="U125" s="43"/>
      <c r="V125" s="43"/>
      <c r="W125" s="43"/>
      <c r="X125" s="43"/>
      <c r="Y125" s="43"/>
      <c r="Z125" s="43"/>
      <c r="AA125" s="43"/>
      <c r="AB125" s="43"/>
      <c r="AC125" s="43"/>
      <c r="AD125" s="43"/>
      <c r="AE125" s="43"/>
      <c r="AF125" s="43"/>
      <c r="AG125" s="43"/>
      <c r="AH125" s="43"/>
      <c r="AI125" s="43"/>
      <c r="AJ125" s="1"/>
      <c r="AK125" s="5" t="s">
        <v>111</v>
      </c>
      <c r="AL125" s="1"/>
      <c r="AM125" s="1">
        <f>IF(AND(AM70=1,AND(AM8&gt;13,AM8&lt;27),SUM(AN106,AN109,AN112,AN116)&gt;0),1,0)</f>
        <v>0</v>
      </c>
      <c r="AN125" s="5" t="s">
        <v>202</v>
      </c>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2"/>
      <c r="BT125" s="2"/>
      <c r="BU125" s="2"/>
      <c r="BV125" s="2"/>
    </row>
    <row r="126" spans="1:74" ht="15" customHeight="1" x14ac:dyDescent="0.2">
      <c r="A126" s="65"/>
      <c r="B126" s="43"/>
      <c r="C126" s="43"/>
      <c r="D126" s="43"/>
      <c r="E126" s="43"/>
      <c r="F126" s="43"/>
      <c r="G126" s="43"/>
      <c r="H126" s="43"/>
      <c r="I126" s="43"/>
      <c r="J126" s="43"/>
      <c r="K126" s="43"/>
      <c r="L126" s="43"/>
      <c r="M126" s="43"/>
      <c r="N126" s="43"/>
      <c r="O126" s="43"/>
      <c r="P126" s="43"/>
      <c r="Q126" s="43"/>
      <c r="R126" s="43"/>
      <c r="S126" s="43"/>
      <c r="T126" s="43"/>
      <c r="U126" s="43"/>
      <c r="V126" s="43"/>
      <c r="W126" s="43"/>
      <c r="X126" s="43"/>
      <c r="Y126" s="43"/>
      <c r="Z126" s="43"/>
      <c r="AA126" s="43"/>
      <c r="AB126" s="43"/>
      <c r="AC126" s="43"/>
      <c r="AD126" s="43"/>
      <c r="AE126" s="43"/>
      <c r="AF126" s="43"/>
      <c r="AG126" s="43"/>
      <c r="AH126" s="43"/>
      <c r="AI126" s="43"/>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2"/>
      <c r="BT126" s="2"/>
      <c r="BU126" s="2"/>
      <c r="BV126" s="2"/>
    </row>
    <row r="127" spans="1:74" ht="15" customHeight="1" x14ac:dyDescent="0.2">
      <c r="A127" s="43" t="s">
        <v>84</v>
      </c>
      <c r="B127" s="43"/>
      <c r="C127" s="43"/>
      <c r="D127" s="43"/>
      <c r="E127" s="43"/>
      <c r="F127" s="43"/>
      <c r="G127" s="43"/>
      <c r="H127" s="43"/>
      <c r="I127" s="43"/>
      <c r="J127" s="43"/>
      <c r="K127" s="43"/>
      <c r="L127" s="43"/>
      <c r="M127" s="43"/>
      <c r="N127" s="43"/>
      <c r="O127" s="43"/>
      <c r="P127" s="43"/>
      <c r="Q127" s="43"/>
      <c r="R127" s="43"/>
      <c r="S127" s="43"/>
      <c r="T127" s="43"/>
      <c r="U127" s="43"/>
      <c r="V127" s="43"/>
      <c r="W127" s="43"/>
      <c r="X127" s="43"/>
      <c r="Y127" s="43"/>
      <c r="Z127" s="43"/>
      <c r="AA127" s="43"/>
      <c r="AB127" s="43"/>
      <c r="AC127" s="43"/>
      <c r="AD127" s="43"/>
      <c r="AE127" s="43"/>
      <c r="AF127" s="43"/>
      <c r="AG127" s="43"/>
      <c r="AH127" s="43"/>
      <c r="AI127" s="43"/>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2"/>
      <c r="BT127" s="2"/>
      <c r="BU127" s="2"/>
      <c r="BV127" s="2"/>
    </row>
    <row r="128" spans="1:74" ht="15" customHeight="1" x14ac:dyDescent="0.2">
      <c r="A128" s="43"/>
      <c r="B128" s="43"/>
      <c r="C128" s="43"/>
      <c r="D128" s="43"/>
      <c r="E128" s="43"/>
      <c r="F128" s="43"/>
      <c r="G128" s="43"/>
      <c r="H128" s="43"/>
      <c r="I128" s="43"/>
      <c r="J128" s="43"/>
      <c r="K128" s="43"/>
      <c r="L128" s="43"/>
      <c r="M128" s="43"/>
      <c r="N128" s="43"/>
      <c r="O128" s="43"/>
      <c r="P128" s="43"/>
      <c r="Q128" s="43"/>
      <c r="R128" s="43"/>
      <c r="S128" s="43"/>
      <c r="T128" s="43"/>
      <c r="U128" s="43"/>
      <c r="V128" s="43"/>
      <c r="W128" s="43"/>
      <c r="X128" s="43"/>
      <c r="Y128" s="43"/>
      <c r="Z128" s="43"/>
      <c r="AA128" s="43"/>
      <c r="AB128" s="43"/>
      <c r="AC128" s="43"/>
      <c r="AD128" s="43"/>
      <c r="AE128" s="43"/>
      <c r="AF128" s="43"/>
      <c r="AG128" s="43"/>
      <c r="AH128" s="43"/>
      <c r="AI128" s="43"/>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2"/>
      <c r="BT128" s="2"/>
      <c r="BU128" s="2"/>
      <c r="BV128" s="2"/>
    </row>
    <row r="129" spans="1:74" ht="19.5" customHeight="1" x14ac:dyDescent="0.2">
      <c r="A129" s="43"/>
      <c r="B129" s="43"/>
      <c r="C129" s="135" t="str">
        <f>IF(AR138=1,"○","")</f>
        <v/>
      </c>
      <c r="D129" s="136"/>
      <c r="E129" s="137"/>
      <c r="F129" s="70" t="s">
        <v>60</v>
      </c>
      <c r="G129" s="53"/>
      <c r="H129" s="53"/>
      <c r="I129" s="53"/>
      <c r="J129" s="53"/>
      <c r="K129" s="53"/>
      <c r="L129" s="54"/>
      <c r="M129" s="43"/>
      <c r="N129" s="43"/>
      <c r="O129" s="43"/>
      <c r="P129" s="43"/>
      <c r="Q129" s="43"/>
      <c r="R129" s="43"/>
      <c r="S129" s="43"/>
      <c r="T129" s="43"/>
      <c r="U129" s="43"/>
      <c r="V129" s="43"/>
      <c r="W129" s="43"/>
      <c r="X129" s="43"/>
      <c r="Y129" s="43"/>
      <c r="Z129" s="43"/>
      <c r="AA129" s="43"/>
      <c r="AB129" s="43"/>
      <c r="AC129" s="43"/>
      <c r="AD129" s="43"/>
      <c r="AE129" s="43"/>
      <c r="AF129" s="43"/>
      <c r="AG129" s="43"/>
      <c r="AH129" s="43"/>
      <c r="AI129" s="43"/>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2"/>
      <c r="BT129" s="2"/>
      <c r="BU129" s="2"/>
      <c r="BV129" s="2"/>
    </row>
    <row r="130" spans="1:74" ht="19.5" customHeight="1" x14ac:dyDescent="0.2">
      <c r="A130" s="43"/>
      <c r="B130" s="43"/>
      <c r="C130" s="135" t="str">
        <f>IF(AS138=1,"○","")</f>
        <v/>
      </c>
      <c r="D130" s="136"/>
      <c r="E130" s="137"/>
      <c r="F130" s="70" t="s">
        <v>61</v>
      </c>
      <c r="G130" s="53"/>
      <c r="H130" s="53"/>
      <c r="I130" s="53"/>
      <c r="J130" s="53"/>
      <c r="K130" s="53"/>
      <c r="L130" s="54"/>
      <c r="M130" s="43"/>
      <c r="N130" s="43"/>
      <c r="O130" s="43"/>
      <c r="P130" s="43"/>
      <c r="Q130" s="43"/>
      <c r="R130" s="43"/>
      <c r="S130" s="43"/>
      <c r="T130" s="43"/>
      <c r="U130" s="43"/>
      <c r="V130" s="43"/>
      <c r="W130" s="43"/>
      <c r="X130" s="43"/>
      <c r="Y130" s="43"/>
      <c r="Z130" s="43"/>
      <c r="AA130" s="43"/>
      <c r="AB130" s="43"/>
      <c r="AC130" s="43"/>
      <c r="AD130" s="43"/>
      <c r="AE130" s="43"/>
      <c r="AF130" s="43"/>
      <c r="AG130" s="43"/>
      <c r="AH130" s="43"/>
      <c r="AI130" s="43"/>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2"/>
      <c r="BT130" s="2"/>
      <c r="BU130" s="2"/>
      <c r="BV130" s="2"/>
    </row>
    <row r="131" spans="1:74" ht="19.5" customHeight="1" x14ac:dyDescent="0.2">
      <c r="A131" s="43"/>
      <c r="B131" s="43"/>
      <c r="C131" s="135" t="str">
        <f>IF(AT138=1,"○","")</f>
        <v/>
      </c>
      <c r="D131" s="136"/>
      <c r="E131" s="137"/>
      <c r="F131" s="70" t="s">
        <v>48</v>
      </c>
      <c r="G131" s="53"/>
      <c r="H131" s="53"/>
      <c r="I131" s="53"/>
      <c r="J131" s="53"/>
      <c r="K131" s="53"/>
      <c r="L131" s="54"/>
      <c r="M131" s="43"/>
      <c r="N131" s="43"/>
      <c r="O131" s="43"/>
      <c r="P131" s="43"/>
      <c r="Q131" s="43"/>
      <c r="R131" s="43"/>
      <c r="S131" s="43"/>
      <c r="T131" s="43"/>
      <c r="U131" s="43"/>
      <c r="V131" s="43"/>
      <c r="W131" s="43"/>
      <c r="X131" s="43"/>
      <c r="Y131" s="43"/>
      <c r="Z131" s="43"/>
      <c r="AA131" s="43"/>
      <c r="AB131" s="43"/>
      <c r="AC131" s="43"/>
      <c r="AD131" s="43"/>
      <c r="AE131" s="43"/>
      <c r="AF131" s="43"/>
      <c r="AG131" s="43"/>
      <c r="AH131" s="43"/>
      <c r="AI131" s="43"/>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2"/>
      <c r="BT131" s="2"/>
      <c r="BU131" s="2"/>
      <c r="BV131" s="2"/>
    </row>
    <row r="132" spans="1:74" ht="12" customHeight="1" x14ac:dyDescent="0.2">
      <c r="A132" s="43"/>
      <c r="B132" s="43"/>
      <c r="C132" s="45"/>
      <c r="D132" s="55" t="s">
        <v>210</v>
      </c>
      <c r="E132" s="45"/>
      <c r="F132" s="43"/>
      <c r="G132" s="43"/>
      <c r="H132" s="43"/>
      <c r="I132" s="43"/>
      <c r="J132" s="43"/>
      <c r="K132" s="43"/>
      <c r="L132" s="43"/>
      <c r="M132" s="43"/>
      <c r="N132" s="43"/>
      <c r="O132" s="43"/>
      <c r="P132" s="43"/>
      <c r="Q132" s="43"/>
      <c r="R132" s="43"/>
      <c r="S132" s="43"/>
      <c r="T132" s="43"/>
      <c r="U132" s="43"/>
      <c r="V132" s="43"/>
      <c r="W132" s="43"/>
      <c r="X132" s="43"/>
      <c r="Y132" s="43"/>
      <c r="Z132" s="43"/>
      <c r="AA132" s="43"/>
      <c r="AB132" s="43"/>
      <c r="AC132" s="43"/>
      <c r="AD132" s="43"/>
      <c r="AE132" s="43"/>
      <c r="AF132" s="43"/>
      <c r="AG132" s="43"/>
      <c r="AH132" s="43"/>
      <c r="AI132" s="43"/>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2"/>
      <c r="BT132" s="2"/>
      <c r="BU132" s="2"/>
      <c r="BV132" s="2"/>
    </row>
    <row r="133" spans="1:74" ht="6" customHeight="1" x14ac:dyDescent="0.2">
      <c r="A133" s="43"/>
      <c r="B133" s="43"/>
      <c r="C133" s="43"/>
      <c r="D133" s="43"/>
      <c r="E133" s="43"/>
      <c r="F133" s="43"/>
      <c r="G133" s="43"/>
      <c r="H133" s="43"/>
      <c r="I133" s="43"/>
      <c r="J133" s="43"/>
      <c r="K133" s="43"/>
      <c r="L133" s="43"/>
      <c r="M133" s="43"/>
      <c r="N133" s="43"/>
      <c r="O133" s="43"/>
      <c r="P133" s="43"/>
      <c r="Q133" s="43"/>
      <c r="R133" s="43"/>
      <c r="S133" s="43"/>
      <c r="T133" s="43"/>
      <c r="U133" s="43"/>
      <c r="V133" s="43"/>
      <c r="W133" s="43"/>
      <c r="X133" s="43"/>
      <c r="Y133" s="43"/>
      <c r="Z133" s="43"/>
      <c r="AA133" s="43"/>
      <c r="AB133" s="43"/>
      <c r="AC133" s="43"/>
      <c r="AD133" s="43"/>
      <c r="AE133" s="43"/>
      <c r="AF133" s="43"/>
      <c r="AG133" s="43"/>
      <c r="AH133" s="43"/>
      <c r="AI133" s="43"/>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2"/>
      <c r="BT133" s="2"/>
      <c r="BU133" s="2"/>
      <c r="BV133" s="2"/>
    </row>
    <row r="134" spans="1:74" ht="15" customHeight="1" x14ac:dyDescent="0.2">
      <c r="A134" s="43" t="s">
        <v>49</v>
      </c>
      <c r="B134" s="43"/>
      <c r="C134" s="43"/>
      <c r="D134" s="43"/>
      <c r="E134" s="43"/>
      <c r="F134" s="43"/>
      <c r="G134" s="43"/>
      <c r="H134" s="43"/>
      <c r="I134" s="43"/>
      <c r="J134" s="43"/>
      <c r="K134" s="65"/>
      <c r="L134" s="43"/>
      <c r="M134" s="43"/>
      <c r="N134" s="43"/>
      <c r="O134" s="43"/>
      <c r="P134" s="43"/>
      <c r="Q134" s="43"/>
      <c r="R134" s="43"/>
      <c r="S134" s="43"/>
      <c r="T134" s="43"/>
      <c r="U134" s="43"/>
      <c r="V134" s="43"/>
      <c r="W134" s="43"/>
      <c r="X134" s="43"/>
      <c r="Y134" s="43"/>
      <c r="Z134" s="43"/>
      <c r="AA134" s="43"/>
      <c r="AB134" s="43"/>
      <c r="AC134" s="43"/>
      <c r="AD134" s="43"/>
      <c r="AE134" s="43"/>
      <c r="AF134" s="43"/>
      <c r="AG134" s="43"/>
      <c r="AH134" s="43"/>
      <c r="AI134" s="43"/>
      <c r="AJ134" s="1"/>
      <c r="AK134" s="7"/>
      <c r="AL134" s="7" t="s">
        <v>138</v>
      </c>
      <c r="AM134" s="7"/>
      <c r="AN134" s="7" t="s">
        <v>139</v>
      </c>
      <c r="AO134" s="7"/>
      <c r="AP134" s="7" t="s">
        <v>140</v>
      </c>
      <c r="AQ134" s="7"/>
      <c r="AR134" s="7" t="s">
        <v>141</v>
      </c>
      <c r="AS134" s="7"/>
      <c r="AT134" s="7"/>
      <c r="AU134" s="4"/>
      <c r="AV134" s="4"/>
      <c r="AW134" s="4"/>
      <c r="AX134" s="4"/>
      <c r="AY134" s="4"/>
      <c r="AZ134" s="4"/>
      <c r="BA134" s="4"/>
      <c r="BB134" s="4"/>
      <c r="BC134" s="4"/>
      <c r="BD134" s="1"/>
      <c r="BE134" s="1"/>
      <c r="BF134" s="1"/>
      <c r="BG134" s="1"/>
      <c r="BH134" s="1"/>
      <c r="BI134" s="1"/>
      <c r="BJ134" s="1"/>
      <c r="BK134" s="1"/>
      <c r="BL134" s="1"/>
      <c r="BM134" s="1"/>
      <c r="BN134" s="1"/>
      <c r="BO134" s="1"/>
      <c r="BP134" s="1"/>
      <c r="BQ134" s="1"/>
      <c r="BR134" s="1"/>
      <c r="BS134" s="2"/>
      <c r="BT134" s="2"/>
      <c r="BU134" s="2"/>
      <c r="BV134" s="2"/>
    </row>
    <row r="135" spans="1:74" ht="12" customHeight="1" x14ac:dyDescent="0.2">
      <c r="A135" s="43"/>
      <c r="B135" s="43"/>
      <c r="C135" s="43"/>
      <c r="D135" s="43"/>
      <c r="E135" s="43"/>
      <c r="F135" s="43"/>
      <c r="G135" s="43"/>
      <c r="H135" s="43"/>
      <c r="I135" s="43"/>
      <c r="J135" s="43"/>
      <c r="K135" s="43"/>
      <c r="L135" s="43"/>
      <c r="M135" s="43"/>
      <c r="N135" s="43"/>
      <c r="O135" s="43"/>
      <c r="P135" s="43"/>
      <c r="Q135" s="43"/>
      <c r="R135" s="43"/>
      <c r="S135" s="43"/>
      <c r="T135" s="43"/>
      <c r="U135" s="43"/>
      <c r="V135" s="43"/>
      <c r="W135" s="43"/>
      <c r="X135" s="43"/>
      <c r="Y135" s="43"/>
      <c r="Z135" s="43"/>
      <c r="AA135" s="43"/>
      <c r="AB135" s="43"/>
      <c r="AC135" s="43"/>
      <c r="AD135" s="43"/>
      <c r="AE135" s="43"/>
      <c r="AF135" s="43"/>
      <c r="AG135" s="43"/>
      <c r="AH135" s="43"/>
      <c r="AI135" s="43"/>
      <c r="AJ135" s="1"/>
      <c r="AK135" s="7"/>
      <c r="AL135" s="7" t="s">
        <v>142</v>
      </c>
      <c r="AM135" s="7" t="s">
        <v>143</v>
      </c>
      <c r="AN135" s="7" t="s">
        <v>142</v>
      </c>
      <c r="AO135" s="7" t="s">
        <v>143</v>
      </c>
      <c r="AP135" s="32" t="s">
        <v>144</v>
      </c>
      <c r="AQ135" s="32" t="s">
        <v>145</v>
      </c>
      <c r="AR135" s="32" t="s">
        <v>144</v>
      </c>
      <c r="AS135" s="32" t="s">
        <v>145</v>
      </c>
      <c r="AT135" s="7" t="s">
        <v>143</v>
      </c>
      <c r="AU135" s="4"/>
      <c r="AV135" s="4"/>
      <c r="AW135" s="4"/>
      <c r="AX135" s="4"/>
      <c r="AY135" s="4"/>
      <c r="AZ135" s="4"/>
      <c r="BA135" s="4"/>
      <c r="BB135" s="4"/>
      <c r="BC135" s="4"/>
      <c r="BD135" s="1"/>
      <c r="BE135" s="1"/>
      <c r="BF135" s="1"/>
      <c r="BG135" s="1"/>
      <c r="BH135" s="1"/>
      <c r="BI135" s="1"/>
      <c r="BJ135" s="1"/>
      <c r="BK135" s="1"/>
      <c r="BL135" s="1"/>
      <c r="BM135" s="1"/>
      <c r="BN135" s="1"/>
      <c r="BO135" s="1"/>
      <c r="BP135" s="1"/>
      <c r="BQ135" s="1"/>
      <c r="BR135" s="1"/>
      <c r="BS135" s="2"/>
      <c r="BT135" s="2"/>
      <c r="BU135" s="2"/>
      <c r="BV135" s="2"/>
    </row>
    <row r="136" spans="1:74" ht="19.5" customHeight="1" x14ac:dyDescent="0.2">
      <c r="A136" s="43"/>
      <c r="B136" s="43"/>
      <c r="C136" s="147"/>
      <c r="D136" s="176"/>
      <c r="E136" s="148"/>
      <c r="F136" s="53" t="s">
        <v>50</v>
      </c>
      <c r="G136" s="53"/>
      <c r="H136" s="53"/>
      <c r="I136" s="53"/>
      <c r="J136" s="53"/>
      <c r="K136" s="53"/>
      <c r="L136" s="53"/>
      <c r="M136" s="53"/>
      <c r="N136" s="53"/>
      <c r="O136" s="53"/>
      <c r="P136" s="53"/>
      <c r="Q136" s="53"/>
      <c r="R136" s="53"/>
      <c r="S136" s="53"/>
      <c r="T136" s="53"/>
      <c r="U136" s="53"/>
      <c r="V136" s="53"/>
      <c r="W136" s="53"/>
      <c r="X136" s="53"/>
      <c r="Y136" s="53"/>
      <c r="Z136" s="54"/>
      <c r="AA136" s="43"/>
      <c r="AB136" s="43"/>
      <c r="AC136" s="43"/>
      <c r="AD136" s="43"/>
      <c r="AE136" s="43"/>
      <c r="AF136" s="43"/>
      <c r="AG136" s="43"/>
      <c r="AH136" s="43"/>
      <c r="AI136" s="43"/>
      <c r="AJ136" s="1"/>
      <c r="AK136" s="7">
        <f>IF(C136="○",1,0)</f>
        <v>0</v>
      </c>
      <c r="AL136" s="7">
        <f>IF(AC143="",0,IF(AC143&gt;50,1,0))</f>
        <v>0</v>
      </c>
      <c r="AM136" s="7">
        <f>IF(AC144="",0,IF(AC144&gt;=50,1,0))</f>
        <v>0</v>
      </c>
      <c r="AN136" s="7"/>
      <c r="AO136" s="7"/>
      <c r="AP136" s="7">
        <f>IF(AC175="",0,IF(AC175&lt;20,1,0))</f>
        <v>0</v>
      </c>
      <c r="AQ136" s="7">
        <f>IF(AC175="",0,IF(AC175&gt;=20,1,0))</f>
        <v>0</v>
      </c>
      <c r="AR136" s="7">
        <f>AK136*AL136*AP136</f>
        <v>0</v>
      </c>
      <c r="AS136" s="7">
        <f>AK136*AL136*AQ136</f>
        <v>0</v>
      </c>
      <c r="AT136" s="7">
        <f>AK136*AM136</f>
        <v>0</v>
      </c>
      <c r="AU136" s="4"/>
      <c r="AV136" s="4"/>
      <c r="AW136" s="4"/>
      <c r="AX136" s="4"/>
      <c r="AY136" s="4"/>
      <c r="AZ136" s="4"/>
      <c r="BA136" s="4"/>
      <c r="BB136" s="4"/>
      <c r="BC136" s="4"/>
      <c r="BD136" s="1"/>
      <c r="BE136" s="1"/>
      <c r="BF136" s="1"/>
      <c r="BG136" s="1"/>
      <c r="BH136" s="1"/>
      <c r="BI136" s="1"/>
      <c r="BJ136" s="1"/>
      <c r="BK136" s="1"/>
      <c r="BL136" s="1"/>
      <c r="BM136" s="1"/>
      <c r="BN136" s="1"/>
      <c r="BO136" s="1"/>
      <c r="BP136" s="1"/>
      <c r="BQ136" s="1"/>
      <c r="BR136" s="1"/>
      <c r="BS136" s="2"/>
      <c r="BT136" s="2"/>
      <c r="BU136" s="2"/>
      <c r="BV136" s="2"/>
    </row>
    <row r="137" spans="1:74" ht="19.5" customHeight="1" x14ac:dyDescent="0.2">
      <c r="A137" s="43"/>
      <c r="B137" s="43"/>
      <c r="C137" s="147"/>
      <c r="D137" s="176"/>
      <c r="E137" s="148"/>
      <c r="F137" s="53" t="s">
        <v>51</v>
      </c>
      <c r="G137" s="53"/>
      <c r="H137" s="53"/>
      <c r="I137" s="53"/>
      <c r="J137" s="53"/>
      <c r="K137" s="53"/>
      <c r="L137" s="53"/>
      <c r="M137" s="53"/>
      <c r="N137" s="53"/>
      <c r="O137" s="53"/>
      <c r="P137" s="53"/>
      <c r="Q137" s="53"/>
      <c r="R137" s="53"/>
      <c r="S137" s="53"/>
      <c r="T137" s="53"/>
      <c r="U137" s="53"/>
      <c r="V137" s="53"/>
      <c r="W137" s="53"/>
      <c r="X137" s="53"/>
      <c r="Y137" s="53"/>
      <c r="Z137" s="54"/>
      <c r="AA137" s="43"/>
      <c r="AB137" s="43"/>
      <c r="AC137" s="43"/>
      <c r="AD137" s="43"/>
      <c r="AE137" s="43"/>
      <c r="AF137" s="43"/>
      <c r="AG137" s="43"/>
      <c r="AH137" s="43"/>
      <c r="AI137" s="43"/>
      <c r="AJ137" s="1"/>
      <c r="AK137" s="7">
        <f>IF(C137="○",1,0)</f>
        <v>0</v>
      </c>
      <c r="AL137" s="7"/>
      <c r="AM137" s="7"/>
      <c r="AN137" s="7">
        <f>IF(AC160="",0,IF(AC160&gt;50,1,0))</f>
        <v>0</v>
      </c>
      <c r="AO137" s="7">
        <f>IF(AC164="",0,IF(AC164&gt;=50,1,0))</f>
        <v>0</v>
      </c>
      <c r="AP137" s="7">
        <f>AP136</f>
        <v>0</v>
      </c>
      <c r="AQ137" s="7">
        <f>AQ136</f>
        <v>0</v>
      </c>
      <c r="AR137" s="7">
        <f>AK137*AN137*AP137</f>
        <v>0</v>
      </c>
      <c r="AS137" s="7">
        <f>AK137*AN137*AQ137</f>
        <v>0</v>
      </c>
      <c r="AT137" s="7">
        <f>AK137*AO137</f>
        <v>0</v>
      </c>
      <c r="AU137" s="4"/>
      <c r="AV137" s="4"/>
      <c r="AW137" s="4"/>
      <c r="AX137" s="4"/>
      <c r="AY137" s="4"/>
      <c r="AZ137" s="4"/>
      <c r="BA137" s="4"/>
      <c r="BB137" s="4"/>
      <c r="BC137" s="4"/>
      <c r="BD137" s="1"/>
      <c r="BE137" s="1"/>
      <c r="BF137" s="1"/>
      <c r="BG137" s="1"/>
      <c r="BH137" s="1"/>
      <c r="BI137" s="1"/>
      <c r="BJ137" s="1"/>
      <c r="BK137" s="1"/>
      <c r="BL137" s="1"/>
      <c r="BM137" s="1"/>
      <c r="BN137" s="1"/>
      <c r="BO137" s="1"/>
      <c r="BP137" s="1"/>
      <c r="BQ137" s="1"/>
      <c r="BR137" s="1"/>
      <c r="BS137" s="2"/>
      <c r="BT137" s="2"/>
      <c r="BU137" s="2"/>
      <c r="BV137" s="2"/>
    </row>
    <row r="138" spans="1:74" ht="12" customHeight="1" x14ac:dyDescent="0.2">
      <c r="A138" s="43"/>
      <c r="B138" s="43"/>
      <c r="C138" s="43"/>
      <c r="D138" s="85" t="str">
        <f>IF(AK138=1,AL138,"")</f>
        <v>↑ どちらか一方を選択してください</v>
      </c>
      <c r="E138" s="43"/>
      <c r="F138" s="43"/>
      <c r="G138" s="43"/>
      <c r="H138" s="43"/>
      <c r="I138" s="43"/>
      <c r="J138" s="43"/>
      <c r="K138" s="43"/>
      <c r="L138" s="43"/>
      <c r="M138" s="43"/>
      <c r="N138" s="43"/>
      <c r="O138" s="43"/>
      <c r="P138" s="43"/>
      <c r="Q138" s="43"/>
      <c r="R138" s="43"/>
      <c r="S138" s="43"/>
      <c r="T138" s="43"/>
      <c r="U138" s="43"/>
      <c r="V138" s="43"/>
      <c r="W138" s="43"/>
      <c r="X138" s="43"/>
      <c r="Y138" s="43"/>
      <c r="Z138" s="43"/>
      <c r="AA138" s="43"/>
      <c r="AB138" s="43"/>
      <c r="AC138" s="43"/>
      <c r="AD138" s="43"/>
      <c r="AE138" s="43"/>
      <c r="AF138" s="43"/>
      <c r="AG138" s="43"/>
      <c r="AH138" s="43"/>
      <c r="AI138" s="43"/>
      <c r="AJ138" s="1"/>
      <c r="AK138" s="7">
        <f>IF(C136=C137,1,0)</f>
        <v>1</v>
      </c>
      <c r="AL138" s="25" t="s">
        <v>204</v>
      </c>
      <c r="AM138" s="7"/>
      <c r="AN138" s="7"/>
      <c r="AO138" s="7"/>
      <c r="AP138" s="7"/>
      <c r="AQ138" s="7"/>
      <c r="AR138" s="7">
        <f>SUM(AR136:AR137)</f>
        <v>0</v>
      </c>
      <c r="AS138" s="7">
        <f>SUM(AS136:AS137)</f>
        <v>0</v>
      </c>
      <c r="AT138" s="7">
        <f>SUM(AT136:AT137)</f>
        <v>0</v>
      </c>
      <c r="AU138" s="4"/>
      <c r="AV138" s="4"/>
      <c r="AW138" s="4"/>
      <c r="AX138" s="4"/>
      <c r="AY138" s="4"/>
      <c r="AZ138" s="4"/>
      <c r="BA138" s="4"/>
      <c r="BB138" s="4"/>
      <c r="BC138" s="4"/>
      <c r="BD138" s="1"/>
      <c r="BE138" s="1"/>
      <c r="BF138" s="1"/>
      <c r="BG138" s="1"/>
      <c r="BH138" s="1"/>
      <c r="BI138" s="1"/>
      <c r="BJ138" s="1"/>
      <c r="BK138" s="1"/>
      <c r="BL138" s="1"/>
      <c r="BM138" s="1"/>
      <c r="BN138" s="1"/>
      <c r="BO138" s="1"/>
      <c r="BP138" s="1"/>
      <c r="BQ138" s="1"/>
      <c r="BR138" s="1"/>
      <c r="BS138" s="2"/>
      <c r="BT138" s="2"/>
      <c r="BU138" s="2"/>
      <c r="BV138" s="2"/>
    </row>
    <row r="139" spans="1:74" ht="6" customHeight="1" x14ac:dyDescent="0.2">
      <c r="A139" s="43"/>
      <c r="B139" s="43"/>
      <c r="C139" s="43"/>
      <c r="D139" s="43"/>
      <c r="E139" s="43"/>
      <c r="F139" s="43"/>
      <c r="G139" s="43"/>
      <c r="H139" s="43"/>
      <c r="I139" s="43"/>
      <c r="J139" s="43"/>
      <c r="K139" s="43"/>
      <c r="L139" s="43"/>
      <c r="M139" s="43"/>
      <c r="N139" s="43"/>
      <c r="O139" s="43"/>
      <c r="P139" s="43"/>
      <c r="Q139" s="43"/>
      <c r="R139" s="43"/>
      <c r="S139" s="43"/>
      <c r="T139" s="43"/>
      <c r="U139" s="43"/>
      <c r="V139" s="43"/>
      <c r="W139" s="43"/>
      <c r="X139" s="43"/>
      <c r="Y139" s="43"/>
      <c r="Z139" s="43"/>
      <c r="AA139" s="43"/>
      <c r="AB139" s="43"/>
      <c r="AC139" s="43"/>
      <c r="AD139" s="43"/>
      <c r="AE139" s="43"/>
      <c r="AF139" s="43"/>
      <c r="AG139" s="43"/>
      <c r="AH139" s="43"/>
      <c r="AI139" s="43"/>
      <c r="AJ139" s="1"/>
      <c r="AK139" s="7"/>
      <c r="AL139" s="7"/>
      <c r="AM139" s="7"/>
      <c r="AN139" s="7"/>
      <c r="AO139" s="7"/>
      <c r="AP139" s="7"/>
      <c r="AQ139" s="7"/>
      <c r="AR139" s="7"/>
      <c r="AS139" s="7"/>
      <c r="AT139" s="7"/>
      <c r="AU139" s="4"/>
      <c r="AV139" s="4"/>
      <c r="AW139" s="4"/>
      <c r="AX139" s="4"/>
      <c r="AY139" s="4"/>
      <c r="AZ139" s="4"/>
      <c r="BA139" s="4"/>
      <c r="BB139" s="4"/>
      <c r="BC139" s="4"/>
      <c r="BD139" s="1"/>
      <c r="BE139" s="1"/>
      <c r="BF139" s="1"/>
      <c r="BG139" s="1"/>
      <c r="BH139" s="1"/>
      <c r="BI139" s="1"/>
      <c r="BJ139" s="1"/>
      <c r="BK139" s="1"/>
      <c r="BL139" s="1"/>
      <c r="BM139" s="1"/>
      <c r="BN139" s="1"/>
      <c r="BO139" s="1"/>
      <c r="BP139" s="1"/>
      <c r="BQ139" s="1"/>
      <c r="BR139" s="1"/>
      <c r="BS139" s="2"/>
      <c r="BT139" s="2"/>
      <c r="BU139" s="2"/>
      <c r="BV139" s="2"/>
    </row>
    <row r="140" spans="1:74" ht="15" customHeight="1" x14ac:dyDescent="0.2">
      <c r="A140" s="69" t="s">
        <v>52</v>
      </c>
      <c r="B140" s="43"/>
      <c r="C140" s="43"/>
      <c r="D140" s="43"/>
      <c r="E140" s="43"/>
      <c r="F140" s="43"/>
      <c r="G140" s="43"/>
      <c r="H140" s="43"/>
      <c r="I140" s="43"/>
      <c r="J140" s="43"/>
      <c r="K140" s="43"/>
      <c r="L140" s="43"/>
      <c r="M140" s="43"/>
      <c r="N140" s="43"/>
      <c r="O140" s="43"/>
      <c r="P140" s="43"/>
      <c r="Q140" s="43"/>
      <c r="R140" s="43"/>
      <c r="S140" s="43"/>
      <c r="T140" s="43"/>
      <c r="U140" s="43"/>
      <c r="V140" s="43"/>
      <c r="W140" s="43"/>
      <c r="X140" s="43"/>
      <c r="Y140" s="43"/>
      <c r="Z140" s="43"/>
      <c r="AA140" s="43"/>
      <c r="AB140" s="43"/>
      <c r="AC140" s="43"/>
      <c r="AD140" s="43"/>
      <c r="AE140" s="43"/>
      <c r="AF140" s="43"/>
      <c r="AG140" s="43"/>
      <c r="AH140" s="43"/>
      <c r="AI140" s="43"/>
      <c r="AJ140" s="1"/>
      <c r="AK140" s="4"/>
      <c r="AL140" s="4"/>
      <c r="AM140" s="4"/>
      <c r="AN140" s="4"/>
      <c r="AO140" s="4"/>
      <c r="AP140" s="4"/>
      <c r="AQ140" s="4"/>
      <c r="AR140" s="4"/>
      <c r="AS140" s="4"/>
      <c r="AT140" s="4"/>
      <c r="AU140" s="4"/>
      <c r="AV140" s="4"/>
      <c r="AW140" s="4"/>
      <c r="AX140" s="4"/>
      <c r="AY140" s="4"/>
      <c r="AZ140" s="4"/>
      <c r="BA140" s="4"/>
      <c r="BB140" s="4"/>
      <c r="BC140" s="4"/>
      <c r="BD140" s="1"/>
      <c r="BE140" s="1"/>
      <c r="BF140" s="1"/>
      <c r="BG140" s="1"/>
      <c r="BH140" s="1"/>
      <c r="BI140" s="1"/>
      <c r="BJ140" s="1"/>
      <c r="BK140" s="1"/>
      <c r="BL140" s="1"/>
      <c r="BM140" s="1"/>
      <c r="BN140" s="1"/>
      <c r="BO140" s="1"/>
      <c r="BP140" s="1"/>
      <c r="BQ140" s="1"/>
      <c r="BR140" s="1"/>
      <c r="BS140" s="2"/>
      <c r="BT140" s="2"/>
      <c r="BU140" s="2"/>
      <c r="BV140" s="2"/>
    </row>
    <row r="141" spans="1:74" ht="12" customHeight="1" x14ac:dyDescent="0.15">
      <c r="A141" s="43"/>
      <c r="B141" s="43"/>
      <c r="C141" s="43"/>
      <c r="D141" s="50" t="str">
        <f>IF(AV141=1,AW141,"")</f>
        <v/>
      </c>
      <c r="E141" s="43"/>
      <c r="F141" s="43"/>
      <c r="G141" s="43"/>
      <c r="H141" s="43"/>
      <c r="I141" s="43"/>
      <c r="J141" s="43"/>
      <c r="K141" s="43"/>
      <c r="L141" s="63" t="s">
        <v>168</v>
      </c>
      <c r="M141" s="43"/>
      <c r="N141" s="43"/>
      <c r="O141" s="43"/>
      <c r="P141" s="43"/>
      <c r="Q141" s="43"/>
      <c r="R141" s="43"/>
      <c r="S141" s="43"/>
      <c r="T141" s="43"/>
      <c r="U141" s="43"/>
      <c r="V141" s="43"/>
      <c r="W141" s="43"/>
      <c r="X141" s="43"/>
      <c r="Y141" s="43"/>
      <c r="Z141" s="43"/>
      <c r="AA141" s="43"/>
      <c r="AB141" s="43"/>
      <c r="AC141" s="43"/>
      <c r="AD141" s="43"/>
      <c r="AE141" s="43"/>
      <c r="AF141" s="43"/>
      <c r="AG141" s="43"/>
      <c r="AH141" s="43"/>
      <c r="AI141" s="43"/>
      <c r="AJ141" s="1"/>
      <c r="AK141" s="4">
        <f>IF(AND(AK85=0,AK86=0),0,1)</f>
        <v>0</v>
      </c>
      <c r="AL141" s="25" t="s">
        <v>212</v>
      </c>
      <c r="AM141" s="4"/>
      <c r="AN141" s="4"/>
      <c r="AO141" s="4"/>
      <c r="AP141" s="4"/>
      <c r="AQ141" s="4"/>
      <c r="AR141" s="4"/>
      <c r="AS141" s="4"/>
      <c r="AT141" s="4"/>
      <c r="AU141" s="4"/>
      <c r="AV141" s="4">
        <f>IF(AND(C137="○",SUM(AC143:AC144)&gt;0),1,0)</f>
        <v>0</v>
      </c>
      <c r="AW141" s="25" t="s">
        <v>215</v>
      </c>
      <c r="AX141" s="4"/>
      <c r="AY141" s="4"/>
      <c r="AZ141" s="4"/>
      <c r="BA141" s="4"/>
      <c r="BB141" s="4"/>
      <c r="BC141" s="4"/>
      <c r="BD141" s="1"/>
      <c r="BE141" s="1"/>
      <c r="BF141" s="1"/>
      <c r="BG141" s="1"/>
      <c r="BH141" s="1"/>
      <c r="BI141" s="1"/>
      <c r="BJ141" s="1"/>
      <c r="BK141" s="1"/>
      <c r="BL141" s="1"/>
      <c r="BM141" s="1"/>
      <c r="BN141" s="1"/>
      <c r="BO141" s="1"/>
      <c r="BP141" s="1"/>
      <c r="BQ141" s="1"/>
      <c r="BR141" s="1"/>
      <c r="BS141" s="2"/>
      <c r="BT141" s="2"/>
      <c r="BU141" s="2"/>
      <c r="BV141" s="2"/>
    </row>
    <row r="142" spans="1:74" ht="15" customHeight="1" x14ac:dyDescent="0.2">
      <c r="A142" s="43"/>
      <c r="B142" s="43"/>
      <c r="C142" s="43"/>
      <c r="D142" s="70"/>
      <c r="E142" s="53"/>
      <c r="F142" s="53"/>
      <c r="G142" s="53"/>
      <c r="H142" s="53"/>
      <c r="I142" s="53"/>
      <c r="J142" s="53"/>
      <c r="K142" s="135" t="str">
        <f>IF(AN142=0,AO142,IF(AN142=1,AP142,""))</f>
        <v/>
      </c>
      <c r="L142" s="136"/>
      <c r="M142" s="136" t="str">
        <f>IF(OR(AM63=1,SUM(AP37:AP38)&gt;0),"",IF(AM64=1,IF(L79="","",L79),IF(OR(AM8="",AND(AM8&gt;7,AM8&lt;23)),"",IF(AND(AM8&lt;31,AM8&gt;3),AM8-3,AM8+27))))</f>
        <v/>
      </c>
      <c r="N142" s="136"/>
      <c r="O142" s="57" t="s">
        <v>24</v>
      </c>
      <c r="P142" s="58"/>
      <c r="Q142" s="135" t="str">
        <f>IF(AN143=0,AO142,IF(AN143=1,AP142,""))</f>
        <v/>
      </c>
      <c r="R142" s="136"/>
      <c r="S142" s="136" t="str">
        <f>IF(OR(AM63=1,SUM(AP37:AP38)&gt;0),"",IF(AM64=1,IF(L79="","",T79),IF(OR(AM8="",AND(AM8&gt;7,AM8&lt;23)),"",IF(M142=30,1,M142+1))))</f>
        <v/>
      </c>
      <c r="T142" s="136"/>
      <c r="U142" s="57" t="s">
        <v>24</v>
      </c>
      <c r="V142" s="58"/>
      <c r="W142" s="135" t="str">
        <f>IF(AN144=0,AO142,IF(AN144=1,AP142,""))</f>
        <v/>
      </c>
      <c r="X142" s="136"/>
      <c r="Y142" s="136" t="str">
        <f>IF(OR(AM63=1,SUM(AP37:AP38)&gt;0),"",IF(AM64=1,IF(L79="","",AB79),IF(OR(AM8="",AND(AM8&gt;7,AM8&lt;23)),"",IF(S142=30,1,S142+1))))</f>
        <v/>
      </c>
      <c r="Z142" s="136"/>
      <c r="AA142" s="57" t="s">
        <v>24</v>
      </c>
      <c r="AB142" s="58"/>
      <c r="AC142" s="57" t="s">
        <v>71</v>
      </c>
      <c r="AD142" s="57"/>
      <c r="AE142" s="57"/>
      <c r="AF142" s="57"/>
      <c r="AG142" s="57"/>
      <c r="AH142" s="58"/>
      <c r="AI142" s="43"/>
      <c r="AJ142" s="1"/>
      <c r="AK142" s="33"/>
      <c r="AL142" s="7"/>
      <c r="AM142" s="4" t="s">
        <v>207</v>
      </c>
      <c r="AN142" s="7" t="str">
        <f>IF(M142="","",IF(AND(M142&gt;13,M142&lt;31),0,1))</f>
        <v/>
      </c>
      <c r="AO142" s="7" t="s">
        <v>205</v>
      </c>
      <c r="AP142" s="7" t="s">
        <v>206</v>
      </c>
      <c r="AQ142" s="7"/>
      <c r="AR142" s="7"/>
      <c r="AS142" s="7"/>
      <c r="AT142" s="7"/>
      <c r="AU142" s="4"/>
      <c r="AV142" s="4"/>
      <c r="AW142" s="4"/>
      <c r="AX142" s="4"/>
      <c r="AY142" s="4"/>
      <c r="AZ142" s="4"/>
      <c r="BA142" s="4"/>
      <c r="BB142" s="4"/>
      <c r="BC142" s="4"/>
      <c r="BD142" s="1"/>
      <c r="BE142" s="1"/>
      <c r="BF142" s="1"/>
      <c r="BG142" s="1"/>
      <c r="BH142" s="1"/>
      <c r="BI142" s="1"/>
      <c r="BJ142" s="1"/>
      <c r="BK142" s="1"/>
      <c r="BL142" s="1"/>
      <c r="BM142" s="1"/>
      <c r="BN142" s="1"/>
      <c r="BO142" s="1"/>
      <c r="BP142" s="1"/>
      <c r="BQ142" s="1"/>
      <c r="BR142" s="1"/>
      <c r="BS142" s="2"/>
      <c r="BT142" s="2"/>
      <c r="BU142" s="2"/>
      <c r="BV142" s="2"/>
    </row>
    <row r="143" spans="1:74" ht="20.149999999999999" customHeight="1" x14ac:dyDescent="0.2">
      <c r="A143" s="43"/>
      <c r="B143" s="43"/>
      <c r="C143" s="43"/>
      <c r="D143" s="70" t="s">
        <v>43</v>
      </c>
      <c r="E143" s="53"/>
      <c r="F143" s="53"/>
      <c r="G143" s="53"/>
      <c r="H143" s="53"/>
      <c r="I143" s="53"/>
      <c r="J143" s="53"/>
      <c r="K143" s="149"/>
      <c r="L143" s="177"/>
      <c r="M143" s="177"/>
      <c r="N143" s="177"/>
      <c r="O143" s="178" t="s">
        <v>222</v>
      </c>
      <c r="P143" s="179"/>
      <c r="Q143" s="149"/>
      <c r="R143" s="177"/>
      <c r="S143" s="177"/>
      <c r="T143" s="177"/>
      <c r="U143" s="170" t="str">
        <f>IF($O$143="","",$O$143)</f>
        <v>％</v>
      </c>
      <c r="V143" s="171"/>
      <c r="W143" s="149"/>
      <c r="X143" s="177"/>
      <c r="Y143" s="177"/>
      <c r="Z143" s="177"/>
      <c r="AA143" s="170" t="str">
        <f>IF($O$143="","",$O$143)</f>
        <v>％</v>
      </c>
      <c r="AB143" s="171"/>
      <c r="AC143" s="182" t="str">
        <f>IF(AL144=0,"",ROUND(AK143/AL144*100,0))</f>
        <v/>
      </c>
      <c r="AD143" s="183"/>
      <c r="AE143" s="183"/>
      <c r="AF143" s="183"/>
      <c r="AG143" s="170" t="s">
        <v>72</v>
      </c>
      <c r="AH143" s="171"/>
      <c r="AI143" s="43"/>
      <c r="AJ143" s="1"/>
      <c r="AK143" s="33">
        <f>SUM(K143,Q143,W143)</f>
        <v>0</v>
      </c>
      <c r="AL143" s="7"/>
      <c r="AM143" s="4" t="s">
        <v>207</v>
      </c>
      <c r="AN143" s="7" t="str">
        <f>IF(M142="","",IF(AND(S142&gt;13,S142&lt;31),0,1))</f>
        <v/>
      </c>
      <c r="AO143" s="7"/>
      <c r="AP143" s="7"/>
      <c r="AQ143" s="7"/>
      <c r="AR143" s="7"/>
      <c r="AS143" s="7"/>
      <c r="AT143" s="7"/>
      <c r="AU143" s="4"/>
      <c r="AV143" s="4"/>
      <c r="AW143" s="4"/>
      <c r="AX143" s="4"/>
      <c r="AY143" s="4"/>
      <c r="AZ143" s="4"/>
      <c r="BA143" s="4"/>
      <c r="BB143" s="4"/>
      <c r="BC143" s="4"/>
      <c r="BD143" s="1"/>
      <c r="BE143" s="1"/>
      <c r="BF143" s="1"/>
      <c r="BG143" s="1"/>
      <c r="BH143" s="1"/>
      <c r="BI143" s="1"/>
      <c r="BJ143" s="1"/>
      <c r="BK143" s="1"/>
      <c r="BL143" s="1"/>
      <c r="BM143" s="1"/>
      <c r="BN143" s="1"/>
      <c r="BO143" s="1"/>
      <c r="BP143" s="1"/>
      <c r="BQ143" s="1"/>
      <c r="BR143" s="1"/>
      <c r="BS143" s="2"/>
      <c r="BT143" s="2"/>
      <c r="BU143" s="2"/>
      <c r="BV143" s="2"/>
    </row>
    <row r="144" spans="1:74" ht="20.149999999999999" customHeight="1" x14ac:dyDescent="0.2">
      <c r="A144" s="43"/>
      <c r="B144" s="43"/>
      <c r="C144" s="43"/>
      <c r="D144" s="70" t="s">
        <v>48</v>
      </c>
      <c r="E144" s="53"/>
      <c r="F144" s="53"/>
      <c r="G144" s="53"/>
      <c r="H144" s="53"/>
      <c r="I144" s="53"/>
      <c r="J144" s="53"/>
      <c r="K144" s="149"/>
      <c r="L144" s="177"/>
      <c r="M144" s="177"/>
      <c r="N144" s="177"/>
      <c r="O144" s="170" t="str">
        <f>IF($O$143="","",$O$143)</f>
        <v>％</v>
      </c>
      <c r="P144" s="171"/>
      <c r="Q144" s="149"/>
      <c r="R144" s="177"/>
      <c r="S144" s="177"/>
      <c r="T144" s="177"/>
      <c r="U144" s="170" t="str">
        <f>IF($O$143="","",$O$143)</f>
        <v>％</v>
      </c>
      <c r="V144" s="171"/>
      <c r="W144" s="149"/>
      <c r="X144" s="177"/>
      <c r="Y144" s="177"/>
      <c r="Z144" s="177"/>
      <c r="AA144" s="170" t="str">
        <f>IF($O$143="","",$O$143)</f>
        <v>％</v>
      </c>
      <c r="AB144" s="171"/>
      <c r="AC144" s="182" t="str">
        <f>IF(AL144=0,"",ROUND(AK144/AL144*100,0))</f>
        <v/>
      </c>
      <c r="AD144" s="183"/>
      <c r="AE144" s="183"/>
      <c r="AF144" s="183"/>
      <c r="AG144" s="170" t="s">
        <v>72</v>
      </c>
      <c r="AH144" s="171"/>
      <c r="AI144" s="43"/>
      <c r="AJ144" s="1"/>
      <c r="AK144" s="33">
        <f>SUM(K144,Q144,W144)</f>
        <v>0</v>
      </c>
      <c r="AL144" s="33">
        <f>SUM(AK143:AK144)</f>
        <v>0</v>
      </c>
      <c r="AM144" s="4" t="s">
        <v>207</v>
      </c>
      <c r="AN144" s="7" t="str">
        <f>IF(M142="","",IF(AND(Y142&gt;13,Y142&lt;31),0,1))</f>
        <v/>
      </c>
      <c r="AO144" s="7"/>
      <c r="AP144" s="7"/>
      <c r="AQ144" s="7"/>
      <c r="AR144" s="7"/>
      <c r="AS144" s="7"/>
      <c r="AT144" s="7"/>
      <c r="AU144" s="4"/>
      <c r="AV144" s="4"/>
      <c r="AW144" s="4"/>
      <c r="AX144" s="4"/>
      <c r="AY144" s="4"/>
      <c r="AZ144" s="4"/>
      <c r="BA144" s="4"/>
      <c r="BB144" s="4"/>
      <c r="BC144" s="4"/>
      <c r="BD144" s="1"/>
      <c r="BE144" s="1"/>
      <c r="BF144" s="1"/>
      <c r="BG144" s="1"/>
      <c r="BH144" s="1"/>
      <c r="BI144" s="1"/>
      <c r="BJ144" s="1"/>
      <c r="BK144" s="1"/>
      <c r="BL144" s="1"/>
      <c r="BM144" s="1"/>
      <c r="BN144" s="1"/>
      <c r="BO144" s="1"/>
      <c r="BP144" s="1"/>
      <c r="BQ144" s="1"/>
      <c r="BR144" s="1"/>
      <c r="BS144" s="2"/>
      <c r="BT144" s="2"/>
      <c r="BU144" s="2"/>
      <c r="BV144" s="2"/>
    </row>
    <row r="145" spans="1:74" ht="12" customHeight="1" x14ac:dyDescent="0.2">
      <c r="A145" s="43"/>
      <c r="B145" s="43"/>
      <c r="C145" s="43"/>
      <c r="D145" s="43"/>
      <c r="E145" s="101"/>
      <c r="F145" s="43"/>
      <c r="G145" s="43"/>
      <c r="H145" s="102" t="str">
        <f>IF(AK141=1,AL141,"")</f>
        <v/>
      </c>
      <c r="I145" s="43"/>
      <c r="J145" s="43"/>
      <c r="K145" s="43"/>
      <c r="L145" s="85"/>
      <c r="M145" s="103"/>
      <c r="N145" s="43"/>
      <c r="O145" s="43"/>
      <c r="P145" s="43"/>
      <c r="Q145" s="68" t="str">
        <f>IF(AND(C136="○",SUM(AO145:AO147)&gt;0),AP145,"")</f>
        <v/>
      </c>
      <c r="R145" s="43"/>
      <c r="S145" s="43"/>
      <c r="T145" s="43"/>
      <c r="U145" s="43"/>
      <c r="V145" s="43"/>
      <c r="W145" s="43"/>
      <c r="X145" s="43"/>
      <c r="Y145" s="43"/>
      <c r="Z145" s="43"/>
      <c r="AA145" s="43"/>
      <c r="AB145" s="43"/>
      <c r="AC145" s="43"/>
      <c r="AD145" s="43"/>
      <c r="AE145" s="43"/>
      <c r="AF145" s="43"/>
      <c r="AG145" s="43"/>
      <c r="AH145" s="43"/>
      <c r="AI145" s="43"/>
      <c r="AJ145" s="1"/>
      <c r="AK145" s="33"/>
      <c r="AL145" s="7"/>
      <c r="AM145" s="4" t="s">
        <v>208</v>
      </c>
      <c r="AN145" s="7" t="str">
        <f>IF(OR(O143="",O143="％"),"",SUM(K143:K144))</f>
        <v/>
      </c>
      <c r="AO145" s="1">
        <f>IF(OR(AN145="",AN145=I80),0,1)</f>
        <v>0</v>
      </c>
      <c r="AP145" s="7" t="s">
        <v>211</v>
      </c>
      <c r="AQ145" s="7"/>
      <c r="AR145" s="7"/>
      <c r="AS145" s="7"/>
      <c r="AT145" s="7"/>
      <c r="AU145" s="4"/>
      <c r="AV145" s="4"/>
      <c r="AW145" s="4"/>
      <c r="AX145" s="4"/>
      <c r="AY145" s="4"/>
      <c r="AZ145" s="4"/>
      <c r="BA145" s="4"/>
      <c r="BB145" s="4"/>
      <c r="BC145" s="4"/>
      <c r="BD145" s="1"/>
      <c r="BE145" s="1"/>
      <c r="BF145" s="1"/>
      <c r="BG145" s="1"/>
      <c r="BH145" s="1"/>
      <c r="BI145" s="1"/>
      <c r="BJ145" s="1"/>
      <c r="BK145" s="1"/>
      <c r="BL145" s="1"/>
      <c r="BM145" s="1"/>
      <c r="BN145" s="1"/>
      <c r="BO145" s="1"/>
      <c r="BP145" s="1"/>
      <c r="BQ145" s="1"/>
      <c r="BR145" s="1"/>
      <c r="BS145" s="2"/>
      <c r="BT145" s="2"/>
      <c r="BU145" s="2"/>
      <c r="BV145" s="2"/>
    </row>
    <row r="146" spans="1:74" ht="6" customHeight="1" x14ac:dyDescent="0.2">
      <c r="A146" s="43"/>
      <c r="B146" s="43"/>
      <c r="C146" s="43"/>
      <c r="D146" s="43"/>
      <c r="E146" s="43"/>
      <c r="F146" s="43"/>
      <c r="G146" s="43"/>
      <c r="H146" s="43"/>
      <c r="I146" s="43"/>
      <c r="J146" s="43"/>
      <c r="K146" s="43"/>
      <c r="L146" s="43"/>
      <c r="M146" s="43"/>
      <c r="N146" s="43"/>
      <c r="O146" s="43"/>
      <c r="P146" s="43"/>
      <c r="Q146" s="43"/>
      <c r="R146" s="43"/>
      <c r="S146" s="43"/>
      <c r="T146" s="43"/>
      <c r="U146" s="43"/>
      <c r="V146" s="43"/>
      <c r="W146" s="43"/>
      <c r="X146" s="43"/>
      <c r="Y146" s="43"/>
      <c r="Z146" s="43"/>
      <c r="AA146" s="43"/>
      <c r="AB146" s="43"/>
      <c r="AC146" s="43"/>
      <c r="AD146" s="43"/>
      <c r="AE146" s="43"/>
      <c r="AF146" s="43"/>
      <c r="AG146" s="43"/>
      <c r="AH146" s="43"/>
      <c r="AI146" s="43"/>
      <c r="AJ146" s="1"/>
      <c r="AK146" s="33"/>
      <c r="AL146" s="7"/>
      <c r="AM146" s="4" t="s">
        <v>208</v>
      </c>
      <c r="AN146" s="7" t="str">
        <f>IF(OR(O143="",O143="％"),"",SUM(Q143:Q144))</f>
        <v/>
      </c>
      <c r="AO146" s="1">
        <f>IF(OR(AN146="",AN146=Q80),0,1)</f>
        <v>0</v>
      </c>
      <c r="AP146" s="7"/>
      <c r="AQ146" s="7"/>
      <c r="AR146" s="7"/>
      <c r="AS146" s="7"/>
      <c r="AT146" s="7"/>
      <c r="AU146" s="4"/>
      <c r="AV146" s="4"/>
      <c r="AW146" s="4"/>
      <c r="AX146" s="4"/>
      <c r="AY146" s="4"/>
      <c r="AZ146" s="4"/>
      <c r="BA146" s="4"/>
      <c r="BB146" s="4"/>
      <c r="BC146" s="4"/>
      <c r="BD146" s="1"/>
      <c r="BE146" s="1"/>
      <c r="BF146" s="1"/>
      <c r="BG146" s="1"/>
      <c r="BH146" s="1"/>
      <c r="BI146" s="1"/>
      <c r="BJ146" s="1"/>
      <c r="BK146" s="1"/>
      <c r="BL146" s="1"/>
      <c r="BM146" s="1"/>
      <c r="BN146" s="1"/>
      <c r="BO146" s="1"/>
      <c r="BP146" s="1"/>
      <c r="BQ146" s="1"/>
      <c r="BR146" s="1"/>
      <c r="BS146" s="2"/>
      <c r="BT146" s="2"/>
      <c r="BU146" s="2"/>
      <c r="BV146" s="2"/>
    </row>
    <row r="147" spans="1:74" ht="15" customHeight="1" x14ac:dyDescent="0.2">
      <c r="A147" s="69" t="s">
        <v>54</v>
      </c>
      <c r="B147" s="43"/>
      <c r="C147" s="43"/>
      <c r="D147" s="43"/>
      <c r="E147" s="43"/>
      <c r="F147" s="43"/>
      <c r="G147" s="43"/>
      <c r="H147" s="43"/>
      <c r="I147" s="43"/>
      <c r="J147" s="43"/>
      <c r="K147" s="43"/>
      <c r="L147" s="43"/>
      <c r="M147" s="43"/>
      <c r="N147" s="43"/>
      <c r="O147" s="43"/>
      <c r="P147" s="43"/>
      <c r="Q147" s="43"/>
      <c r="R147" s="43"/>
      <c r="S147" s="43"/>
      <c r="T147" s="43"/>
      <c r="U147" s="43"/>
      <c r="V147" s="43"/>
      <c r="W147" s="43"/>
      <c r="X147" s="43"/>
      <c r="Y147" s="43"/>
      <c r="Z147" s="43"/>
      <c r="AA147" s="43"/>
      <c r="AB147" s="43"/>
      <c r="AC147" s="43"/>
      <c r="AD147" s="43"/>
      <c r="AE147" s="43"/>
      <c r="AF147" s="43"/>
      <c r="AG147" s="43"/>
      <c r="AH147" s="43"/>
      <c r="AI147" s="43"/>
      <c r="AJ147" s="1"/>
      <c r="AK147" s="7"/>
      <c r="AL147" s="7"/>
      <c r="AM147" s="4" t="s">
        <v>208</v>
      </c>
      <c r="AN147" s="7" t="str">
        <f>IF(OR(O143="",O143="％"),"",SUM(W143:W144))</f>
        <v/>
      </c>
      <c r="AO147" s="1">
        <f>IF(OR(AN147="",AN147=Y80),0,1)</f>
        <v>0</v>
      </c>
      <c r="AP147" s="7"/>
      <c r="AQ147" s="7"/>
      <c r="AR147" s="7"/>
      <c r="AS147" s="7"/>
      <c r="AT147" s="7"/>
      <c r="AU147" s="4"/>
      <c r="AV147" s="4"/>
      <c r="AW147" s="4"/>
      <c r="AX147" s="4"/>
      <c r="AY147" s="4"/>
      <c r="AZ147" s="4"/>
      <c r="BA147" s="4"/>
      <c r="BB147" s="4"/>
      <c r="BC147" s="4"/>
      <c r="BD147" s="1"/>
      <c r="BE147" s="1"/>
      <c r="BF147" s="1"/>
      <c r="BG147" s="1"/>
      <c r="BH147" s="1"/>
      <c r="BI147" s="1"/>
      <c r="BJ147" s="1"/>
      <c r="BK147" s="1"/>
      <c r="BL147" s="1"/>
      <c r="BM147" s="1"/>
      <c r="BN147" s="1"/>
      <c r="BO147" s="1"/>
      <c r="BP147" s="1"/>
      <c r="BQ147" s="1"/>
      <c r="BR147" s="1"/>
      <c r="BS147" s="2"/>
      <c r="BT147" s="2"/>
      <c r="BU147" s="2"/>
      <c r="BV147" s="2"/>
    </row>
    <row r="148" spans="1:74" ht="12" customHeight="1" x14ac:dyDescent="0.15">
      <c r="A148" s="43"/>
      <c r="B148" s="43"/>
      <c r="C148" s="43"/>
      <c r="D148" s="104" t="str">
        <f>IF(AV148=1,AW148,"")</f>
        <v/>
      </c>
      <c r="E148" s="43"/>
      <c r="F148" s="43"/>
      <c r="G148" s="43"/>
      <c r="H148" s="43"/>
      <c r="I148" s="43"/>
      <c r="J148" s="43"/>
      <c r="K148" s="43"/>
      <c r="L148" s="43"/>
      <c r="M148" s="43"/>
      <c r="N148" s="43"/>
      <c r="O148" s="43"/>
      <c r="P148" s="43"/>
      <c r="Q148" s="43"/>
      <c r="R148" s="43"/>
      <c r="S148" s="43"/>
      <c r="T148" s="43"/>
      <c r="U148" s="43"/>
      <c r="V148" s="43"/>
      <c r="W148" s="43"/>
      <c r="X148" s="43"/>
      <c r="Y148" s="43"/>
      <c r="Z148" s="43"/>
      <c r="AA148" s="43"/>
      <c r="AB148" s="43"/>
      <c r="AC148" s="43"/>
      <c r="AD148" s="43"/>
      <c r="AE148" s="43"/>
      <c r="AF148" s="43"/>
      <c r="AG148" s="43"/>
      <c r="AH148" s="43"/>
      <c r="AI148" s="43"/>
      <c r="AJ148" s="1"/>
      <c r="AK148" s="7"/>
      <c r="AL148" s="7"/>
      <c r="AM148" s="7"/>
      <c r="AN148" s="7"/>
      <c r="AO148" s="7"/>
      <c r="AP148" s="7"/>
      <c r="AQ148" s="7"/>
      <c r="AR148" s="7"/>
      <c r="AS148" s="7"/>
      <c r="AT148" s="7"/>
      <c r="AU148" s="4"/>
      <c r="AV148" s="4">
        <f>IF(AND(C136="○",SUM(AC160,AC164)&gt;0),1,0)</f>
        <v>0</v>
      </c>
      <c r="AW148" s="25" t="s">
        <v>216</v>
      </c>
      <c r="AX148" s="4"/>
      <c r="AY148" s="4"/>
      <c r="AZ148" s="4"/>
      <c r="BA148" s="4"/>
      <c r="BB148" s="4"/>
      <c r="BC148" s="4"/>
      <c r="BD148" s="1"/>
      <c r="BE148" s="1"/>
      <c r="BF148" s="1"/>
      <c r="BG148" s="1"/>
      <c r="BH148" s="1"/>
      <c r="BI148" s="1"/>
      <c r="BJ148" s="1"/>
      <c r="BK148" s="1"/>
      <c r="BL148" s="1"/>
      <c r="BM148" s="1"/>
      <c r="BN148" s="1"/>
      <c r="BO148" s="1"/>
      <c r="BP148" s="1"/>
      <c r="BQ148" s="1"/>
      <c r="BR148" s="1"/>
      <c r="BS148" s="2"/>
      <c r="BT148" s="2"/>
      <c r="BU148" s="2"/>
      <c r="BV148" s="2"/>
    </row>
    <row r="149" spans="1:74" ht="15" customHeight="1" x14ac:dyDescent="0.2">
      <c r="A149" s="43"/>
      <c r="B149" s="43"/>
      <c r="C149" s="43"/>
      <c r="D149" s="56" t="s">
        <v>31</v>
      </c>
      <c r="E149" s="57"/>
      <c r="F149" s="57"/>
      <c r="G149" s="57"/>
      <c r="H149" s="57"/>
      <c r="I149" s="57"/>
      <c r="J149" s="57"/>
      <c r="K149" s="135" t="str">
        <f>K142</f>
        <v/>
      </c>
      <c r="L149" s="136"/>
      <c r="M149" s="136" t="str">
        <f>M142</f>
        <v/>
      </c>
      <c r="N149" s="136"/>
      <c r="O149" s="57" t="s">
        <v>24</v>
      </c>
      <c r="P149" s="58"/>
      <c r="Q149" s="135" t="str">
        <f>Q142</f>
        <v/>
      </c>
      <c r="R149" s="136"/>
      <c r="S149" s="136" t="str">
        <f>S142</f>
        <v/>
      </c>
      <c r="T149" s="136"/>
      <c r="U149" s="57" t="s">
        <v>24</v>
      </c>
      <c r="V149" s="58"/>
      <c r="W149" s="135" t="str">
        <f>W142</f>
        <v/>
      </c>
      <c r="X149" s="136"/>
      <c r="Y149" s="136" t="str">
        <f>Y142</f>
        <v/>
      </c>
      <c r="Z149" s="136"/>
      <c r="AA149" s="57" t="s">
        <v>24</v>
      </c>
      <c r="AB149" s="58"/>
      <c r="AC149" s="57" t="s">
        <v>71</v>
      </c>
      <c r="AD149" s="57"/>
      <c r="AE149" s="57"/>
      <c r="AF149" s="57"/>
      <c r="AG149" s="57"/>
      <c r="AH149" s="58"/>
      <c r="AI149" s="43"/>
      <c r="AJ149" s="1"/>
      <c r="AK149" s="7"/>
      <c r="AL149" s="7"/>
      <c r="AM149" s="7"/>
      <c r="AN149" s="7"/>
      <c r="AO149" s="7"/>
      <c r="AP149" s="7"/>
      <c r="AQ149" s="7"/>
      <c r="AR149" s="7"/>
      <c r="AS149" s="7"/>
      <c r="AT149" s="7"/>
      <c r="AU149" s="4"/>
      <c r="AV149" s="4"/>
      <c r="AW149" s="4"/>
      <c r="AX149" s="4"/>
      <c r="AY149" s="4"/>
      <c r="AZ149" s="4"/>
      <c r="BA149" s="4"/>
      <c r="BB149" s="4"/>
      <c r="BC149" s="4"/>
      <c r="BD149" s="1"/>
      <c r="BE149" s="1"/>
      <c r="BF149" s="1"/>
      <c r="BG149" s="1"/>
      <c r="BH149" s="1"/>
      <c r="BI149" s="1"/>
      <c r="BJ149" s="1"/>
      <c r="BK149" s="1"/>
      <c r="BL149" s="1"/>
      <c r="BM149" s="1"/>
      <c r="BN149" s="1"/>
      <c r="BO149" s="1"/>
      <c r="BP149" s="1"/>
      <c r="BQ149" s="1"/>
      <c r="BR149" s="1"/>
      <c r="BS149" s="2"/>
      <c r="BT149" s="2"/>
      <c r="BU149" s="2"/>
      <c r="BV149" s="2"/>
    </row>
    <row r="150" spans="1:74" ht="20.149999999999999" customHeight="1" x14ac:dyDescent="0.2">
      <c r="A150" s="43"/>
      <c r="B150" s="43"/>
      <c r="C150" s="43"/>
      <c r="D150" s="70" t="s">
        <v>32</v>
      </c>
      <c r="E150" s="53"/>
      <c r="F150" s="53"/>
      <c r="G150" s="53"/>
      <c r="H150" s="53"/>
      <c r="I150" s="53"/>
      <c r="J150" s="53"/>
      <c r="K150" s="168"/>
      <c r="L150" s="169"/>
      <c r="M150" s="169"/>
      <c r="N150" s="169"/>
      <c r="O150" s="178" t="s">
        <v>209</v>
      </c>
      <c r="P150" s="179"/>
      <c r="Q150" s="168"/>
      <c r="R150" s="169"/>
      <c r="S150" s="169"/>
      <c r="T150" s="169"/>
      <c r="U150" s="170" t="str">
        <f t="shared" ref="U150:U164" si="16">IF($O$150="","",$O$150)</f>
        <v>ｍ2</v>
      </c>
      <c r="V150" s="171"/>
      <c r="W150" s="168"/>
      <c r="X150" s="169"/>
      <c r="Y150" s="169"/>
      <c r="Z150" s="169"/>
      <c r="AA150" s="170" t="str">
        <f t="shared" ref="AA150:AA164" si="17">IF($O$150="","",$O$150)</f>
        <v>ｍ2</v>
      </c>
      <c r="AB150" s="171"/>
      <c r="AC150" s="105"/>
      <c r="AD150" s="78"/>
      <c r="AE150" s="78"/>
      <c r="AF150" s="78"/>
      <c r="AG150" s="78"/>
      <c r="AH150" s="106"/>
      <c r="AI150" s="43"/>
      <c r="AJ150" s="1"/>
      <c r="AK150" s="33">
        <f>SUM(K150,Q150,W150)</f>
        <v>0</v>
      </c>
      <c r="AL150" s="7"/>
      <c r="AM150" s="7"/>
      <c r="AN150" s="7"/>
      <c r="AO150" s="7"/>
      <c r="AP150" s="7"/>
      <c r="AQ150" s="7"/>
      <c r="AR150" s="7"/>
      <c r="AS150" s="7"/>
      <c r="AT150" s="7"/>
      <c r="AU150" s="4"/>
      <c r="AV150" s="4"/>
      <c r="AW150" s="4"/>
      <c r="AX150" s="4"/>
      <c r="AY150" s="4"/>
      <c r="AZ150" s="4"/>
      <c r="BA150" s="4"/>
      <c r="BB150" s="4"/>
      <c r="BC150" s="4"/>
      <c r="BD150" s="1"/>
      <c r="BE150" s="1"/>
      <c r="BF150" s="1"/>
      <c r="BG150" s="1"/>
      <c r="BH150" s="1"/>
      <c r="BI150" s="1"/>
      <c r="BJ150" s="1"/>
      <c r="BK150" s="1"/>
      <c r="BL150" s="1"/>
      <c r="BM150" s="1"/>
      <c r="BN150" s="1"/>
      <c r="BO150" s="1"/>
      <c r="BP150" s="1"/>
      <c r="BQ150" s="1"/>
      <c r="BR150" s="1"/>
      <c r="BS150" s="2"/>
      <c r="BT150" s="2"/>
      <c r="BU150" s="2"/>
      <c r="BV150" s="2"/>
    </row>
    <row r="151" spans="1:74" ht="20.149999999999999" customHeight="1" x14ac:dyDescent="0.2">
      <c r="A151" s="43"/>
      <c r="B151" s="43"/>
      <c r="C151" s="43"/>
      <c r="D151" s="70" t="s">
        <v>73</v>
      </c>
      <c r="E151" s="53"/>
      <c r="F151" s="53"/>
      <c r="G151" s="53"/>
      <c r="H151" s="53"/>
      <c r="I151" s="53"/>
      <c r="J151" s="53"/>
      <c r="K151" s="168"/>
      <c r="L151" s="169"/>
      <c r="M151" s="169"/>
      <c r="N151" s="169"/>
      <c r="O151" s="170" t="str">
        <f t="shared" ref="O151:O164" si="18">IF($O$150="","",$O$150)</f>
        <v>ｍ2</v>
      </c>
      <c r="P151" s="171"/>
      <c r="Q151" s="168"/>
      <c r="R151" s="169"/>
      <c r="S151" s="169"/>
      <c r="T151" s="169"/>
      <c r="U151" s="170" t="str">
        <f t="shared" si="16"/>
        <v>ｍ2</v>
      </c>
      <c r="V151" s="171"/>
      <c r="W151" s="168"/>
      <c r="X151" s="169"/>
      <c r="Y151" s="169"/>
      <c r="Z151" s="169"/>
      <c r="AA151" s="170" t="str">
        <f t="shared" si="17"/>
        <v>ｍ2</v>
      </c>
      <c r="AB151" s="171"/>
      <c r="AC151" s="66"/>
      <c r="AD151" s="43"/>
      <c r="AE151" s="43"/>
      <c r="AF151" s="43"/>
      <c r="AG151" s="43"/>
      <c r="AH151" s="80"/>
      <c r="AI151" s="43"/>
      <c r="AJ151" s="1"/>
      <c r="AK151" s="33">
        <f t="shared" ref="AK151:AK164" si="19">SUM(K151,Q151,W151)</f>
        <v>0</v>
      </c>
      <c r="AL151" s="7"/>
      <c r="AM151" s="7"/>
      <c r="AN151" s="7"/>
      <c r="AO151" s="7"/>
      <c r="AP151" s="7"/>
      <c r="AQ151" s="7"/>
      <c r="AR151" s="7"/>
      <c r="AS151" s="7"/>
      <c r="AT151" s="7"/>
      <c r="AU151" s="4"/>
      <c r="AV151" s="4"/>
      <c r="AW151" s="4"/>
      <c r="AX151" s="4"/>
      <c r="AY151" s="4"/>
      <c r="AZ151" s="4"/>
      <c r="BA151" s="4"/>
      <c r="BB151" s="4"/>
      <c r="BC151" s="4"/>
      <c r="BD151" s="1"/>
      <c r="BE151" s="1"/>
      <c r="BF151" s="1"/>
      <c r="BG151" s="1"/>
      <c r="BH151" s="1"/>
      <c r="BI151" s="1"/>
      <c r="BJ151" s="1"/>
      <c r="BK151" s="1"/>
      <c r="BL151" s="1"/>
      <c r="BM151" s="1"/>
      <c r="BN151" s="1"/>
      <c r="BO151" s="1"/>
      <c r="BP151" s="1"/>
      <c r="BQ151" s="1"/>
      <c r="BR151" s="1"/>
      <c r="BS151" s="2"/>
      <c r="BT151" s="2"/>
      <c r="BU151" s="2"/>
      <c r="BV151" s="2"/>
    </row>
    <row r="152" spans="1:74" ht="20.149999999999999" customHeight="1" x14ac:dyDescent="0.2">
      <c r="A152" s="43"/>
      <c r="B152" s="43"/>
      <c r="C152" s="43"/>
      <c r="D152" s="70" t="s">
        <v>34</v>
      </c>
      <c r="E152" s="53"/>
      <c r="F152" s="53"/>
      <c r="G152" s="53"/>
      <c r="H152" s="53"/>
      <c r="I152" s="53"/>
      <c r="J152" s="53"/>
      <c r="K152" s="168"/>
      <c r="L152" s="169"/>
      <c r="M152" s="169"/>
      <c r="N152" s="169"/>
      <c r="O152" s="170" t="str">
        <f t="shared" si="18"/>
        <v>ｍ2</v>
      </c>
      <c r="P152" s="171"/>
      <c r="Q152" s="168"/>
      <c r="R152" s="169"/>
      <c r="S152" s="169"/>
      <c r="T152" s="169"/>
      <c r="U152" s="170" t="str">
        <f t="shared" si="16"/>
        <v>ｍ2</v>
      </c>
      <c r="V152" s="171"/>
      <c r="W152" s="168"/>
      <c r="X152" s="169"/>
      <c r="Y152" s="169"/>
      <c r="Z152" s="169"/>
      <c r="AA152" s="170" t="str">
        <f t="shared" si="17"/>
        <v>ｍ2</v>
      </c>
      <c r="AB152" s="171"/>
      <c r="AC152" s="66"/>
      <c r="AD152" s="43"/>
      <c r="AE152" s="43"/>
      <c r="AF152" s="43"/>
      <c r="AG152" s="43"/>
      <c r="AH152" s="80"/>
      <c r="AI152" s="43"/>
      <c r="AJ152" s="1"/>
      <c r="AK152" s="33">
        <f t="shared" si="19"/>
        <v>0</v>
      </c>
      <c r="AL152" s="7"/>
      <c r="AM152" s="7"/>
      <c r="AN152" s="7"/>
      <c r="AO152" s="7"/>
      <c r="AP152" s="7"/>
      <c r="AQ152" s="7"/>
      <c r="AR152" s="7"/>
      <c r="AS152" s="7"/>
      <c r="AT152" s="7"/>
      <c r="AU152" s="4"/>
      <c r="AV152" s="4"/>
      <c r="AW152" s="4"/>
      <c r="AX152" s="4"/>
      <c r="AY152" s="4"/>
      <c r="AZ152" s="4"/>
      <c r="BA152" s="4"/>
      <c r="BB152" s="4"/>
      <c r="BC152" s="4"/>
      <c r="BD152" s="1"/>
      <c r="BE152" s="1"/>
      <c r="BF152" s="1"/>
      <c r="BG152" s="1"/>
      <c r="BH152" s="1"/>
      <c r="BI152" s="1"/>
      <c r="BJ152" s="1"/>
      <c r="BK152" s="1"/>
      <c r="BL152" s="1"/>
      <c r="BM152" s="1"/>
      <c r="BN152" s="1"/>
      <c r="BO152" s="1"/>
      <c r="BP152" s="1"/>
      <c r="BQ152" s="1"/>
      <c r="BR152" s="1"/>
      <c r="BS152" s="2"/>
      <c r="BT152" s="2"/>
      <c r="BU152" s="2"/>
      <c r="BV152" s="2"/>
    </row>
    <row r="153" spans="1:74" ht="20.149999999999999" customHeight="1" x14ac:dyDescent="0.2">
      <c r="A153" s="43"/>
      <c r="B153" s="43"/>
      <c r="C153" s="43"/>
      <c r="D153" s="70" t="s">
        <v>35</v>
      </c>
      <c r="E153" s="53"/>
      <c r="F153" s="53"/>
      <c r="G153" s="53"/>
      <c r="H153" s="53"/>
      <c r="I153" s="53"/>
      <c r="J153" s="53"/>
      <c r="K153" s="168"/>
      <c r="L153" s="169"/>
      <c r="M153" s="169"/>
      <c r="N153" s="169"/>
      <c r="O153" s="170" t="str">
        <f t="shared" si="18"/>
        <v>ｍ2</v>
      </c>
      <c r="P153" s="171"/>
      <c r="Q153" s="168"/>
      <c r="R153" s="169"/>
      <c r="S153" s="169"/>
      <c r="T153" s="169"/>
      <c r="U153" s="170" t="str">
        <f t="shared" si="16"/>
        <v>ｍ2</v>
      </c>
      <c r="V153" s="171"/>
      <c r="W153" s="168"/>
      <c r="X153" s="169"/>
      <c r="Y153" s="169"/>
      <c r="Z153" s="169"/>
      <c r="AA153" s="170" t="str">
        <f t="shared" si="17"/>
        <v>ｍ2</v>
      </c>
      <c r="AB153" s="171"/>
      <c r="AC153" s="66"/>
      <c r="AD153" s="43"/>
      <c r="AE153" s="43"/>
      <c r="AF153" s="43"/>
      <c r="AG153" s="43"/>
      <c r="AH153" s="80"/>
      <c r="AI153" s="43"/>
      <c r="AJ153" s="1"/>
      <c r="AK153" s="33">
        <f t="shared" si="19"/>
        <v>0</v>
      </c>
      <c r="AL153" s="7"/>
      <c r="AM153" s="7"/>
      <c r="AN153" s="7"/>
      <c r="AO153" s="7"/>
      <c r="AP153" s="7"/>
      <c r="AQ153" s="7"/>
      <c r="AR153" s="7"/>
      <c r="AS153" s="7"/>
      <c r="AT153" s="7"/>
      <c r="AU153" s="4"/>
      <c r="AV153" s="4"/>
      <c r="AW153" s="4"/>
      <c r="AX153" s="4"/>
      <c r="AY153" s="4"/>
      <c r="AZ153" s="4"/>
      <c r="BA153" s="4"/>
      <c r="BB153" s="4"/>
      <c r="BC153" s="4"/>
      <c r="BD153" s="1"/>
      <c r="BE153" s="1"/>
      <c r="BF153" s="1"/>
      <c r="BG153" s="1"/>
      <c r="BH153" s="1"/>
      <c r="BI153" s="1"/>
      <c r="BJ153" s="1"/>
      <c r="BK153" s="1"/>
      <c r="BL153" s="1"/>
      <c r="BM153" s="1"/>
      <c r="BN153" s="1"/>
      <c r="BO153" s="1"/>
      <c r="BP153" s="1"/>
      <c r="BQ153" s="1"/>
      <c r="BR153" s="1"/>
      <c r="BS153" s="2"/>
      <c r="BT153" s="2"/>
      <c r="BU153" s="2"/>
      <c r="BV153" s="2"/>
    </row>
    <row r="154" spans="1:74" ht="20.149999999999999" customHeight="1" x14ac:dyDescent="0.2">
      <c r="A154" s="43"/>
      <c r="B154" s="43"/>
      <c r="C154" s="43"/>
      <c r="D154" s="70" t="s">
        <v>36</v>
      </c>
      <c r="E154" s="53"/>
      <c r="F154" s="53"/>
      <c r="G154" s="53"/>
      <c r="H154" s="53"/>
      <c r="I154" s="53"/>
      <c r="J154" s="53"/>
      <c r="K154" s="168"/>
      <c r="L154" s="169"/>
      <c r="M154" s="169"/>
      <c r="N154" s="169"/>
      <c r="O154" s="170" t="str">
        <f t="shared" si="18"/>
        <v>ｍ2</v>
      </c>
      <c r="P154" s="171"/>
      <c r="Q154" s="168"/>
      <c r="R154" s="169"/>
      <c r="S154" s="169"/>
      <c r="T154" s="169"/>
      <c r="U154" s="170" t="str">
        <f t="shared" si="16"/>
        <v>ｍ2</v>
      </c>
      <c r="V154" s="171"/>
      <c r="W154" s="168"/>
      <c r="X154" s="169"/>
      <c r="Y154" s="169"/>
      <c r="Z154" s="169"/>
      <c r="AA154" s="170" t="str">
        <f t="shared" si="17"/>
        <v>ｍ2</v>
      </c>
      <c r="AB154" s="171"/>
      <c r="AC154" s="66"/>
      <c r="AD154" s="43"/>
      <c r="AE154" s="43"/>
      <c r="AF154" s="43"/>
      <c r="AG154" s="43"/>
      <c r="AH154" s="80"/>
      <c r="AI154" s="43"/>
      <c r="AJ154" s="1"/>
      <c r="AK154" s="33">
        <f t="shared" si="19"/>
        <v>0</v>
      </c>
      <c r="AL154" s="7"/>
      <c r="AM154" s="7"/>
      <c r="AN154" s="7"/>
      <c r="AO154" s="7"/>
      <c r="AP154" s="7"/>
      <c r="AQ154" s="7"/>
      <c r="AR154" s="7"/>
      <c r="AS154" s="7"/>
      <c r="AT154" s="7"/>
      <c r="AU154" s="4"/>
      <c r="AV154" s="4"/>
      <c r="AW154" s="4"/>
      <c r="AX154" s="4"/>
      <c r="AY154" s="4"/>
      <c r="AZ154" s="4"/>
      <c r="BA154" s="4"/>
      <c r="BB154" s="4"/>
      <c r="BC154" s="4"/>
      <c r="BD154" s="1"/>
      <c r="BE154" s="1"/>
      <c r="BF154" s="1"/>
      <c r="BG154" s="1"/>
      <c r="BH154" s="1"/>
      <c r="BI154" s="1"/>
      <c r="BJ154" s="1"/>
      <c r="BK154" s="1"/>
      <c r="BL154" s="1"/>
      <c r="BM154" s="1"/>
      <c r="BN154" s="1"/>
      <c r="BO154" s="1"/>
      <c r="BP154" s="1"/>
      <c r="BQ154" s="1"/>
      <c r="BR154" s="1"/>
      <c r="BS154" s="2"/>
      <c r="BT154" s="2"/>
      <c r="BU154" s="2"/>
      <c r="BV154" s="2"/>
    </row>
    <row r="155" spans="1:74" ht="20.149999999999999" customHeight="1" x14ac:dyDescent="0.2">
      <c r="A155" s="43"/>
      <c r="B155" s="43"/>
      <c r="C155" s="43"/>
      <c r="D155" s="70" t="s">
        <v>37</v>
      </c>
      <c r="E155" s="53"/>
      <c r="F155" s="53"/>
      <c r="G155" s="53"/>
      <c r="H155" s="53"/>
      <c r="I155" s="53"/>
      <c r="J155" s="53"/>
      <c r="K155" s="168"/>
      <c r="L155" s="169"/>
      <c r="M155" s="169"/>
      <c r="N155" s="169"/>
      <c r="O155" s="170" t="str">
        <f t="shared" si="18"/>
        <v>ｍ2</v>
      </c>
      <c r="P155" s="171"/>
      <c r="Q155" s="168"/>
      <c r="R155" s="169"/>
      <c r="S155" s="169"/>
      <c r="T155" s="169"/>
      <c r="U155" s="170" t="str">
        <f t="shared" si="16"/>
        <v>ｍ2</v>
      </c>
      <c r="V155" s="171"/>
      <c r="W155" s="168"/>
      <c r="X155" s="169"/>
      <c r="Y155" s="169"/>
      <c r="Z155" s="169"/>
      <c r="AA155" s="170" t="str">
        <f t="shared" si="17"/>
        <v>ｍ2</v>
      </c>
      <c r="AB155" s="171"/>
      <c r="AC155" s="66"/>
      <c r="AD155" s="43"/>
      <c r="AE155" s="43"/>
      <c r="AF155" s="43"/>
      <c r="AG155" s="43"/>
      <c r="AH155" s="80"/>
      <c r="AI155" s="43"/>
      <c r="AJ155" s="1"/>
      <c r="AK155" s="33">
        <f t="shared" si="19"/>
        <v>0</v>
      </c>
      <c r="AL155" s="7"/>
      <c r="AM155" s="7"/>
      <c r="AN155" s="7"/>
      <c r="AO155" s="7"/>
      <c r="AP155" s="7"/>
      <c r="AQ155" s="7"/>
      <c r="AR155" s="7"/>
      <c r="AS155" s="7"/>
      <c r="AT155" s="7"/>
      <c r="AU155" s="4"/>
      <c r="AV155" s="4"/>
      <c r="AW155" s="4"/>
      <c r="AX155" s="4"/>
      <c r="AY155" s="4"/>
      <c r="AZ155" s="4"/>
      <c r="BA155" s="4"/>
      <c r="BB155" s="4"/>
      <c r="BC155" s="4"/>
      <c r="BD155" s="1"/>
      <c r="BE155" s="1"/>
      <c r="BF155" s="1"/>
      <c r="BG155" s="1"/>
      <c r="BH155" s="1"/>
      <c r="BI155" s="1"/>
      <c r="BJ155" s="1"/>
      <c r="BK155" s="1"/>
      <c r="BL155" s="1"/>
      <c r="BM155" s="1"/>
      <c r="BN155" s="1"/>
      <c r="BO155" s="1"/>
      <c r="BP155" s="1"/>
      <c r="BQ155" s="1"/>
      <c r="BR155" s="1"/>
      <c r="BS155" s="2"/>
      <c r="BT155" s="2"/>
      <c r="BU155" s="2"/>
      <c r="BV155" s="2"/>
    </row>
    <row r="156" spans="1:74" ht="20.149999999999999" customHeight="1" x14ac:dyDescent="0.2">
      <c r="A156" s="43"/>
      <c r="B156" s="43"/>
      <c r="C156" s="43"/>
      <c r="D156" s="70" t="s">
        <v>38</v>
      </c>
      <c r="E156" s="53"/>
      <c r="F156" s="53"/>
      <c r="G156" s="53"/>
      <c r="H156" s="53"/>
      <c r="I156" s="53"/>
      <c r="J156" s="53"/>
      <c r="K156" s="168"/>
      <c r="L156" s="169"/>
      <c r="M156" s="169"/>
      <c r="N156" s="169"/>
      <c r="O156" s="170" t="str">
        <f t="shared" si="18"/>
        <v>ｍ2</v>
      </c>
      <c r="P156" s="171"/>
      <c r="Q156" s="168"/>
      <c r="R156" s="169"/>
      <c r="S156" s="169"/>
      <c r="T156" s="169"/>
      <c r="U156" s="170" t="str">
        <f t="shared" si="16"/>
        <v>ｍ2</v>
      </c>
      <c r="V156" s="171"/>
      <c r="W156" s="168"/>
      <c r="X156" s="169"/>
      <c r="Y156" s="169"/>
      <c r="Z156" s="169"/>
      <c r="AA156" s="170" t="str">
        <f t="shared" si="17"/>
        <v>ｍ2</v>
      </c>
      <c r="AB156" s="171"/>
      <c r="AC156" s="66"/>
      <c r="AD156" s="43"/>
      <c r="AE156" s="43"/>
      <c r="AF156" s="43"/>
      <c r="AG156" s="43"/>
      <c r="AH156" s="80"/>
      <c r="AI156" s="43"/>
      <c r="AJ156" s="1"/>
      <c r="AK156" s="33">
        <f t="shared" si="19"/>
        <v>0</v>
      </c>
      <c r="AL156" s="7"/>
      <c r="AM156" s="7"/>
      <c r="AN156" s="7"/>
      <c r="AO156" s="7"/>
      <c r="AP156" s="7"/>
      <c r="AQ156" s="7"/>
      <c r="AR156" s="7"/>
      <c r="AS156" s="7"/>
      <c r="AT156" s="7"/>
      <c r="AU156" s="4"/>
      <c r="AV156" s="4"/>
      <c r="AW156" s="4"/>
      <c r="AX156" s="4"/>
      <c r="AY156" s="4"/>
      <c r="AZ156" s="4"/>
      <c r="BA156" s="4"/>
      <c r="BB156" s="4"/>
      <c r="BC156" s="4"/>
      <c r="BD156" s="1"/>
      <c r="BE156" s="1"/>
      <c r="BF156" s="1"/>
      <c r="BG156" s="1"/>
      <c r="BH156" s="1"/>
      <c r="BI156" s="1"/>
      <c r="BJ156" s="1"/>
      <c r="BK156" s="1"/>
      <c r="BL156" s="1"/>
      <c r="BM156" s="1"/>
      <c r="BN156" s="1"/>
      <c r="BO156" s="1"/>
      <c r="BP156" s="1"/>
      <c r="BQ156" s="1"/>
      <c r="BR156" s="1"/>
      <c r="BS156" s="2"/>
      <c r="BT156" s="2"/>
      <c r="BU156" s="2"/>
      <c r="BV156" s="2"/>
    </row>
    <row r="157" spans="1:74" ht="20.149999999999999" customHeight="1" x14ac:dyDescent="0.2">
      <c r="A157" s="43"/>
      <c r="B157" s="43"/>
      <c r="C157" s="43"/>
      <c r="D157" s="70" t="s">
        <v>39</v>
      </c>
      <c r="E157" s="53"/>
      <c r="F157" s="53"/>
      <c r="G157" s="53"/>
      <c r="H157" s="53"/>
      <c r="I157" s="53"/>
      <c r="J157" s="53"/>
      <c r="K157" s="168"/>
      <c r="L157" s="169"/>
      <c r="M157" s="169"/>
      <c r="N157" s="169"/>
      <c r="O157" s="170" t="str">
        <f t="shared" si="18"/>
        <v>ｍ2</v>
      </c>
      <c r="P157" s="171"/>
      <c r="Q157" s="168"/>
      <c r="R157" s="169"/>
      <c r="S157" s="169"/>
      <c r="T157" s="169"/>
      <c r="U157" s="170" t="str">
        <f t="shared" si="16"/>
        <v>ｍ2</v>
      </c>
      <c r="V157" s="171"/>
      <c r="W157" s="168"/>
      <c r="X157" s="169"/>
      <c r="Y157" s="169"/>
      <c r="Z157" s="169"/>
      <c r="AA157" s="170" t="str">
        <f t="shared" si="17"/>
        <v>ｍ2</v>
      </c>
      <c r="AB157" s="171"/>
      <c r="AC157" s="66"/>
      <c r="AD157" s="43"/>
      <c r="AE157" s="43"/>
      <c r="AF157" s="43"/>
      <c r="AG157" s="43"/>
      <c r="AH157" s="80"/>
      <c r="AI157" s="43"/>
      <c r="AJ157" s="1"/>
      <c r="AK157" s="33">
        <f t="shared" si="19"/>
        <v>0</v>
      </c>
      <c r="AL157" s="7"/>
      <c r="AM157" s="7"/>
      <c r="AN157" s="7"/>
      <c r="AO157" s="7"/>
      <c r="AP157" s="7"/>
      <c r="AQ157" s="7"/>
      <c r="AR157" s="7"/>
      <c r="AS157" s="7"/>
      <c r="AT157" s="7"/>
      <c r="AU157" s="4"/>
      <c r="AV157" s="4"/>
      <c r="AW157" s="4"/>
      <c r="AX157" s="4"/>
      <c r="AY157" s="4"/>
      <c r="AZ157" s="4"/>
      <c r="BA157" s="4"/>
      <c r="BB157" s="4"/>
      <c r="BC157" s="4"/>
      <c r="BD157" s="1"/>
      <c r="BE157" s="1"/>
      <c r="BF157" s="1"/>
      <c r="BG157" s="1"/>
      <c r="BH157" s="1"/>
      <c r="BI157" s="1"/>
      <c r="BJ157" s="1"/>
      <c r="BK157" s="1"/>
      <c r="BL157" s="1"/>
      <c r="BM157" s="1"/>
      <c r="BN157" s="1"/>
      <c r="BO157" s="1"/>
      <c r="BP157" s="1"/>
      <c r="BQ157" s="1"/>
      <c r="BR157" s="1"/>
      <c r="BS157" s="2"/>
      <c r="BT157" s="2"/>
      <c r="BU157" s="2"/>
      <c r="BV157" s="2"/>
    </row>
    <row r="158" spans="1:74" ht="20.149999999999999" customHeight="1" x14ac:dyDescent="0.2">
      <c r="A158" s="43"/>
      <c r="B158" s="43"/>
      <c r="C158" s="43"/>
      <c r="D158" s="70" t="s">
        <v>40</v>
      </c>
      <c r="E158" s="53"/>
      <c r="F158" s="53"/>
      <c r="G158" s="53"/>
      <c r="H158" s="53"/>
      <c r="I158" s="53"/>
      <c r="J158" s="53"/>
      <c r="K158" s="168"/>
      <c r="L158" s="169"/>
      <c r="M158" s="169"/>
      <c r="N158" s="169"/>
      <c r="O158" s="170" t="str">
        <f t="shared" si="18"/>
        <v>ｍ2</v>
      </c>
      <c r="P158" s="171"/>
      <c r="Q158" s="168"/>
      <c r="R158" s="169"/>
      <c r="S158" s="169"/>
      <c r="T158" s="169"/>
      <c r="U158" s="170" t="str">
        <f t="shared" si="16"/>
        <v>ｍ2</v>
      </c>
      <c r="V158" s="171"/>
      <c r="W158" s="168"/>
      <c r="X158" s="169"/>
      <c r="Y158" s="169"/>
      <c r="Z158" s="169"/>
      <c r="AA158" s="170" t="str">
        <f t="shared" si="17"/>
        <v>ｍ2</v>
      </c>
      <c r="AB158" s="171"/>
      <c r="AC158" s="66"/>
      <c r="AD158" s="43"/>
      <c r="AE158" s="43"/>
      <c r="AF158" s="43"/>
      <c r="AG158" s="43"/>
      <c r="AH158" s="80"/>
      <c r="AI158" s="43"/>
      <c r="AJ158" s="1"/>
      <c r="AK158" s="33">
        <f t="shared" si="19"/>
        <v>0</v>
      </c>
      <c r="AL158" s="7"/>
      <c r="AM158" s="7"/>
      <c r="AN158" s="7"/>
      <c r="AO158" s="7"/>
      <c r="AP158" s="7"/>
      <c r="AQ158" s="7"/>
      <c r="AR158" s="7"/>
      <c r="AS158" s="7"/>
      <c r="AT158" s="7"/>
      <c r="AU158" s="4"/>
      <c r="AV158" s="4"/>
      <c r="AW158" s="4"/>
      <c r="AX158" s="4"/>
      <c r="AY158" s="4"/>
      <c r="AZ158" s="4"/>
      <c r="BA158" s="4"/>
      <c r="BB158" s="4"/>
      <c r="BC158" s="4"/>
      <c r="BD158" s="1"/>
      <c r="BE158" s="1"/>
      <c r="BF158" s="1"/>
      <c r="BG158" s="1"/>
      <c r="BH158" s="1"/>
      <c r="BI158" s="1"/>
      <c r="BJ158" s="1"/>
      <c r="BK158" s="1"/>
      <c r="BL158" s="1"/>
      <c r="BM158" s="1"/>
      <c r="BN158" s="1"/>
      <c r="BO158" s="1"/>
      <c r="BP158" s="1"/>
      <c r="BQ158" s="1"/>
      <c r="BR158" s="1"/>
      <c r="BS158" s="2"/>
      <c r="BT158" s="2"/>
      <c r="BU158" s="2"/>
      <c r="BV158" s="2"/>
    </row>
    <row r="159" spans="1:74" ht="20.149999999999999" customHeight="1" x14ac:dyDescent="0.2">
      <c r="A159" s="43"/>
      <c r="B159" s="43"/>
      <c r="C159" s="43"/>
      <c r="D159" s="70" t="s">
        <v>41</v>
      </c>
      <c r="E159" s="53"/>
      <c r="F159" s="53"/>
      <c r="G159" s="53"/>
      <c r="H159" s="53"/>
      <c r="I159" s="53"/>
      <c r="J159" s="53"/>
      <c r="K159" s="168"/>
      <c r="L159" s="169"/>
      <c r="M159" s="169"/>
      <c r="N159" s="169"/>
      <c r="O159" s="170" t="str">
        <f t="shared" si="18"/>
        <v>ｍ2</v>
      </c>
      <c r="P159" s="171"/>
      <c r="Q159" s="168"/>
      <c r="R159" s="169"/>
      <c r="S159" s="169"/>
      <c r="T159" s="169"/>
      <c r="U159" s="170" t="str">
        <f t="shared" si="16"/>
        <v>ｍ2</v>
      </c>
      <c r="V159" s="171"/>
      <c r="W159" s="168"/>
      <c r="X159" s="169"/>
      <c r="Y159" s="169"/>
      <c r="Z159" s="169"/>
      <c r="AA159" s="170" t="str">
        <f t="shared" si="17"/>
        <v>ｍ2</v>
      </c>
      <c r="AB159" s="171"/>
      <c r="AC159" s="66" t="s">
        <v>43</v>
      </c>
      <c r="AD159" s="43"/>
      <c r="AE159" s="43"/>
      <c r="AF159" s="43"/>
      <c r="AG159" s="43"/>
      <c r="AH159" s="80"/>
      <c r="AI159" s="43"/>
      <c r="AJ159" s="1"/>
      <c r="AK159" s="33">
        <f t="shared" si="19"/>
        <v>0</v>
      </c>
      <c r="AL159" s="7"/>
      <c r="AM159" s="7"/>
      <c r="AN159" s="7"/>
      <c r="AO159" s="7"/>
      <c r="AP159" s="7"/>
      <c r="AQ159" s="7"/>
      <c r="AR159" s="7"/>
      <c r="AS159" s="7"/>
      <c r="AT159" s="7"/>
      <c r="AU159" s="4"/>
      <c r="AV159" s="4"/>
      <c r="AW159" s="4"/>
      <c r="AX159" s="4"/>
      <c r="AY159" s="4"/>
      <c r="AZ159" s="4"/>
      <c r="BA159" s="4"/>
      <c r="BB159" s="4"/>
      <c r="BC159" s="4"/>
      <c r="BD159" s="1"/>
      <c r="BE159" s="1"/>
      <c r="BF159" s="1"/>
      <c r="BG159" s="1"/>
      <c r="BH159" s="1"/>
      <c r="BI159" s="1"/>
      <c r="BJ159" s="1"/>
      <c r="BK159" s="1"/>
      <c r="BL159" s="1"/>
      <c r="BM159" s="1"/>
      <c r="BN159" s="1"/>
      <c r="BO159" s="1"/>
      <c r="BP159" s="1"/>
      <c r="BQ159" s="1"/>
      <c r="BR159" s="1"/>
      <c r="BS159" s="2"/>
      <c r="BT159" s="2"/>
      <c r="BU159" s="2"/>
      <c r="BV159" s="2"/>
    </row>
    <row r="160" spans="1:74" ht="20.149999999999999" customHeight="1" x14ac:dyDescent="0.2">
      <c r="A160" s="43"/>
      <c r="B160" s="43"/>
      <c r="C160" s="43"/>
      <c r="D160" s="70" t="s">
        <v>42</v>
      </c>
      <c r="E160" s="53"/>
      <c r="F160" s="53"/>
      <c r="G160" s="53"/>
      <c r="H160" s="53"/>
      <c r="I160" s="53"/>
      <c r="J160" s="53"/>
      <c r="K160" s="168"/>
      <c r="L160" s="169"/>
      <c r="M160" s="169"/>
      <c r="N160" s="169"/>
      <c r="O160" s="170" t="str">
        <f t="shared" si="18"/>
        <v>ｍ2</v>
      </c>
      <c r="P160" s="171"/>
      <c r="Q160" s="168"/>
      <c r="R160" s="169"/>
      <c r="S160" s="169"/>
      <c r="T160" s="169"/>
      <c r="U160" s="170" t="str">
        <f t="shared" si="16"/>
        <v>ｍ2</v>
      </c>
      <c r="V160" s="171"/>
      <c r="W160" s="168"/>
      <c r="X160" s="169"/>
      <c r="Y160" s="169"/>
      <c r="Z160" s="169"/>
      <c r="AA160" s="170" t="str">
        <f t="shared" si="17"/>
        <v>ｍ2</v>
      </c>
      <c r="AB160" s="171"/>
      <c r="AC160" s="174" t="str">
        <f>IF(AL166=0,"",ROUND(AL160/AL166*100,0))</f>
        <v/>
      </c>
      <c r="AD160" s="175"/>
      <c r="AE160" s="175"/>
      <c r="AF160" s="175"/>
      <c r="AG160" s="172" t="s">
        <v>72</v>
      </c>
      <c r="AH160" s="173"/>
      <c r="AI160" s="43"/>
      <c r="AJ160" s="1"/>
      <c r="AK160" s="33">
        <f>SUM(K160,Q160,W160)</f>
        <v>0</v>
      </c>
      <c r="AL160" s="33">
        <f>SUM(AK150:AK160)</f>
        <v>0</v>
      </c>
      <c r="AM160" s="7"/>
      <c r="AN160" s="7"/>
      <c r="AO160" s="7"/>
      <c r="AP160" s="7"/>
      <c r="AQ160" s="7"/>
      <c r="AR160" s="7"/>
      <c r="AS160" s="7"/>
      <c r="AT160" s="7"/>
      <c r="AU160" s="4"/>
      <c r="AV160" s="4"/>
      <c r="AW160" s="4"/>
      <c r="AX160" s="4"/>
      <c r="AY160" s="4"/>
      <c r="AZ160" s="4"/>
      <c r="BA160" s="4"/>
      <c r="BB160" s="4"/>
      <c r="BC160" s="4"/>
      <c r="BD160" s="1"/>
      <c r="BE160" s="1"/>
      <c r="BF160" s="1"/>
      <c r="BG160" s="1"/>
      <c r="BH160" s="1"/>
      <c r="BI160" s="1"/>
      <c r="BJ160" s="1"/>
      <c r="BK160" s="1"/>
      <c r="BL160" s="1"/>
      <c r="BM160" s="1"/>
      <c r="BN160" s="1"/>
      <c r="BO160" s="1"/>
      <c r="BP160" s="1"/>
      <c r="BQ160" s="1"/>
      <c r="BR160" s="1"/>
      <c r="BS160" s="2"/>
      <c r="BT160" s="2"/>
      <c r="BU160" s="2"/>
      <c r="BV160" s="2"/>
    </row>
    <row r="161" spans="1:74" ht="20.149999999999999" customHeight="1" x14ac:dyDescent="0.2">
      <c r="A161" s="43"/>
      <c r="B161" s="43"/>
      <c r="C161" s="43"/>
      <c r="D161" s="70" t="s">
        <v>44</v>
      </c>
      <c r="E161" s="53"/>
      <c r="F161" s="53"/>
      <c r="G161" s="53"/>
      <c r="H161" s="53"/>
      <c r="I161" s="53"/>
      <c r="J161" s="53"/>
      <c r="K161" s="168"/>
      <c r="L161" s="169"/>
      <c r="M161" s="169"/>
      <c r="N161" s="169"/>
      <c r="O161" s="170" t="str">
        <f t="shared" si="18"/>
        <v>ｍ2</v>
      </c>
      <c r="P161" s="171"/>
      <c r="Q161" s="168"/>
      <c r="R161" s="169"/>
      <c r="S161" s="169"/>
      <c r="T161" s="169"/>
      <c r="U161" s="170" t="str">
        <f t="shared" si="16"/>
        <v>ｍ2</v>
      </c>
      <c r="V161" s="171"/>
      <c r="W161" s="168"/>
      <c r="X161" s="169"/>
      <c r="Y161" s="169"/>
      <c r="Z161" s="169"/>
      <c r="AA161" s="170" t="str">
        <f t="shared" si="17"/>
        <v>ｍ2</v>
      </c>
      <c r="AB161" s="171"/>
      <c r="AC161" s="105"/>
      <c r="AD161" s="78"/>
      <c r="AE161" s="78"/>
      <c r="AF161" s="78"/>
      <c r="AG161" s="78"/>
      <c r="AH161" s="106"/>
      <c r="AI161" s="43"/>
      <c r="AJ161" s="1"/>
      <c r="AK161" s="33">
        <f t="shared" si="19"/>
        <v>0</v>
      </c>
      <c r="AL161" s="7"/>
      <c r="AM161" s="7"/>
      <c r="AN161" s="7"/>
      <c r="AO161" s="7"/>
      <c r="AP161" s="7"/>
      <c r="AQ161" s="7"/>
      <c r="AR161" s="7"/>
      <c r="AS161" s="7"/>
      <c r="AT161" s="7"/>
      <c r="AU161" s="4"/>
      <c r="AV161" s="4"/>
      <c r="AW161" s="4"/>
      <c r="AX161" s="4"/>
      <c r="AY161" s="4"/>
      <c r="AZ161" s="4"/>
      <c r="BA161" s="4"/>
      <c r="BB161" s="4"/>
      <c r="BC161" s="4"/>
      <c r="BD161" s="1"/>
      <c r="BE161" s="1"/>
      <c r="BF161" s="1"/>
      <c r="BG161" s="1"/>
      <c r="BH161" s="1"/>
      <c r="BI161" s="1"/>
      <c r="BJ161" s="1"/>
      <c r="BK161" s="1"/>
      <c r="BL161" s="1"/>
      <c r="BM161" s="1"/>
      <c r="BN161" s="1"/>
      <c r="BO161" s="1"/>
      <c r="BP161" s="1"/>
      <c r="BQ161" s="1"/>
      <c r="BR161" s="1"/>
      <c r="BS161" s="2"/>
      <c r="BT161" s="2"/>
      <c r="BU161" s="2"/>
      <c r="BV161" s="2"/>
    </row>
    <row r="162" spans="1:74" ht="20.149999999999999" customHeight="1" x14ac:dyDescent="0.2">
      <c r="A162" s="43"/>
      <c r="B162" s="43"/>
      <c r="C162" s="43"/>
      <c r="D162" s="70" t="s">
        <v>45</v>
      </c>
      <c r="E162" s="53"/>
      <c r="F162" s="53"/>
      <c r="G162" s="53"/>
      <c r="H162" s="53"/>
      <c r="I162" s="53"/>
      <c r="J162" s="53"/>
      <c r="K162" s="168"/>
      <c r="L162" s="169"/>
      <c r="M162" s="169"/>
      <c r="N162" s="169"/>
      <c r="O162" s="170" t="str">
        <f t="shared" si="18"/>
        <v>ｍ2</v>
      </c>
      <c r="P162" s="171"/>
      <c r="Q162" s="168"/>
      <c r="R162" s="169"/>
      <c r="S162" s="169"/>
      <c r="T162" s="169"/>
      <c r="U162" s="170" t="str">
        <f t="shared" si="16"/>
        <v>ｍ2</v>
      </c>
      <c r="V162" s="171"/>
      <c r="W162" s="168"/>
      <c r="X162" s="169"/>
      <c r="Y162" s="169"/>
      <c r="Z162" s="169"/>
      <c r="AA162" s="170" t="str">
        <f t="shared" si="17"/>
        <v>ｍ2</v>
      </c>
      <c r="AB162" s="171"/>
      <c r="AC162" s="66"/>
      <c r="AD162" s="43"/>
      <c r="AE162" s="43"/>
      <c r="AF162" s="43"/>
      <c r="AG162" s="43"/>
      <c r="AH162" s="80"/>
      <c r="AI162" s="43"/>
      <c r="AJ162" s="1"/>
      <c r="AK162" s="33">
        <f t="shared" si="19"/>
        <v>0</v>
      </c>
      <c r="AL162" s="7"/>
      <c r="AM162" s="7"/>
      <c r="AN162" s="7"/>
      <c r="AO162" s="7"/>
      <c r="AP162" s="7"/>
      <c r="AQ162" s="7"/>
      <c r="AR162" s="7"/>
      <c r="AS162" s="7"/>
      <c r="AT162" s="7"/>
      <c r="AU162" s="4"/>
      <c r="AV162" s="4"/>
      <c r="AW162" s="4"/>
      <c r="AX162" s="4"/>
      <c r="AY162" s="4"/>
      <c r="AZ162" s="4"/>
      <c r="BA162" s="4"/>
      <c r="BB162" s="4"/>
      <c r="BC162" s="4"/>
      <c r="BD162" s="1"/>
      <c r="BE162" s="1"/>
      <c r="BF162" s="1"/>
      <c r="BG162" s="1"/>
      <c r="BH162" s="1"/>
      <c r="BI162" s="1"/>
      <c r="BJ162" s="1"/>
      <c r="BK162" s="1"/>
      <c r="BL162" s="1"/>
      <c r="BM162" s="1"/>
      <c r="BN162" s="1"/>
      <c r="BO162" s="1"/>
      <c r="BP162" s="1"/>
      <c r="BQ162" s="1"/>
      <c r="BR162" s="1"/>
      <c r="BS162" s="2"/>
      <c r="BT162" s="2"/>
      <c r="BU162" s="2"/>
      <c r="BV162" s="2"/>
    </row>
    <row r="163" spans="1:74" ht="20.149999999999999" customHeight="1" x14ac:dyDescent="0.2">
      <c r="A163" s="43"/>
      <c r="B163" s="43"/>
      <c r="C163" s="43"/>
      <c r="D163" s="70" t="s">
        <v>46</v>
      </c>
      <c r="E163" s="53"/>
      <c r="F163" s="53"/>
      <c r="G163" s="53"/>
      <c r="H163" s="53"/>
      <c r="I163" s="53"/>
      <c r="J163" s="53"/>
      <c r="K163" s="168"/>
      <c r="L163" s="169"/>
      <c r="M163" s="169"/>
      <c r="N163" s="169"/>
      <c r="O163" s="170" t="str">
        <f t="shared" si="18"/>
        <v>ｍ2</v>
      </c>
      <c r="P163" s="171"/>
      <c r="Q163" s="168"/>
      <c r="R163" s="169"/>
      <c r="S163" s="169"/>
      <c r="T163" s="169"/>
      <c r="U163" s="170" t="str">
        <f t="shared" si="16"/>
        <v>ｍ2</v>
      </c>
      <c r="V163" s="171"/>
      <c r="W163" s="168"/>
      <c r="X163" s="169"/>
      <c r="Y163" s="169"/>
      <c r="Z163" s="169"/>
      <c r="AA163" s="170" t="str">
        <f t="shared" si="17"/>
        <v>ｍ2</v>
      </c>
      <c r="AB163" s="171"/>
      <c r="AC163" s="66" t="s">
        <v>48</v>
      </c>
      <c r="AD163" s="43"/>
      <c r="AE163" s="43"/>
      <c r="AF163" s="43"/>
      <c r="AG163" s="43"/>
      <c r="AH163" s="80"/>
      <c r="AI163" s="43"/>
      <c r="AJ163" s="1"/>
      <c r="AK163" s="33">
        <f t="shared" si="19"/>
        <v>0</v>
      </c>
      <c r="AL163" s="7"/>
      <c r="AM163" s="7"/>
      <c r="AN163" s="7"/>
      <c r="AO163" s="7"/>
      <c r="AP163" s="7"/>
      <c r="AQ163" s="7"/>
      <c r="AR163" s="7"/>
      <c r="AS163" s="7"/>
      <c r="AT163" s="7"/>
      <c r="AU163" s="4"/>
      <c r="AV163" s="4"/>
      <c r="AW163" s="4"/>
      <c r="AX163" s="4"/>
      <c r="AY163" s="4"/>
      <c r="AZ163" s="4"/>
      <c r="BA163" s="4"/>
      <c r="BB163" s="4"/>
      <c r="BC163" s="4"/>
      <c r="BD163" s="1"/>
      <c r="BE163" s="1"/>
      <c r="BF163" s="1"/>
      <c r="BG163" s="1"/>
      <c r="BH163" s="1"/>
      <c r="BI163" s="1"/>
      <c r="BJ163" s="1"/>
      <c r="BK163" s="1"/>
      <c r="BL163" s="1"/>
      <c r="BM163" s="1"/>
      <c r="BN163" s="1"/>
      <c r="BO163" s="1"/>
      <c r="BP163" s="1"/>
      <c r="BQ163" s="1"/>
      <c r="BR163" s="1"/>
      <c r="BS163" s="2"/>
      <c r="BT163" s="2"/>
      <c r="BU163" s="2"/>
      <c r="BV163" s="2"/>
    </row>
    <row r="164" spans="1:74" ht="20.149999999999999" customHeight="1" x14ac:dyDescent="0.2">
      <c r="A164" s="43"/>
      <c r="B164" s="43"/>
      <c r="C164" s="43"/>
      <c r="D164" s="70" t="s">
        <v>47</v>
      </c>
      <c r="E164" s="53"/>
      <c r="F164" s="53"/>
      <c r="G164" s="53"/>
      <c r="H164" s="53"/>
      <c r="I164" s="53"/>
      <c r="J164" s="53"/>
      <c r="K164" s="168"/>
      <c r="L164" s="169"/>
      <c r="M164" s="169"/>
      <c r="N164" s="169"/>
      <c r="O164" s="170" t="str">
        <f t="shared" si="18"/>
        <v>ｍ2</v>
      </c>
      <c r="P164" s="171"/>
      <c r="Q164" s="168"/>
      <c r="R164" s="169"/>
      <c r="S164" s="169"/>
      <c r="T164" s="169"/>
      <c r="U164" s="170" t="str">
        <f t="shared" si="16"/>
        <v>ｍ2</v>
      </c>
      <c r="V164" s="171"/>
      <c r="W164" s="168"/>
      <c r="X164" s="169"/>
      <c r="Y164" s="169"/>
      <c r="Z164" s="169"/>
      <c r="AA164" s="170" t="str">
        <f t="shared" si="17"/>
        <v>ｍ2</v>
      </c>
      <c r="AB164" s="171"/>
      <c r="AC164" s="174" t="str">
        <f>IF(AL166=0,"",ROUND(AL164/AL166*100,0))</f>
        <v/>
      </c>
      <c r="AD164" s="175"/>
      <c r="AE164" s="175"/>
      <c r="AF164" s="175"/>
      <c r="AG164" s="172" t="s">
        <v>72</v>
      </c>
      <c r="AH164" s="173"/>
      <c r="AI164" s="43"/>
      <c r="AJ164" s="1"/>
      <c r="AK164" s="33">
        <f t="shared" si="19"/>
        <v>0</v>
      </c>
      <c r="AL164" s="33">
        <f>SUM(AK161:AK164)</f>
        <v>0</v>
      </c>
      <c r="AM164" s="7"/>
      <c r="AN164" s="7"/>
      <c r="AO164" s="7"/>
      <c r="AP164" s="7"/>
      <c r="AQ164" s="7"/>
      <c r="AR164" s="7"/>
      <c r="AS164" s="7"/>
      <c r="AT164" s="7"/>
      <c r="AU164" s="4"/>
      <c r="AV164" s="4"/>
      <c r="AW164" s="4"/>
      <c r="AX164" s="4"/>
      <c r="AY164" s="4"/>
      <c r="AZ164" s="4"/>
      <c r="BA164" s="4"/>
      <c r="BB164" s="4"/>
      <c r="BC164" s="4"/>
      <c r="BD164" s="1"/>
      <c r="BE164" s="1"/>
      <c r="BF164" s="1"/>
      <c r="BG164" s="1"/>
      <c r="BH164" s="1"/>
      <c r="BI164" s="1"/>
      <c r="BJ164" s="1"/>
      <c r="BK164" s="1"/>
      <c r="BL164" s="1"/>
      <c r="BM164" s="1"/>
      <c r="BN164" s="1"/>
      <c r="BO164" s="1"/>
      <c r="BP164" s="1"/>
      <c r="BQ164" s="1"/>
      <c r="BR164" s="1"/>
      <c r="BS164" s="2"/>
      <c r="BT164" s="2"/>
      <c r="BU164" s="2"/>
      <c r="BV164" s="2"/>
    </row>
    <row r="165" spans="1:74" ht="12" customHeight="1" x14ac:dyDescent="0.2">
      <c r="A165" s="43"/>
      <c r="B165" s="43"/>
      <c r="C165" s="43"/>
      <c r="D165" s="43"/>
      <c r="E165" s="101"/>
      <c r="F165" s="43"/>
      <c r="G165" s="43"/>
      <c r="H165" s="43"/>
      <c r="I165" s="43"/>
      <c r="J165" s="43"/>
      <c r="K165" s="107"/>
      <c r="L165" s="108" t="str">
        <f>IF(AK141=1,AL141,"")</f>
        <v/>
      </c>
      <c r="M165" s="107"/>
      <c r="N165" s="107"/>
      <c r="O165" s="65"/>
      <c r="P165" s="65"/>
      <c r="Q165" s="107"/>
      <c r="R165" s="107"/>
      <c r="S165" s="107"/>
      <c r="T165" s="107"/>
      <c r="U165" s="65"/>
      <c r="V165" s="65"/>
      <c r="W165" s="107"/>
      <c r="X165" s="107"/>
      <c r="Y165" s="107"/>
      <c r="Z165" s="107"/>
      <c r="AA165" s="65"/>
      <c r="AB165" s="65"/>
      <c r="AC165" s="103"/>
      <c r="AD165" s="103"/>
      <c r="AE165" s="103"/>
      <c r="AF165" s="103"/>
      <c r="AG165" s="65"/>
      <c r="AH165" s="65"/>
      <c r="AI165" s="43"/>
      <c r="AJ165" s="1"/>
      <c r="AK165" s="33"/>
      <c r="AL165" s="33"/>
      <c r="AM165" s="7"/>
      <c r="AN165" s="7"/>
      <c r="AO165" s="7"/>
      <c r="AP165" s="7"/>
      <c r="AQ165" s="7"/>
      <c r="AR165" s="7"/>
      <c r="AS165" s="7"/>
      <c r="AT165" s="7"/>
      <c r="AU165" s="4"/>
      <c r="AV165" s="4"/>
      <c r="AW165" s="4"/>
      <c r="AX165" s="4"/>
      <c r="AY165" s="4"/>
      <c r="AZ165" s="4"/>
      <c r="BA165" s="4"/>
      <c r="BB165" s="4"/>
      <c r="BC165" s="4"/>
      <c r="BD165" s="1"/>
      <c r="BE165" s="1"/>
      <c r="BF165" s="1"/>
      <c r="BG165" s="1"/>
      <c r="BH165" s="1"/>
      <c r="BI165" s="1"/>
      <c r="BJ165" s="1"/>
      <c r="BK165" s="1"/>
      <c r="BL165" s="1"/>
      <c r="BM165" s="1"/>
      <c r="BN165" s="1"/>
      <c r="BO165" s="1"/>
      <c r="BP165" s="1"/>
      <c r="BQ165" s="1"/>
      <c r="BR165" s="1"/>
      <c r="BS165" s="2"/>
      <c r="BT165" s="2"/>
      <c r="BU165" s="2"/>
      <c r="BV165" s="2"/>
    </row>
    <row r="166" spans="1:74" ht="9" customHeight="1" x14ac:dyDescent="0.2">
      <c r="A166" s="43"/>
      <c r="B166" s="43"/>
      <c r="C166" s="43"/>
      <c r="D166" s="43"/>
      <c r="E166" s="43"/>
      <c r="F166" s="43"/>
      <c r="G166" s="43"/>
      <c r="H166" s="43"/>
      <c r="I166" s="43"/>
      <c r="J166" s="43"/>
      <c r="K166" s="43"/>
      <c r="L166" s="43"/>
      <c r="M166" s="43"/>
      <c r="N166" s="43"/>
      <c r="O166" s="43"/>
      <c r="P166" s="43"/>
      <c r="Q166" s="43"/>
      <c r="R166" s="43"/>
      <c r="S166" s="43"/>
      <c r="T166" s="43"/>
      <c r="U166" s="43"/>
      <c r="V166" s="43"/>
      <c r="W166" s="43"/>
      <c r="X166" s="43"/>
      <c r="Y166" s="43"/>
      <c r="Z166" s="43"/>
      <c r="AA166" s="43"/>
      <c r="AB166" s="43"/>
      <c r="AC166" s="43"/>
      <c r="AD166" s="43"/>
      <c r="AE166" s="43"/>
      <c r="AF166" s="43"/>
      <c r="AG166" s="43"/>
      <c r="AH166" s="43"/>
      <c r="AI166" s="43"/>
      <c r="AJ166" s="1"/>
      <c r="AK166" s="7"/>
      <c r="AL166" s="33">
        <f>SUM(AL160,AL164)</f>
        <v>0</v>
      </c>
      <c r="AM166" s="7"/>
      <c r="AN166" s="7"/>
      <c r="AO166" s="7"/>
      <c r="AP166" s="7"/>
      <c r="AQ166" s="7"/>
      <c r="AR166" s="7"/>
      <c r="AS166" s="7"/>
      <c r="AT166" s="7"/>
      <c r="AU166" s="4"/>
      <c r="AV166" s="4"/>
      <c r="AW166" s="4"/>
      <c r="AX166" s="4"/>
      <c r="AY166" s="4"/>
      <c r="AZ166" s="4"/>
      <c r="BA166" s="4"/>
      <c r="BB166" s="4"/>
      <c r="BC166" s="4"/>
      <c r="BD166" s="1"/>
      <c r="BE166" s="1"/>
      <c r="BF166" s="1"/>
      <c r="BG166" s="1"/>
      <c r="BH166" s="1"/>
      <c r="BI166" s="1"/>
      <c r="BJ166" s="1"/>
      <c r="BK166" s="1"/>
      <c r="BL166" s="1"/>
      <c r="BM166" s="1"/>
      <c r="BN166" s="1"/>
      <c r="BO166" s="1"/>
      <c r="BP166" s="1"/>
      <c r="BQ166" s="1"/>
      <c r="BR166" s="1"/>
      <c r="BS166" s="2"/>
      <c r="BT166" s="2"/>
      <c r="BU166" s="2"/>
      <c r="BV166" s="2"/>
    </row>
    <row r="167" spans="1:74" ht="15" customHeight="1" x14ac:dyDescent="0.2">
      <c r="A167" s="43" t="s">
        <v>254</v>
      </c>
      <c r="B167" s="43"/>
      <c r="C167" s="43"/>
      <c r="D167" s="43"/>
      <c r="E167" s="43"/>
      <c r="F167" s="43"/>
      <c r="G167" s="43"/>
      <c r="H167" s="43"/>
      <c r="I167" s="43"/>
      <c r="J167" s="43"/>
      <c r="K167" s="43"/>
      <c r="L167" s="43"/>
      <c r="M167" s="43"/>
      <c r="N167" s="43"/>
      <c r="O167" s="43"/>
      <c r="P167" s="43"/>
      <c r="Q167" s="43"/>
      <c r="R167" s="43"/>
      <c r="S167" s="43"/>
      <c r="T167" s="43"/>
      <c r="U167" s="65"/>
      <c r="V167" s="43"/>
      <c r="W167" s="43"/>
      <c r="X167" s="43"/>
      <c r="Y167" s="43"/>
      <c r="Z167" s="43"/>
      <c r="AA167" s="43"/>
      <c r="AB167" s="43"/>
      <c r="AC167" s="43"/>
      <c r="AD167" s="43"/>
      <c r="AE167" s="43"/>
      <c r="AF167" s="43"/>
      <c r="AG167" s="43"/>
      <c r="AH167" s="43"/>
      <c r="AI167" s="43"/>
      <c r="AJ167" s="1"/>
      <c r="AK167" s="34"/>
      <c r="AL167" s="34"/>
      <c r="AM167" s="34"/>
      <c r="AN167" s="34"/>
      <c r="AO167" s="34"/>
      <c r="AP167" s="34"/>
      <c r="AQ167" s="34"/>
      <c r="AR167" s="34"/>
      <c r="AS167" s="34"/>
      <c r="AT167" s="34"/>
      <c r="AU167" s="4"/>
      <c r="AV167" s="4"/>
      <c r="AW167" s="4"/>
      <c r="AX167" s="4"/>
      <c r="AY167" s="4"/>
      <c r="AZ167" s="4"/>
      <c r="BA167" s="4"/>
      <c r="BB167" s="4"/>
      <c r="BC167" s="4"/>
      <c r="BD167" s="1"/>
      <c r="BE167" s="1"/>
      <c r="BF167" s="1"/>
      <c r="BG167" s="1"/>
      <c r="BH167" s="1"/>
      <c r="BI167" s="1"/>
      <c r="BJ167" s="1"/>
      <c r="BK167" s="1"/>
      <c r="BL167" s="1"/>
      <c r="BM167" s="1"/>
      <c r="BN167" s="1"/>
      <c r="BO167" s="1"/>
      <c r="BP167" s="1"/>
      <c r="BQ167" s="1"/>
      <c r="BR167" s="1"/>
      <c r="BS167" s="2"/>
      <c r="BT167" s="2"/>
      <c r="BU167" s="2"/>
      <c r="BV167" s="2"/>
    </row>
    <row r="168" spans="1:74" ht="12" customHeight="1" x14ac:dyDescent="0.15">
      <c r="A168" s="43"/>
      <c r="B168" s="43"/>
      <c r="C168" s="43"/>
      <c r="D168" s="43"/>
      <c r="E168" s="43"/>
      <c r="F168" s="43"/>
      <c r="G168" s="43"/>
      <c r="H168" s="43"/>
      <c r="I168" s="43"/>
      <c r="J168" s="43"/>
      <c r="K168" s="43"/>
      <c r="L168" s="50" t="str">
        <f>IF(AL168=1,AM168,IF(AL168=2,AM169,""))</f>
        <v/>
      </c>
      <c r="M168" s="43"/>
      <c r="N168" s="43"/>
      <c r="O168" s="43"/>
      <c r="P168" s="43"/>
      <c r="Q168" s="43"/>
      <c r="R168" s="43"/>
      <c r="S168" s="43"/>
      <c r="T168" s="43"/>
      <c r="U168" s="43"/>
      <c r="V168" s="43"/>
      <c r="W168" s="43"/>
      <c r="X168" s="43"/>
      <c r="Y168" s="43"/>
      <c r="Z168" s="43"/>
      <c r="AA168" s="43"/>
      <c r="AB168" s="43"/>
      <c r="AC168" s="43"/>
      <c r="AD168" s="43"/>
      <c r="AE168" s="43"/>
      <c r="AF168" s="43"/>
      <c r="AG168" s="43"/>
      <c r="AH168" s="43"/>
      <c r="AI168" s="43"/>
      <c r="AJ168" s="1"/>
      <c r="AK168" s="4" t="s">
        <v>214</v>
      </c>
      <c r="AL168" s="7">
        <f>IF(OR(AL136=1,AN137=1),1,IF(OR(AM136=1,AO137=1),2,0))</f>
        <v>0</v>
      </c>
      <c r="AM168" s="7" t="s">
        <v>220</v>
      </c>
      <c r="AN168" s="34"/>
      <c r="AO168" s="34"/>
      <c r="AP168" s="34"/>
      <c r="AQ168" s="34"/>
      <c r="AR168" s="34"/>
      <c r="AS168" s="34"/>
      <c r="AT168" s="34"/>
      <c r="AU168" s="4"/>
      <c r="AV168" s="4"/>
      <c r="AW168" s="4"/>
      <c r="AX168" s="4"/>
      <c r="AY168" s="4"/>
      <c r="AZ168" s="4"/>
      <c r="BA168" s="4"/>
      <c r="BB168" s="4"/>
      <c r="BC168" s="4"/>
      <c r="BD168" s="1"/>
      <c r="BE168" s="1"/>
      <c r="BF168" s="1"/>
      <c r="BG168" s="1"/>
      <c r="BH168" s="1"/>
      <c r="BI168" s="1"/>
      <c r="BJ168" s="1"/>
      <c r="BK168" s="1"/>
      <c r="BL168" s="1"/>
      <c r="BM168" s="1"/>
      <c r="BN168" s="1"/>
      <c r="BO168" s="1"/>
      <c r="BP168" s="1"/>
      <c r="BQ168" s="1"/>
      <c r="BR168" s="1"/>
      <c r="BS168" s="2"/>
      <c r="BT168" s="2"/>
      <c r="BU168" s="2"/>
      <c r="BV168" s="2"/>
    </row>
    <row r="169" spans="1:74" ht="15" customHeight="1" x14ac:dyDescent="0.2">
      <c r="A169" s="43"/>
      <c r="B169" s="43"/>
      <c r="C169" s="70"/>
      <c r="D169" s="53"/>
      <c r="E169" s="53"/>
      <c r="F169" s="53"/>
      <c r="G169" s="53"/>
      <c r="H169" s="53"/>
      <c r="I169" s="53"/>
      <c r="J169" s="53"/>
      <c r="K169" s="135" t="str">
        <f>K142</f>
        <v/>
      </c>
      <c r="L169" s="136"/>
      <c r="M169" s="136" t="str">
        <f>M142</f>
        <v/>
      </c>
      <c r="N169" s="136"/>
      <c r="O169" s="57" t="s">
        <v>24</v>
      </c>
      <c r="P169" s="58"/>
      <c r="Q169" s="135" t="str">
        <f>Q142</f>
        <v/>
      </c>
      <c r="R169" s="136"/>
      <c r="S169" s="136" t="str">
        <f>S142</f>
        <v/>
      </c>
      <c r="T169" s="136"/>
      <c r="U169" s="57" t="s">
        <v>24</v>
      </c>
      <c r="V169" s="58"/>
      <c r="W169" s="135" t="str">
        <f>W142</f>
        <v/>
      </c>
      <c r="X169" s="136"/>
      <c r="Y169" s="136" t="str">
        <f>Y142</f>
        <v/>
      </c>
      <c r="Z169" s="136"/>
      <c r="AA169" s="57" t="s">
        <v>24</v>
      </c>
      <c r="AB169" s="58"/>
      <c r="AC169" s="57" t="s">
        <v>53</v>
      </c>
      <c r="AD169" s="57"/>
      <c r="AE169" s="57"/>
      <c r="AF169" s="57"/>
      <c r="AG169" s="57"/>
      <c r="AH169" s="58"/>
      <c r="AI169" s="43"/>
      <c r="AJ169" s="1"/>
      <c r="AK169" s="34"/>
      <c r="AL169" s="34"/>
      <c r="AM169" s="7" t="s">
        <v>221</v>
      </c>
      <c r="AN169" s="34"/>
      <c r="AO169" s="34"/>
      <c r="AP169" s="34"/>
      <c r="AQ169" s="34"/>
      <c r="AR169" s="34"/>
      <c r="AS169" s="34"/>
      <c r="AT169" s="34"/>
      <c r="AU169" s="4"/>
      <c r="AV169" s="4"/>
      <c r="AW169" s="4"/>
      <c r="AX169" s="4"/>
      <c r="AY169" s="4"/>
      <c r="AZ169" s="4"/>
      <c r="BA169" s="4"/>
      <c r="BB169" s="4"/>
      <c r="BC169" s="4"/>
      <c r="BD169" s="1"/>
      <c r="BE169" s="1"/>
      <c r="BF169" s="1"/>
      <c r="BG169" s="1"/>
      <c r="BH169" s="1"/>
      <c r="BI169" s="1"/>
      <c r="BJ169" s="1"/>
      <c r="BK169" s="1"/>
      <c r="BL169" s="1"/>
      <c r="BM169" s="1"/>
      <c r="BN169" s="1"/>
      <c r="BO169" s="1"/>
      <c r="BP169" s="1"/>
      <c r="BQ169" s="1"/>
      <c r="BR169" s="1"/>
      <c r="BS169" s="2"/>
      <c r="BT169" s="2"/>
      <c r="BU169" s="2"/>
      <c r="BV169" s="2"/>
    </row>
    <row r="170" spans="1:74" ht="18.75" customHeight="1" x14ac:dyDescent="0.2">
      <c r="A170" s="43"/>
      <c r="B170" s="43"/>
      <c r="C170" s="70" t="s">
        <v>59</v>
      </c>
      <c r="D170" s="53"/>
      <c r="E170" s="53"/>
      <c r="F170" s="53"/>
      <c r="G170" s="53"/>
      <c r="H170" s="53"/>
      <c r="I170" s="53"/>
      <c r="J170" s="53"/>
      <c r="K170" s="149"/>
      <c r="L170" s="150"/>
      <c r="M170" s="150"/>
      <c r="N170" s="150"/>
      <c r="O170" s="151" t="s">
        <v>63</v>
      </c>
      <c r="P170" s="152"/>
      <c r="Q170" s="149"/>
      <c r="R170" s="150"/>
      <c r="S170" s="150"/>
      <c r="T170" s="150"/>
      <c r="U170" s="151" t="s">
        <v>63</v>
      </c>
      <c r="V170" s="152"/>
      <c r="W170" s="149"/>
      <c r="X170" s="150"/>
      <c r="Y170" s="150"/>
      <c r="Z170" s="150"/>
      <c r="AA170" s="151" t="s">
        <v>63</v>
      </c>
      <c r="AB170" s="152"/>
      <c r="AC170" s="154">
        <f>SUM(K170,Q170,W170)</f>
        <v>0</v>
      </c>
      <c r="AD170" s="155"/>
      <c r="AE170" s="155"/>
      <c r="AF170" s="155"/>
      <c r="AG170" s="151" t="s">
        <v>63</v>
      </c>
      <c r="AH170" s="152"/>
      <c r="AI170" s="43"/>
      <c r="AJ170" s="1"/>
      <c r="AK170" s="34"/>
      <c r="AL170" s="34"/>
      <c r="AM170" s="34"/>
      <c r="AN170" s="34"/>
      <c r="AO170" s="34"/>
      <c r="AP170" s="34"/>
      <c r="AQ170" s="34"/>
      <c r="AR170" s="34"/>
      <c r="AS170" s="34"/>
      <c r="AT170" s="34"/>
      <c r="AU170" s="4"/>
      <c r="AV170" s="4"/>
      <c r="AW170" s="4"/>
      <c r="AX170" s="4"/>
      <c r="AY170" s="4"/>
      <c r="AZ170" s="4"/>
      <c r="BA170" s="4"/>
      <c r="BB170" s="4"/>
      <c r="BC170" s="4"/>
      <c r="BD170" s="1"/>
      <c r="BE170" s="1"/>
      <c r="BF170" s="1"/>
      <c r="BG170" s="1"/>
      <c r="BH170" s="1"/>
      <c r="BI170" s="1"/>
      <c r="BJ170" s="1"/>
      <c r="BK170" s="1"/>
      <c r="BL170" s="1"/>
      <c r="BM170" s="1"/>
      <c r="BN170" s="1"/>
      <c r="BO170" s="1"/>
      <c r="BP170" s="1"/>
      <c r="BQ170" s="1"/>
      <c r="BR170" s="1"/>
      <c r="BS170" s="2"/>
      <c r="BT170" s="2"/>
      <c r="BU170" s="2"/>
      <c r="BV170" s="2"/>
    </row>
    <row r="171" spans="1:74" ht="18.75" customHeight="1" x14ac:dyDescent="0.2">
      <c r="A171" s="43"/>
      <c r="B171" s="43"/>
      <c r="C171" s="70" t="s">
        <v>55</v>
      </c>
      <c r="D171" s="53"/>
      <c r="E171" s="53"/>
      <c r="F171" s="53"/>
      <c r="G171" s="53"/>
      <c r="H171" s="53"/>
      <c r="I171" s="53"/>
      <c r="J171" s="53"/>
      <c r="K171" s="149"/>
      <c r="L171" s="150"/>
      <c r="M171" s="150"/>
      <c r="N171" s="150"/>
      <c r="O171" s="151" t="s">
        <v>63</v>
      </c>
      <c r="P171" s="152"/>
      <c r="Q171" s="149"/>
      <c r="R171" s="150"/>
      <c r="S171" s="150"/>
      <c r="T171" s="150"/>
      <c r="U171" s="151" t="s">
        <v>63</v>
      </c>
      <c r="V171" s="152"/>
      <c r="W171" s="149"/>
      <c r="X171" s="150"/>
      <c r="Y171" s="150"/>
      <c r="Z171" s="150"/>
      <c r="AA171" s="151" t="s">
        <v>63</v>
      </c>
      <c r="AB171" s="152"/>
      <c r="AC171" s="156">
        <f>SUM(K171:N174,Q171:T174,W171:Z174)</f>
        <v>0</v>
      </c>
      <c r="AD171" s="157"/>
      <c r="AE171" s="157"/>
      <c r="AF171" s="157"/>
      <c r="AG171" s="162" t="s">
        <v>63</v>
      </c>
      <c r="AH171" s="163"/>
      <c r="AI171" s="43"/>
      <c r="AJ171" s="1"/>
      <c r="AK171" s="34"/>
      <c r="AL171" s="34"/>
      <c r="AM171" s="34"/>
      <c r="AN171" s="34"/>
      <c r="AO171" s="34"/>
      <c r="AP171" s="34"/>
      <c r="AQ171" s="34"/>
      <c r="AR171" s="34"/>
      <c r="AS171" s="34"/>
      <c r="AT171" s="34"/>
      <c r="AU171" s="4"/>
      <c r="AV171" s="4"/>
      <c r="AW171" s="4"/>
      <c r="AX171" s="4"/>
      <c r="AY171" s="4"/>
      <c r="AZ171" s="4"/>
      <c r="BA171" s="4"/>
      <c r="BB171" s="4"/>
      <c r="BC171" s="4"/>
      <c r="BD171" s="1"/>
      <c r="BE171" s="1"/>
      <c r="BF171" s="1"/>
      <c r="BG171" s="1"/>
      <c r="BH171" s="1"/>
      <c r="BI171" s="1"/>
      <c r="BJ171" s="1"/>
      <c r="BK171" s="1"/>
      <c r="BL171" s="1"/>
      <c r="BM171" s="1"/>
      <c r="BN171" s="1"/>
      <c r="BO171" s="1"/>
      <c r="BP171" s="1"/>
      <c r="BQ171" s="1"/>
      <c r="BR171" s="1"/>
      <c r="BS171" s="2"/>
      <c r="BT171" s="2"/>
      <c r="BU171" s="2"/>
      <c r="BV171" s="2"/>
    </row>
    <row r="172" spans="1:74" ht="18.75" customHeight="1" x14ac:dyDescent="0.2">
      <c r="A172" s="43"/>
      <c r="B172" s="43"/>
      <c r="C172" s="70" t="s">
        <v>56</v>
      </c>
      <c r="D172" s="53"/>
      <c r="E172" s="53"/>
      <c r="F172" s="53"/>
      <c r="G172" s="53"/>
      <c r="H172" s="53"/>
      <c r="I172" s="53"/>
      <c r="J172" s="53"/>
      <c r="K172" s="149"/>
      <c r="L172" s="150"/>
      <c r="M172" s="150"/>
      <c r="N172" s="150"/>
      <c r="O172" s="151" t="s">
        <v>63</v>
      </c>
      <c r="P172" s="152"/>
      <c r="Q172" s="149"/>
      <c r="R172" s="150"/>
      <c r="S172" s="150"/>
      <c r="T172" s="150"/>
      <c r="U172" s="151" t="s">
        <v>63</v>
      </c>
      <c r="V172" s="152"/>
      <c r="W172" s="149"/>
      <c r="X172" s="150"/>
      <c r="Y172" s="150"/>
      <c r="Z172" s="150"/>
      <c r="AA172" s="151" t="s">
        <v>63</v>
      </c>
      <c r="AB172" s="152"/>
      <c r="AC172" s="158"/>
      <c r="AD172" s="159"/>
      <c r="AE172" s="159"/>
      <c r="AF172" s="159"/>
      <c r="AG172" s="164"/>
      <c r="AH172" s="165"/>
      <c r="AI172" s="43"/>
      <c r="AJ172" s="1"/>
      <c r="AK172" s="34"/>
      <c r="AL172" s="34"/>
      <c r="AM172" s="34"/>
      <c r="AN172" s="34"/>
      <c r="AO172" s="34"/>
      <c r="AP172" s="34"/>
      <c r="AQ172" s="34"/>
      <c r="AR172" s="34"/>
      <c r="AS172" s="34"/>
      <c r="AT172" s="34"/>
      <c r="AU172" s="4"/>
      <c r="AV172" s="4"/>
      <c r="AW172" s="4"/>
      <c r="AX172" s="4"/>
      <c r="AY172" s="4"/>
      <c r="AZ172" s="4"/>
      <c r="BA172" s="4"/>
      <c r="BB172" s="4"/>
      <c r="BC172" s="4"/>
      <c r="BD172" s="1"/>
      <c r="BE172" s="1"/>
      <c r="BF172" s="1"/>
      <c r="BG172" s="1"/>
      <c r="BH172" s="1"/>
      <c r="BI172" s="1"/>
      <c r="BJ172" s="1"/>
      <c r="BK172" s="1"/>
      <c r="BL172" s="1"/>
      <c r="BM172" s="1"/>
      <c r="BN172" s="1"/>
      <c r="BO172" s="1"/>
      <c r="BP172" s="1"/>
      <c r="BQ172" s="1"/>
      <c r="BR172" s="1"/>
      <c r="BS172" s="2"/>
      <c r="BT172" s="2"/>
      <c r="BU172" s="2"/>
      <c r="BV172" s="2"/>
    </row>
    <row r="173" spans="1:74" ht="18.75" customHeight="1" x14ac:dyDescent="0.2">
      <c r="A173" s="43"/>
      <c r="B173" s="43"/>
      <c r="C173" s="70" t="s">
        <v>57</v>
      </c>
      <c r="D173" s="53"/>
      <c r="E173" s="53"/>
      <c r="F173" s="53"/>
      <c r="G173" s="53"/>
      <c r="H173" s="53"/>
      <c r="I173" s="53"/>
      <c r="J173" s="53"/>
      <c r="K173" s="149"/>
      <c r="L173" s="150"/>
      <c r="M173" s="150"/>
      <c r="N173" s="150"/>
      <c r="O173" s="151" t="s">
        <v>63</v>
      </c>
      <c r="P173" s="152"/>
      <c r="Q173" s="149"/>
      <c r="R173" s="150"/>
      <c r="S173" s="150"/>
      <c r="T173" s="150"/>
      <c r="U173" s="151" t="s">
        <v>63</v>
      </c>
      <c r="V173" s="152"/>
      <c r="W173" s="149"/>
      <c r="X173" s="150"/>
      <c r="Y173" s="150"/>
      <c r="Z173" s="150"/>
      <c r="AA173" s="151" t="s">
        <v>63</v>
      </c>
      <c r="AB173" s="152"/>
      <c r="AC173" s="158"/>
      <c r="AD173" s="159"/>
      <c r="AE173" s="159"/>
      <c r="AF173" s="159"/>
      <c r="AG173" s="164"/>
      <c r="AH173" s="165"/>
      <c r="AI173" s="43"/>
      <c r="AJ173" s="1"/>
      <c r="AK173" s="34"/>
      <c r="AL173" s="34"/>
      <c r="AM173" s="34"/>
      <c r="AN173" s="34"/>
      <c r="AO173" s="34"/>
      <c r="AP173" s="34"/>
      <c r="AQ173" s="34"/>
      <c r="AR173" s="34"/>
      <c r="AS173" s="34"/>
      <c r="AT173" s="34"/>
      <c r="AU173" s="4"/>
      <c r="AV173" s="4"/>
      <c r="AW173" s="4"/>
      <c r="AX173" s="4"/>
      <c r="AY173" s="4"/>
      <c r="AZ173" s="4"/>
      <c r="BA173" s="4"/>
      <c r="BB173" s="4"/>
      <c r="BC173" s="4"/>
      <c r="BD173" s="1"/>
      <c r="BE173" s="1"/>
      <c r="BF173" s="1"/>
      <c r="BG173" s="1"/>
      <c r="BH173" s="1"/>
      <c r="BI173" s="1"/>
      <c r="BJ173" s="1"/>
      <c r="BK173" s="1"/>
      <c r="BL173" s="1"/>
      <c r="BM173" s="1"/>
      <c r="BN173" s="1"/>
      <c r="BO173" s="1"/>
      <c r="BP173" s="1"/>
      <c r="BQ173" s="1"/>
      <c r="BR173" s="1"/>
      <c r="BS173" s="2"/>
      <c r="BT173" s="2"/>
      <c r="BU173" s="2"/>
      <c r="BV173" s="2"/>
    </row>
    <row r="174" spans="1:74" ht="18.75" customHeight="1" x14ac:dyDescent="0.2">
      <c r="A174" s="43"/>
      <c r="B174" s="43"/>
      <c r="C174" s="70" t="s">
        <v>58</v>
      </c>
      <c r="D174" s="53"/>
      <c r="E174" s="53"/>
      <c r="F174" s="53"/>
      <c r="G174" s="53"/>
      <c r="H174" s="53"/>
      <c r="I174" s="53"/>
      <c r="J174" s="53"/>
      <c r="K174" s="149"/>
      <c r="L174" s="150"/>
      <c r="M174" s="150"/>
      <c r="N174" s="150"/>
      <c r="O174" s="151" t="s">
        <v>63</v>
      </c>
      <c r="P174" s="152"/>
      <c r="Q174" s="149"/>
      <c r="R174" s="150"/>
      <c r="S174" s="150"/>
      <c r="T174" s="150"/>
      <c r="U174" s="151" t="s">
        <v>63</v>
      </c>
      <c r="V174" s="152"/>
      <c r="W174" s="149"/>
      <c r="X174" s="150"/>
      <c r="Y174" s="150"/>
      <c r="Z174" s="150"/>
      <c r="AA174" s="151" t="s">
        <v>63</v>
      </c>
      <c r="AB174" s="152"/>
      <c r="AC174" s="160"/>
      <c r="AD174" s="161"/>
      <c r="AE174" s="161"/>
      <c r="AF174" s="161"/>
      <c r="AG174" s="166"/>
      <c r="AH174" s="167"/>
      <c r="AI174" s="43"/>
      <c r="AJ174" s="1"/>
      <c r="AK174" s="34"/>
      <c r="AL174" s="34"/>
      <c r="AM174" s="34"/>
      <c r="AN174" s="34"/>
      <c r="AO174" s="34"/>
      <c r="AP174" s="34"/>
      <c r="AQ174" s="34"/>
      <c r="AR174" s="34"/>
      <c r="AS174" s="34"/>
      <c r="AT174" s="34"/>
      <c r="AU174" s="4"/>
      <c r="AV174" s="4"/>
      <c r="AW174" s="4"/>
      <c r="AX174" s="4"/>
      <c r="AY174" s="4"/>
      <c r="AZ174" s="4"/>
      <c r="BA174" s="4"/>
      <c r="BB174" s="4"/>
      <c r="BC174" s="4"/>
      <c r="BD174" s="1"/>
      <c r="BE174" s="1"/>
      <c r="BF174" s="1"/>
      <c r="BG174" s="1"/>
      <c r="BH174" s="1"/>
      <c r="BI174" s="1"/>
      <c r="BJ174" s="1"/>
      <c r="BK174" s="1"/>
      <c r="BL174" s="1"/>
      <c r="BM174" s="1"/>
      <c r="BN174" s="1"/>
      <c r="BO174" s="1"/>
      <c r="BP174" s="1"/>
      <c r="BQ174" s="1"/>
      <c r="BR174" s="1"/>
      <c r="BS174" s="2"/>
      <c r="BT174" s="2"/>
      <c r="BU174" s="2"/>
      <c r="BV174" s="2"/>
    </row>
    <row r="175" spans="1:74" ht="20.149999999999999" customHeight="1" x14ac:dyDescent="0.2">
      <c r="A175" s="43"/>
      <c r="B175" s="43"/>
      <c r="C175" s="70" t="s">
        <v>74</v>
      </c>
      <c r="D175" s="53"/>
      <c r="E175" s="53"/>
      <c r="F175" s="53"/>
      <c r="G175" s="53"/>
      <c r="H175" s="53"/>
      <c r="I175" s="53"/>
      <c r="J175" s="53"/>
      <c r="K175" s="53"/>
      <c r="L175" s="53"/>
      <c r="M175" s="53"/>
      <c r="N175" s="53"/>
      <c r="O175" s="53"/>
      <c r="P175" s="53"/>
      <c r="Q175" s="53"/>
      <c r="R175" s="53"/>
      <c r="S175" s="53"/>
      <c r="T175" s="53"/>
      <c r="U175" s="53"/>
      <c r="V175" s="53"/>
      <c r="W175" s="53"/>
      <c r="X175" s="53"/>
      <c r="Y175" s="53"/>
      <c r="Z175" s="53"/>
      <c r="AA175" s="53"/>
      <c r="AB175" s="54"/>
      <c r="AC175" s="153" t="str">
        <f>IF(AC170=0,"",ROUND(AC171/AC170*100,0))</f>
        <v/>
      </c>
      <c r="AD175" s="153"/>
      <c r="AE175" s="153"/>
      <c r="AF175" s="153"/>
      <c r="AG175" s="151" t="s">
        <v>72</v>
      </c>
      <c r="AH175" s="152"/>
      <c r="AI175" s="43"/>
      <c r="AJ175" s="1"/>
      <c r="AK175" s="34"/>
      <c r="AL175" s="34"/>
      <c r="AM175" s="34"/>
      <c r="AN175" s="34"/>
      <c r="AO175" s="34"/>
      <c r="AP175" s="34"/>
      <c r="AQ175" s="34"/>
      <c r="AR175" s="34"/>
      <c r="AS175" s="34"/>
      <c r="AT175" s="34"/>
      <c r="AU175" s="4"/>
      <c r="AV175" s="4"/>
      <c r="AW175" s="4"/>
      <c r="AX175" s="4"/>
      <c r="AY175" s="4"/>
      <c r="AZ175" s="4"/>
      <c r="BA175" s="4"/>
      <c r="BB175" s="4"/>
      <c r="BC175" s="4"/>
      <c r="BD175" s="1"/>
      <c r="BE175" s="1"/>
      <c r="BF175" s="1"/>
      <c r="BG175" s="1"/>
      <c r="BH175" s="1"/>
      <c r="BI175" s="1"/>
      <c r="BJ175" s="1"/>
      <c r="BK175" s="1"/>
      <c r="BL175" s="1"/>
      <c r="BM175" s="1"/>
      <c r="BN175" s="1"/>
      <c r="BO175" s="1"/>
      <c r="BP175" s="1"/>
      <c r="BQ175" s="1"/>
      <c r="BR175" s="1"/>
      <c r="BS175" s="2"/>
      <c r="BT175" s="2"/>
      <c r="BU175" s="2"/>
      <c r="BV175" s="2"/>
    </row>
    <row r="176" spans="1:74" ht="12" customHeight="1" x14ac:dyDescent="0.2">
      <c r="A176" s="43"/>
      <c r="B176" s="43"/>
      <c r="C176" s="43"/>
      <c r="D176" s="65"/>
      <c r="E176" s="43"/>
      <c r="F176" s="43"/>
      <c r="G176" s="43"/>
      <c r="H176" s="43"/>
      <c r="I176" s="43"/>
      <c r="J176" s="43"/>
      <c r="K176" s="43"/>
      <c r="L176" s="68" t="str">
        <f>IF(AK141=1,AL141,"")</f>
        <v/>
      </c>
      <c r="M176" s="43"/>
      <c r="N176" s="43"/>
      <c r="O176" s="43"/>
      <c r="P176" s="43"/>
      <c r="Q176" s="43"/>
      <c r="R176" s="43"/>
      <c r="S176" s="43"/>
      <c r="T176" s="43"/>
      <c r="U176" s="43"/>
      <c r="V176" s="43"/>
      <c r="W176" s="43"/>
      <c r="X176" s="43"/>
      <c r="Y176" s="43"/>
      <c r="Z176" s="43"/>
      <c r="AA176" s="43"/>
      <c r="AB176" s="43"/>
      <c r="AC176" s="109"/>
      <c r="AD176" s="109"/>
      <c r="AE176" s="109"/>
      <c r="AF176" s="109"/>
      <c r="AG176" s="43"/>
      <c r="AH176" s="43"/>
      <c r="AI176" s="43"/>
      <c r="AJ176" s="1"/>
      <c r="AK176" s="34"/>
      <c r="AL176" s="34"/>
      <c r="AM176" s="34"/>
      <c r="AN176" s="34"/>
      <c r="AO176" s="34"/>
      <c r="AP176" s="34"/>
      <c r="AQ176" s="34"/>
      <c r="AR176" s="34"/>
      <c r="AS176" s="34"/>
      <c r="AT176" s="34"/>
      <c r="AU176" s="4"/>
      <c r="AV176" s="4"/>
      <c r="AW176" s="4"/>
      <c r="AX176" s="4"/>
      <c r="AY176" s="4"/>
      <c r="AZ176" s="4"/>
      <c r="BA176" s="4"/>
      <c r="BB176" s="4"/>
      <c r="BC176" s="4"/>
      <c r="BD176" s="1"/>
      <c r="BE176" s="1"/>
      <c r="BF176" s="1"/>
      <c r="BG176" s="1"/>
      <c r="BH176" s="1"/>
      <c r="BI176" s="1"/>
      <c r="BJ176" s="1"/>
      <c r="BK176" s="1"/>
      <c r="BL176" s="1"/>
      <c r="BM176" s="1"/>
      <c r="BN176" s="1"/>
      <c r="BO176" s="1"/>
      <c r="BP176" s="1"/>
      <c r="BQ176" s="1"/>
      <c r="BR176" s="1"/>
      <c r="BS176" s="2"/>
      <c r="BT176" s="2"/>
      <c r="BU176" s="2"/>
      <c r="BV176" s="2"/>
    </row>
    <row r="177" spans="1:74" ht="15" customHeight="1" x14ac:dyDescent="0.2">
      <c r="A177" s="43"/>
      <c r="B177" s="43"/>
      <c r="C177" s="43"/>
      <c r="D177" s="43"/>
      <c r="E177" s="43"/>
      <c r="F177" s="43"/>
      <c r="G177" s="43"/>
      <c r="H177" s="43"/>
      <c r="I177" s="43"/>
      <c r="J177" s="43"/>
      <c r="K177" s="43"/>
      <c r="L177" s="43"/>
      <c r="M177" s="43"/>
      <c r="N177" s="43"/>
      <c r="O177" s="43"/>
      <c r="P177" s="43"/>
      <c r="Q177" s="43"/>
      <c r="R177" s="43"/>
      <c r="S177" s="43"/>
      <c r="T177" s="43"/>
      <c r="U177" s="43"/>
      <c r="V177" s="43"/>
      <c r="W177" s="43"/>
      <c r="X177" s="43"/>
      <c r="Y177" s="43"/>
      <c r="Z177" s="43"/>
      <c r="AA177" s="43"/>
      <c r="AB177" s="43"/>
      <c r="AC177" s="43"/>
      <c r="AD177" s="43"/>
      <c r="AE177" s="43"/>
      <c r="AF177" s="43"/>
      <c r="AG177" s="43"/>
      <c r="AH177" s="43"/>
      <c r="AI177" s="43"/>
      <c r="AJ177" s="1"/>
      <c r="AK177" s="34"/>
      <c r="AL177" s="34"/>
      <c r="AM177" s="34"/>
      <c r="AN177" s="34"/>
      <c r="AO177" s="34"/>
      <c r="AP177" s="34"/>
      <c r="AQ177" s="34"/>
      <c r="AR177" s="34"/>
      <c r="AS177" s="34"/>
      <c r="AT177" s="34"/>
      <c r="AU177" s="4"/>
      <c r="AV177" s="4"/>
      <c r="AW177" s="4"/>
      <c r="AX177" s="4"/>
      <c r="AY177" s="4"/>
      <c r="AZ177" s="4"/>
      <c r="BA177" s="4"/>
      <c r="BB177" s="4"/>
      <c r="BC177" s="4"/>
      <c r="BD177" s="1"/>
      <c r="BE177" s="1"/>
      <c r="BF177" s="1"/>
      <c r="BG177" s="1"/>
      <c r="BH177" s="1"/>
      <c r="BI177" s="1"/>
      <c r="BJ177" s="1"/>
      <c r="BK177" s="1"/>
      <c r="BL177" s="1"/>
      <c r="BM177" s="1"/>
      <c r="BN177" s="1"/>
      <c r="BO177" s="1"/>
      <c r="BP177" s="1"/>
      <c r="BQ177" s="1"/>
      <c r="BR177" s="1"/>
      <c r="BS177" s="2"/>
      <c r="BT177" s="2"/>
      <c r="BU177" s="2"/>
      <c r="BV177" s="2"/>
    </row>
    <row r="178" spans="1:74" ht="15" customHeight="1" x14ac:dyDescent="0.2">
      <c r="A178" s="43" t="s">
        <v>85</v>
      </c>
      <c r="B178" s="43"/>
      <c r="C178" s="43"/>
      <c r="D178" s="43"/>
      <c r="E178" s="43"/>
      <c r="F178" s="43"/>
      <c r="G178" s="43"/>
      <c r="H178" s="43"/>
      <c r="I178" s="43"/>
      <c r="J178" s="43"/>
      <c r="K178" s="43"/>
      <c r="L178" s="43"/>
      <c r="M178" s="43"/>
      <c r="N178" s="43"/>
      <c r="O178" s="43"/>
      <c r="P178" s="43"/>
      <c r="Q178" s="55" t="s">
        <v>83</v>
      </c>
      <c r="R178" s="43"/>
      <c r="S178" s="43"/>
      <c r="T178" s="43"/>
      <c r="U178" s="43"/>
      <c r="V178" s="43"/>
      <c r="W178" s="43"/>
      <c r="X178" s="43"/>
      <c r="Y178" s="43"/>
      <c r="Z178" s="43"/>
      <c r="AA178" s="43"/>
      <c r="AB178" s="43"/>
      <c r="AC178" s="43"/>
      <c r="AD178" s="43"/>
      <c r="AE178" s="43"/>
      <c r="AF178" s="43"/>
      <c r="AG178" s="43"/>
      <c r="AH178" s="43"/>
      <c r="AI178" s="43"/>
      <c r="AJ178" s="1"/>
      <c r="AK178" s="34"/>
      <c r="AL178" s="34"/>
      <c r="AM178" s="8"/>
      <c r="AN178" s="8"/>
      <c r="AO178" s="8"/>
      <c r="AP178" s="8"/>
      <c r="AQ178" s="8"/>
      <c r="AR178" s="8"/>
      <c r="AS178" s="8"/>
      <c r="AT178" s="8"/>
      <c r="AU178" s="4"/>
      <c r="AV178" s="4"/>
      <c r="AW178" s="4"/>
      <c r="AX178" s="4"/>
      <c r="AY178" s="4"/>
      <c r="AZ178" s="4"/>
      <c r="BA178" s="4"/>
      <c r="BB178" s="4"/>
      <c r="BC178" s="4"/>
      <c r="BD178" s="1"/>
      <c r="BE178" s="1"/>
      <c r="BF178" s="1"/>
      <c r="BG178" s="1"/>
      <c r="BH178" s="1"/>
      <c r="BI178" s="1"/>
      <c r="BJ178" s="1"/>
      <c r="BK178" s="1"/>
      <c r="BL178" s="1"/>
      <c r="BM178" s="1"/>
      <c r="BN178" s="1"/>
      <c r="BO178" s="1"/>
      <c r="BP178" s="1"/>
      <c r="BQ178" s="1"/>
      <c r="BR178" s="1"/>
      <c r="BS178" s="2"/>
      <c r="BT178" s="2"/>
      <c r="BU178" s="2"/>
      <c r="BV178" s="2"/>
    </row>
    <row r="179" spans="1:74" ht="15" customHeight="1" x14ac:dyDescent="0.2">
      <c r="A179" s="43" t="s">
        <v>75</v>
      </c>
      <c r="B179" s="43"/>
      <c r="C179" s="43"/>
      <c r="D179" s="43"/>
      <c r="E179" s="43"/>
      <c r="F179" s="43"/>
      <c r="G179" s="43"/>
      <c r="H179" s="43"/>
      <c r="I179" s="43"/>
      <c r="J179" s="43"/>
      <c r="K179" s="43"/>
      <c r="L179" s="43"/>
      <c r="M179" s="43"/>
      <c r="N179" s="43"/>
      <c r="O179" s="43"/>
      <c r="P179" s="43"/>
      <c r="Q179" s="43"/>
      <c r="R179" s="43"/>
      <c r="S179" s="43"/>
      <c r="T179" s="43"/>
      <c r="U179" s="43"/>
      <c r="V179" s="43"/>
      <c r="W179" s="43"/>
      <c r="X179" s="43"/>
      <c r="Y179" s="43"/>
      <c r="Z179" s="43"/>
      <c r="AA179" s="43"/>
      <c r="AB179" s="43"/>
      <c r="AC179" s="43"/>
      <c r="AD179" s="43"/>
      <c r="AE179" s="43"/>
      <c r="AF179" s="43"/>
      <c r="AG179" s="43"/>
      <c r="AH179" s="43"/>
      <c r="AI179" s="43"/>
      <c r="AJ179" s="1"/>
      <c r="AK179" s="34"/>
      <c r="AL179" s="34"/>
      <c r="AM179" s="34"/>
      <c r="AN179" s="34"/>
      <c r="AO179" s="34"/>
      <c r="AP179" s="34"/>
      <c r="AQ179" s="34"/>
      <c r="AR179" s="34"/>
      <c r="AS179" s="34"/>
      <c r="AT179" s="34"/>
      <c r="AU179" s="4"/>
      <c r="AV179" s="4"/>
      <c r="AW179" s="4"/>
      <c r="AX179" s="4"/>
      <c r="AY179" s="4"/>
      <c r="AZ179" s="4"/>
      <c r="BA179" s="4"/>
      <c r="BB179" s="4"/>
      <c r="BC179" s="4"/>
      <c r="BD179" s="1"/>
      <c r="BE179" s="1"/>
      <c r="BF179" s="1"/>
      <c r="BG179" s="1"/>
      <c r="BH179" s="1"/>
      <c r="BI179" s="1"/>
      <c r="BJ179" s="1"/>
      <c r="BK179" s="1"/>
      <c r="BL179" s="1"/>
      <c r="BM179" s="1"/>
      <c r="BN179" s="1"/>
      <c r="BO179" s="1"/>
      <c r="BP179" s="1"/>
      <c r="BQ179" s="1"/>
      <c r="BR179" s="1"/>
      <c r="BS179" s="2"/>
      <c r="BT179" s="2"/>
      <c r="BU179" s="2"/>
      <c r="BV179" s="2"/>
    </row>
    <row r="180" spans="1:74" ht="15" customHeight="1" x14ac:dyDescent="0.2">
      <c r="A180" s="43"/>
      <c r="B180" s="43"/>
      <c r="C180" s="43"/>
      <c r="D180" s="43"/>
      <c r="E180" s="43"/>
      <c r="F180" s="43"/>
      <c r="G180" s="43"/>
      <c r="H180" s="43"/>
      <c r="I180" s="43"/>
      <c r="J180" s="43"/>
      <c r="K180" s="43"/>
      <c r="L180" s="43"/>
      <c r="M180" s="43"/>
      <c r="N180" s="43"/>
      <c r="O180" s="43"/>
      <c r="P180" s="43"/>
      <c r="Q180" s="43"/>
      <c r="R180" s="43"/>
      <c r="S180" s="43"/>
      <c r="T180" s="43"/>
      <c r="U180" s="43"/>
      <c r="V180" s="43"/>
      <c r="W180" s="43"/>
      <c r="X180" s="43"/>
      <c r="Y180" s="43"/>
      <c r="Z180" s="43"/>
      <c r="AA180" s="43"/>
      <c r="AB180" s="43"/>
      <c r="AC180" s="43"/>
      <c r="AD180" s="43"/>
      <c r="AE180" s="43"/>
      <c r="AF180" s="43"/>
      <c r="AG180" s="43"/>
      <c r="AH180" s="43"/>
      <c r="AI180" s="43"/>
      <c r="AJ180" s="1"/>
      <c r="AK180" s="34"/>
      <c r="AL180" s="34"/>
      <c r="AM180" s="34"/>
      <c r="AN180" s="34"/>
      <c r="AO180" s="34"/>
      <c r="AP180" s="34"/>
      <c r="AQ180" s="34"/>
      <c r="AR180" s="34"/>
      <c r="AS180" s="34"/>
      <c r="AT180" s="34"/>
      <c r="AU180" s="4"/>
      <c r="AV180" s="4"/>
      <c r="AW180" s="4"/>
      <c r="AX180" s="4"/>
      <c r="AY180" s="4"/>
      <c r="AZ180" s="4"/>
      <c r="BA180" s="4"/>
      <c r="BB180" s="4"/>
      <c r="BC180" s="4"/>
      <c r="BD180" s="1"/>
      <c r="BE180" s="1"/>
      <c r="BF180" s="1"/>
      <c r="BG180" s="1"/>
      <c r="BH180" s="1"/>
      <c r="BI180" s="1"/>
      <c r="BJ180" s="1"/>
      <c r="BK180" s="1"/>
      <c r="BL180" s="1"/>
      <c r="BM180" s="1"/>
      <c r="BN180" s="1"/>
      <c r="BO180" s="1"/>
      <c r="BP180" s="1"/>
      <c r="BQ180" s="1"/>
      <c r="BR180" s="1"/>
      <c r="BS180" s="2"/>
      <c r="BT180" s="2"/>
      <c r="BU180" s="2"/>
      <c r="BV180" s="2"/>
    </row>
    <row r="181" spans="1:74" ht="16.5" customHeight="1" x14ac:dyDescent="0.2">
      <c r="A181" s="43"/>
      <c r="B181" s="43"/>
      <c r="C181" s="147"/>
      <c r="D181" s="148"/>
      <c r="E181" s="53" t="s">
        <v>11</v>
      </c>
      <c r="F181" s="53"/>
      <c r="G181" s="53"/>
      <c r="H181" s="53"/>
      <c r="I181" s="53"/>
      <c r="J181" s="53"/>
      <c r="K181" s="53"/>
      <c r="L181" s="53"/>
      <c r="M181" s="53"/>
      <c r="N181" s="53"/>
      <c r="O181" s="53"/>
      <c r="P181" s="53"/>
      <c r="Q181" s="53"/>
      <c r="R181" s="53"/>
      <c r="S181" s="53"/>
      <c r="T181" s="53"/>
      <c r="U181" s="53"/>
      <c r="V181" s="53"/>
      <c r="W181" s="53"/>
      <c r="X181" s="53"/>
      <c r="Y181" s="53"/>
      <c r="Z181" s="53"/>
      <c r="AA181" s="53"/>
      <c r="AB181" s="53"/>
      <c r="AC181" s="53"/>
      <c r="AD181" s="53"/>
      <c r="AE181" s="53"/>
      <c r="AF181" s="53"/>
      <c r="AG181" s="53"/>
      <c r="AH181" s="54"/>
      <c r="AI181" s="43"/>
      <c r="AJ181" s="1"/>
      <c r="AK181" s="35"/>
      <c r="AL181" s="35"/>
      <c r="AM181" s="35"/>
      <c r="AN181" s="35"/>
      <c r="AO181" s="35"/>
      <c r="AP181" s="35"/>
      <c r="AQ181" s="35"/>
      <c r="AR181" s="35"/>
      <c r="AS181" s="35"/>
      <c r="AT181" s="35"/>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2"/>
      <c r="BT181" s="2"/>
      <c r="BU181" s="2"/>
      <c r="BV181" s="2"/>
    </row>
    <row r="182" spans="1:74" ht="16.5" customHeight="1" x14ac:dyDescent="0.2">
      <c r="A182" s="43"/>
      <c r="B182" s="43"/>
      <c r="C182" s="78"/>
      <c r="D182" s="106"/>
      <c r="E182" s="110" t="s">
        <v>76</v>
      </c>
      <c r="F182" s="44"/>
      <c r="G182" s="44"/>
      <c r="H182" s="139"/>
      <c r="I182" s="140"/>
      <c r="J182" s="140"/>
      <c r="K182" s="140"/>
      <c r="L182" s="140"/>
      <c r="M182" s="140"/>
      <c r="N182" s="140"/>
      <c r="O182" s="140"/>
      <c r="P182" s="140"/>
      <c r="Q182" s="140"/>
      <c r="R182" s="140"/>
      <c r="S182" s="140"/>
      <c r="T182" s="140"/>
      <c r="U182" s="140"/>
      <c r="V182" s="140"/>
      <c r="W182" s="140"/>
      <c r="X182" s="140"/>
      <c r="Y182" s="140"/>
      <c r="Z182" s="140"/>
      <c r="AA182" s="140"/>
      <c r="AB182" s="140"/>
      <c r="AC182" s="140"/>
      <c r="AD182" s="140"/>
      <c r="AE182" s="140"/>
      <c r="AF182" s="140"/>
      <c r="AG182" s="140"/>
      <c r="AH182" s="141"/>
      <c r="AI182" s="43"/>
      <c r="AJ182" s="1"/>
      <c r="AK182" s="35"/>
      <c r="AL182" s="35"/>
      <c r="AM182" s="35"/>
      <c r="AN182" s="35"/>
      <c r="AO182" s="35"/>
      <c r="AP182" s="35"/>
      <c r="AQ182" s="35"/>
      <c r="AR182" s="35"/>
      <c r="AS182" s="35"/>
      <c r="AT182" s="35"/>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2"/>
      <c r="BT182" s="2"/>
      <c r="BU182" s="2"/>
      <c r="BV182" s="2"/>
    </row>
    <row r="183" spans="1:74" ht="16.5" customHeight="1" x14ac:dyDescent="0.2">
      <c r="A183" s="43"/>
      <c r="B183" s="43"/>
      <c r="C183" s="43"/>
      <c r="D183" s="80"/>
      <c r="E183" s="43"/>
      <c r="F183" s="43"/>
      <c r="G183" s="43"/>
      <c r="H183" s="145"/>
      <c r="I183" s="145"/>
      <c r="J183" s="145"/>
      <c r="K183" s="145"/>
      <c r="L183" s="145"/>
      <c r="M183" s="145"/>
      <c r="N183" s="145"/>
      <c r="O183" s="145"/>
      <c r="P183" s="145"/>
      <c r="Q183" s="145"/>
      <c r="R183" s="145"/>
      <c r="S183" s="145"/>
      <c r="T183" s="145"/>
      <c r="U183" s="145"/>
      <c r="V183" s="145"/>
      <c r="W183" s="145"/>
      <c r="X183" s="145"/>
      <c r="Y183" s="145"/>
      <c r="Z183" s="145"/>
      <c r="AA183" s="145"/>
      <c r="AB183" s="145"/>
      <c r="AC183" s="145"/>
      <c r="AD183" s="145"/>
      <c r="AE183" s="145"/>
      <c r="AF183" s="145"/>
      <c r="AG183" s="145"/>
      <c r="AH183" s="146"/>
      <c r="AI183" s="43"/>
      <c r="AJ183" s="1"/>
      <c r="AK183" s="35"/>
      <c r="AL183" s="35"/>
      <c r="AM183" s="35"/>
      <c r="AN183" s="35"/>
      <c r="AO183" s="35"/>
      <c r="AP183" s="35"/>
      <c r="AQ183" s="35"/>
      <c r="AR183" s="35"/>
      <c r="AS183" s="35"/>
      <c r="AT183" s="35"/>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2"/>
      <c r="BT183" s="2"/>
      <c r="BU183" s="2"/>
      <c r="BV183" s="2"/>
    </row>
    <row r="184" spans="1:74" ht="16.5" customHeight="1" x14ac:dyDescent="0.2">
      <c r="A184" s="43"/>
      <c r="B184" s="43"/>
      <c r="C184" s="43"/>
      <c r="D184" s="80"/>
      <c r="E184" s="43"/>
      <c r="F184" s="43"/>
      <c r="G184" s="43"/>
      <c r="H184" s="145"/>
      <c r="I184" s="145"/>
      <c r="J184" s="145"/>
      <c r="K184" s="145"/>
      <c r="L184" s="145"/>
      <c r="M184" s="145"/>
      <c r="N184" s="145"/>
      <c r="O184" s="145"/>
      <c r="P184" s="145"/>
      <c r="Q184" s="145"/>
      <c r="R184" s="145"/>
      <c r="S184" s="145"/>
      <c r="T184" s="145"/>
      <c r="U184" s="145"/>
      <c r="V184" s="145"/>
      <c r="W184" s="145"/>
      <c r="X184" s="145"/>
      <c r="Y184" s="145"/>
      <c r="Z184" s="145"/>
      <c r="AA184" s="145"/>
      <c r="AB184" s="145"/>
      <c r="AC184" s="145"/>
      <c r="AD184" s="145"/>
      <c r="AE184" s="145"/>
      <c r="AF184" s="145"/>
      <c r="AG184" s="145"/>
      <c r="AH184" s="146"/>
      <c r="AI184" s="43"/>
      <c r="AJ184" s="1"/>
      <c r="AK184" s="35"/>
      <c r="AL184" s="35"/>
      <c r="AM184" s="35"/>
      <c r="AN184" s="35"/>
      <c r="AO184" s="35"/>
      <c r="AP184" s="35"/>
      <c r="AQ184" s="35"/>
      <c r="AR184" s="35"/>
      <c r="AS184" s="35"/>
      <c r="AT184" s="35"/>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2"/>
      <c r="BT184" s="2"/>
      <c r="BU184" s="2"/>
      <c r="BV184" s="2"/>
    </row>
    <row r="185" spans="1:74" ht="16.5" customHeight="1" x14ac:dyDescent="0.2">
      <c r="A185" s="43"/>
      <c r="B185" s="43"/>
      <c r="C185" s="43"/>
      <c r="D185" s="80"/>
      <c r="E185" s="82"/>
      <c r="F185" s="82"/>
      <c r="G185" s="82"/>
      <c r="H185" s="142"/>
      <c r="I185" s="142"/>
      <c r="J185" s="142"/>
      <c r="K185" s="142"/>
      <c r="L185" s="142"/>
      <c r="M185" s="142"/>
      <c r="N185" s="142"/>
      <c r="O185" s="142"/>
      <c r="P185" s="142"/>
      <c r="Q185" s="142"/>
      <c r="R185" s="142"/>
      <c r="S185" s="142"/>
      <c r="T185" s="142"/>
      <c r="U185" s="142"/>
      <c r="V185" s="142"/>
      <c r="W185" s="142"/>
      <c r="X185" s="142"/>
      <c r="Y185" s="142"/>
      <c r="Z185" s="142"/>
      <c r="AA185" s="142"/>
      <c r="AB185" s="142"/>
      <c r="AC185" s="142"/>
      <c r="AD185" s="142"/>
      <c r="AE185" s="142"/>
      <c r="AF185" s="142"/>
      <c r="AG185" s="142"/>
      <c r="AH185" s="143"/>
      <c r="AI185" s="43"/>
      <c r="AJ185" s="1"/>
      <c r="AK185" s="35"/>
      <c r="AL185" s="35"/>
      <c r="AM185" s="35"/>
      <c r="AN185" s="35"/>
      <c r="AO185" s="35"/>
      <c r="AP185" s="35"/>
      <c r="AQ185" s="35"/>
      <c r="AR185" s="35"/>
      <c r="AS185" s="35"/>
      <c r="AT185" s="35"/>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2"/>
      <c r="BT185" s="2"/>
      <c r="BU185" s="2"/>
      <c r="BV185" s="2"/>
    </row>
    <row r="186" spans="1:74" ht="16.5" customHeight="1" x14ac:dyDescent="0.2">
      <c r="A186" s="43"/>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43"/>
      <c r="AB186" s="43"/>
      <c r="AC186" s="43"/>
      <c r="AD186" s="43"/>
      <c r="AE186" s="43"/>
      <c r="AF186" s="43"/>
      <c r="AG186" s="43"/>
      <c r="AH186" s="43"/>
      <c r="AI186" s="43"/>
      <c r="AJ186" s="1"/>
      <c r="AK186" s="35"/>
      <c r="AL186" s="35"/>
      <c r="AM186" s="35"/>
      <c r="AN186" s="35"/>
      <c r="AO186" s="35"/>
      <c r="AP186" s="35"/>
      <c r="AQ186" s="35"/>
      <c r="AR186" s="35"/>
      <c r="AS186" s="35"/>
      <c r="AT186" s="35"/>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2"/>
      <c r="BT186" s="2"/>
      <c r="BU186" s="2"/>
      <c r="BV186" s="2"/>
    </row>
    <row r="187" spans="1:74" ht="16.5" customHeight="1" x14ac:dyDescent="0.2">
      <c r="A187" s="43"/>
      <c r="B187" s="43"/>
      <c r="C187" s="147"/>
      <c r="D187" s="148"/>
      <c r="E187" s="53" t="s">
        <v>79</v>
      </c>
      <c r="F187" s="53"/>
      <c r="G187" s="53"/>
      <c r="H187" s="53"/>
      <c r="I187" s="53"/>
      <c r="J187" s="53"/>
      <c r="K187" s="53"/>
      <c r="L187" s="53"/>
      <c r="M187" s="53"/>
      <c r="N187" s="53"/>
      <c r="O187" s="53"/>
      <c r="P187" s="53"/>
      <c r="Q187" s="53"/>
      <c r="R187" s="53"/>
      <c r="S187" s="53"/>
      <c r="T187" s="53"/>
      <c r="U187" s="53"/>
      <c r="V187" s="53"/>
      <c r="W187" s="53"/>
      <c r="X187" s="53"/>
      <c r="Y187" s="53"/>
      <c r="Z187" s="53"/>
      <c r="AA187" s="53"/>
      <c r="AB187" s="53"/>
      <c r="AC187" s="53"/>
      <c r="AD187" s="53"/>
      <c r="AE187" s="53"/>
      <c r="AF187" s="53"/>
      <c r="AG187" s="53"/>
      <c r="AH187" s="54"/>
      <c r="AI187" s="43"/>
      <c r="AJ187" s="1"/>
      <c r="AK187" s="35"/>
      <c r="AL187" s="35"/>
      <c r="AM187" s="35"/>
      <c r="AN187" s="35"/>
      <c r="AO187" s="35"/>
      <c r="AP187" s="35"/>
      <c r="AQ187" s="35"/>
      <c r="AR187" s="35"/>
      <c r="AS187" s="35"/>
      <c r="AT187" s="35"/>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2"/>
      <c r="BT187" s="2"/>
      <c r="BU187" s="2"/>
      <c r="BV187" s="2"/>
    </row>
    <row r="188" spans="1:74" ht="16.5" customHeight="1" x14ac:dyDescent="0.2">
      <c r="A188" s="43"/>
      <c r="B188" s="43"/>
      <c r="C188" s="78"/>
      <c r="D188" s="106"/>
      <c r="E188" s="110" t="s">
        <v>76</v>
      </c>
      <c r="F188" s="44"/>
      <c r="G188" s="44"/>
      <c r="H188" s="139"/>
      <c r="I188" s="140"/>
      <c r="J188" s="140"/>
      <c r="K188" s="140"/>
      <c r="L188" s="140"/>
      <c r="M188" s="140"/>
      <c r="N188" s="140"/>
      <c r="O188" s="140"/>
      <c r="P188" s="140"/>
      <c r="Q188" s="140"/>
      <c r="R188" s="140"/>
      <c r="S188" s="140"/>
      <c r="T188" s="140"/>
      <c r="U188" s="140"/>
      <c r="V188" s="140"/>
      <c r="W188" s="140"/>
      <c r="X188" s="140"/>
      <c r="Y188" s="140"/>
      <c r="Z188" s="140"/>
      <c r="AA188" s="140"/>
      <c r="AB188" s="140"/>
      <c r="AC188" s="140"/>
      <c r="AD188" s="140"/>
      <c r="AE188" s="140"/>
      <c r="AF188" s="140"/>
      <c r="AG188" s="140"/>
      <c r="AH188" s="141"/>
      <c r="AI188" s="43"/>
      <c r="AJ188" s="1"/>
      <c r="AK188" s="35"/>
      <c r="AL188" s="35"/>
      <c r="AM188" s="35"/>
      <c r="AN188" s="35"/>
      <c r="AO188" s="35"/>
      <c r="AP188" s="35"/>
      <c r="AQ188" s="35"/>
      <c r="AR188" s="35"/>
      <c r="AS188" s="35"/>
      <c r="AT188" s="35"/>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2"/>
      <c r="BT188" s="2"/>
      <c r="BU188" s="2"/>
      <c r="BV188" s="2"/>
    </row>
    <row r="189" spans="1:74" ht="16.5" customHeight="1" x14ac:dyDescent="0.2">
      <c r="A189" s="43"/>
      <c r="B189" s="43"/>
      <c r="C189" s="43"/>
      <c r="D189" s="80"/>
      <c r="E189" s="43"/>
      <c r="F189" s="43"/>
      <c r="G189" s="43"/>
      <c r="H189" s="145"/>
      <c r="I189" s="145"/>
      <c r="J189" s="145"/>
      <c r="K189" s="145"/>
      <c r="L189" s="145"/>
      <c r="M189" s="145"/>
      <c r="N189" s="145"/>
      <c r="O189" s="145"/>
      <c r="P189" s="145"/>
      <c r="Q189" s="145"/>
      <c r="R189" s="145"/>
      <c r="S189" s="145"/>
      <c r="T189" s="145"/>
      <c r="U189" s="145"/>
      <c r="V189" s="145"/>
      <c r="W189" s="145"/>
      <c r="X189" s="145"/>
      <c r="Y189" s="145"/>
      <c r="Z189" s="145"/>
      <c r="AA189" s="145"/>
      <c r="AB189" s="145"/>
      <c r="AC189" s="145"/>
      <c r="AD189" s="145"/>
      <c r="AE189" s="145"/>
      <c r="AF189" s="145"/>
      <c r="AG189" s="145"/>
      <c r="AH189" s="146"/>
      <c r="AI189" s="43"/>
      <c r="AJ189" s="1"/>
      <c r="AK189" s="35"/>
      <c r="AL189" s="35"/>
      <c r="AM189" s="35"/>
      <c r="AN189" s="35"/>
      <c r="AO189" s="35"/>
      <c r="AP189" s="35"/>
      <c r="AQ189" s="35"/>
      <c r="AR189" s="35"/>
      <c r="AS189" s="35"/>
      <c r="AT189" s="35"/>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2"/>
      <c r="BT189" s="2"/>
      <c r="BU189" s="2"/>
      <c r="BV189" s="2"/>
    </row>
    <row r="190" spans="1:74" ht="16.5" customHeight="1" x14ac:dyDescent="0.2">
      <c r="A190" s="43"/>
      <c r="B190" s="43"/>
      <c r="C190" s="43"/>
      <c r="D190" s="80"/>
      <c r="E190" s="43"/>
      <c r="F190" s="43"/>
      <c r="G190" s="43"/>
      <c r="H190" s="145"/>
      <c r="I190" s="145"/>
      <c r="J190" s="145"/>
      <c r="K190" s="145"/>
      <c r="L190" s="145"/>
      <c r="M190" s="145"/>
      <c r="N190" s="145"/>
      <c r="O190" s="145"/>
      <c r="P190" s="145"/>
      <c r="Q190" s="145"/>
      <c r="R190" s="145"/>
      <c r="S190" s="145"/>
      <c r="T190" s="145"/>
      <c r="U190" s="145"/>
      <c r="V190" s="145"/>
      <c r="W190" s="145"/>
      <c r="X190" s="145"/>
      <c r="Y190" s="145"/>
      <c r="Z190" s="145"/>
      <c r="AA190" s="145"/>
      <c r="AB190" s="145"/>
      <c r="AC190" s="145"/>
      <c r="AD190" s="145"/>
      <c r="AE190" s="145"/>
      <c r="AF190" s="145"/>
      <c r="AG190" s="145"/>
      <c r="AH190" s="146"/>
      <c r="AI190" s="43"/>
      <c r="AJ190" s="1"/>
      <c r="AK190" s="35"/>
      <c r="AL190" s="35"/>
      <c r="AM190" s="35"/>
      <c r="AN190" s="35"/>
      <c r="AO190" s="35"/>
      <c r="AP190" s="35"/>
      <c r="AQ190" s="35"/>
      <c r="AR190" s="35"/>
      <c r="AS190" s="35"/>
      <c r="AT190" s="35"/>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2"/>
      <c r="BT190" s="2"/>
      <c r="BU190" s="2"/>
      <c r="BV190" s="2"/>
    </row>
    <row r="191" spans="1:74" ht="16.5" customHeight="1" x14ac:dyDescent="0.2">
      <c r="A191" s="43"/>
      <c r="B191" s="43"/>
      <c r="C191" s="43"/>
      <c r="D191" s="80"/>
      <c r="E191" s="82"/>
      <c r="F191" s="82"/>
      <c r="G191" s="82"/>
      <c r="H191" s="142"/>
      <c r="I191" s="142"/>
      <c r="J191" s="142"/>
      <c r="K191" s="142"/>
      <c r="L191" s="142"/>
      <c r="M191" s="142"/>
      <c r="N191" s="142"/>
      <c r="O191" s="142"/>
      <c r="P191" s="142"/>
      <c r="Q191" s="142"/>
      <c r="R191" s="142"/>
      <c r="S191" s="142"/>
      <c r="T191" s="142"/>
      <c r="U191" s="142"/>
      <c r="V191" s="142"/>
      <c r="W191" s="142"/>
      <c r="X191" s="142"/>
      <c r="Y191" s="142"/>
      <c r="Z191" s="142"/>
      <c r="AA191" s="142"/>
      <c r="AB191" s="142"/>
      <c r="AC191" s="142"/>
      <c r="AD191" s="142"/>
      <c r="AE191" s="142"/>
      <c r="AF191" s="142"/>
      <c r="AG191" s="142"/>
      <c r="AH191" s="143"/>
      <c r="AI191" s="43"/>
      <c r="AJ191" s="1"/>
      <c r="AK191" s="35"/>
      <c r="AL191" s="35"/>
      <c r="AM191" s="35"/>
      <c r="AN191" s="35"/>
      <c r="AO191" s="35"/>
      <c r="AP191" s="35"/>
      <c r="AQ191" s="35"/>
      <c r="AR191" s="35"/>
      <c r="AS191" s="35"/>
      <c r="AT191" s="35"/>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2"/>
      <c r="BT191" s="2"/>
      <c r="BU191" s="2"/>
      <c r="BV191" s="2"/>
    </row>
    <row r="192" spans="1:74" ht="16.5" customHeight="1" x14ac:dyDescent="0.2">
      <c r="A192" s="43"/>
      <c r="B192" s="43"/>
      <c r="C192" s="43"/>
      <c r="D192" s="43"/>
      <c r="E192" s="43"/>
      <c r="F192" s="43"/>
      <c r="G192" s="43"/>
      <c r="H192" s="43"/>
      <c r="I192" s="43"/>
      <c r="J192" s="43"/>
      <c r="K192" s="43"/>
      <c r="L192" s="43"/>
      <c r="M192" s="43"/>
      <c r="N192" s="43"/>
      <c r="O192" s="43"/>
      <c r="P192" s="43"/>
      <c r="Q192" s="43"/>
      <c r="R192" s="43"/>
      <c r="S192" s="43"/>
      <c r="T192" s="43"/>
      <c r="U192" s="43"/>
      <c r="V192" s="43"/>
      <c r="W192" s="43"/>
      <c r="X192" s="43"/>
      <c r="Y192" s="43"/>
      <c r="Z192" s="43"/>
      <c r="AA192" s="43"/>
      <c r="AB192" s="43"/>
      <c r="AC192" s="43"/>
      <c r="AD192" s="43"/>
      <c r="AE192" s="43"/>
      <c r="AF192" s="43"/>
      <c r="AG192" s="43"/>
      <c r="AH192" s="43"/>
      <c r="AI192" s="43"/>
      <c r="AJ192" s="1"/>
      <c r="AK192" s="35"/>
      <c r="AL192" s="35"/>
      <c r="AM192" s="35"/>
      <c r="AN192" s="35"/>
      <c r="AO192" s="35"/>
      <c r="AP192" s="35"/>
      <c r="AQ192" s="35"/>
      <c r="AR192" s="35"/>
      <c r="AS192" s="35"/>
      <c r="AT192" s="35"/>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2"/>
      <c r="BT192" s="2"/>
      <c r="BU192" s="2"/>
      <c r="BV192" s="2"/>
    </row>
    <row r="193" spans="1:74" ht="16.5" customHeight="1" x14ac:dyDescent="0.2">
      <c r="A193" s="43"/>
      <c r="B193" s="43"/>
      <c r="C193" s="147"/>
      <c r="D193" s="148"/>
      <c r="E193" s="53" t="s">
        <v>90</v>
      </c>
      <c r="F193" s="53"/>
      <c r="G193" s="53"/>
      <c r="H193" s="53"/>
      <c r="I193" s="53"/>
      <c r="J193" s="53"/>
      <c r="K193" s="53"/>
      <c r="L193" s="53"/>
      <c r="M193" s="53"/>
      <c r="N193" s="53"/>
      <c r="O193" s="53"/>
      <c r="P193" s="53"/>
      <c r="Q193" s="53"/>
      <c r="R193" s="53"/>
      <c r="S193" s="53"/>
      <c r="T193" s="53"/>
      <c r="U193" s="53"/>
      <c r="V193" s="53"/>
      <c r="W193" s="53"/>
      <c r="X193" s="53"/>
      <c r="Y193" s="53"/>
      <c r="Z193" s="53"/>
      <c r="AA193" s="53"/>
      <c r="AB193" s="53"/>
      <c r="AC193" s="53"/>
      <c r="AD193" s="53"/>
      <c r="AE193" s="53"/>
      <c r="AF193" s="53"/>
      <c r="AG193" s="53"/>
      <c r="AH193" s="54"/>
      <c r="AI193" s="43"/>
      <c r="AJ193" s="1"/>
      <c r="AK193" s="35"/>
      <c r="AL193" s="35"/>
      <c r="AM193" s="35"/>
      <c r="AN193" s="35"/>
      <c r="AO193" s="35"/>
      <c r="AP193" s="35"/>
      <c r="AQ193" s="35"/>
      <c r="AR193" s="35"/>
      <c r="AS193" s="35"/>
      <c r="AT193" s="35"/>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2"/>
      <c r="BT193" s="2"/>
      <c r="BU193" s="2"/>
      <c r="BV193" s="2"/>
    </row>
    <row r="194" spans="1:74" ht="16.5" customHeight="1" x14ac:dyDescent="0.2">
      <c r="A194" s="43"/>
      <c r="B194" s="43"/>
      <c r="C194" s="78"/>
      <c r="D194" s="106"/>
      <c r="E194" s="110" t="s">
        <v>76</v>
      </c>
      <c r="F194" s="44"/>
      <c r="G194" s="44"/>
      <c r="H194" s="139"/>
      <c r="I194" s="140"/>
      <c r="J194" s="140"/>
      <c r="K194" s="140"/>
      <c r="L194" s="140"/>
      <c r="M194" s="140"/>
      <c r="N194" s="140"/>
      <c r="O194" s="140"/>
      <c r="P194" s="140"/>
      <c r="Q194" s="140"/>
      <c r="R194" s="140"/>
      <c r="S194" s="140"/>
      <c r="T194" s="140"/>
      <c r="U194" s="140"/>
      <c r="V194" s="140"/>
      <c r="W194" s="140"/>
      <c r="X194" s="140"/>
      <c r="Y194" s="140"/>
      <c r="Z194" s="140"/>
      <c r="AA194" s="140"/>
      <c r="AB194" s="140"/>
      <c r="AC194" s="140"/>
      <c r="AD194" s="140"/>
      <c r="AE194" s="140"/>
      <c r="AF194" s="140"/>
      <c r="AG194" s="140"/>
      <c r="AH194" s="141"/>
      <c r="AI194" s="43"/>
      <c r="AJ194" s="1"/>
      <c r="AK194" s="35"/>
      <c r="AL194" s="35"/>
      <c r="AM194" s="35"/>
      <c r="AN194" s="35"/>
      <c r="AO194" s="35"/>
      <c r="AP194" s="35"/>
      <c r="AQ194" s="35"/>
      <c r="AR194" s="35"/>
      <c r="AS194" s="35"/>
      <c r="AT194" s="35"/>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2"/>
      <c r="BT194" s="2"/>
      <c r="BU194" s="2"/>
      <c r="BV194" s="2"/>
    </row>
    <row r="195" spans="1:74" ht="16.5" customHeight="1" x14ac:dyDescent="0.2">
      <c r="A195" s="43"/>
      <c r="B195" s="43"/>
      <c r="C195" s="43"/>
      <c r="D195" s="80"/>
      <c r="E195" s="82"/>
      <c r="F195" s="82"/>
      <c r="G195" s="82"/>
      <c r="H195" s="142"/>
      <c r="I195" s="142"/>
      <c r="J195" s="142"/>
      <c r="K195" s="142"/>
      <c r="L195" s="142"/>
      <c r="M195" s="142"/>
      <c r="N195" s="142"/>
      <c r="O195" s="142"/>
      <c r="P195" s="142"/>
      <c r="Q195" s="142"/>
      <c r="R195" s="142"/>
      <c r="S195" s="142"/>
      <c r="T195" s="142"/>
      <c r="U195" s="142"/>
      <c r="V195" s="142"/>
      <c r="W195" s="142"/>
      <c r="X195" s="142"/>
      <c r="Y195" s="142"/>
      <c r="Z195" s="142"/>
      <c r="AA195" s="142"/>
      <c r="AB195" s="142"/>
      <c r="AC195" s="142"/>
      <c r="AD195" s="142"/>
      <c r="AE195" s="142"/>
      <c r="AF195" s="142"/>
      <c r="AG195" s="142"/>
      <c r="AH195" s="143"/>
      <c r="AI195" s="43"/>
      <c r="AJ195" s="1"/>
      <c r="AK195" s="35"/>
      <c r="AL195" s="35"/>
      <c r="AM195" s="35"/>
      <c r="AN195" s="35"/>
      <c r="AO195" s="35"/>
      <c r="AP195" s="35"/>
      <c r="AQ195" s="35"/>
      <c r="AR195" s="35"/>
      <c r="AS195" s="35"/>
      <c r="AT195" s="35"/>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2"/>
      <c r="BT195" s="2"/>
      <c r="BU195" s="2"/>
      <c r="BV195" s="2"/>
    </row>
    <row r="196" spans="1:74" ht="16.5" customHeight="1" x14ac:dyDescent="0.2">
      <c r="A196" s="43"/>
      <c r="B196" s="43"/>
      <c r="C196" s="43"/>
      <c r="D196" s="80"/>
      <c r="E196" s="110" t="s">
        <v>77</v>
      </c>
      <c r="F196" s="44"/>
      <c r="G196" s="44"/>
      <c r="H196" s="139"/>
      <c r="I196" s="140"/>
      <c r="J196" s="140"/>
      <c r="K196" s="140"/>
      <c r="L196" s="140"/>
      <c r="M196" s="140"/>
      <c r="N196" s="140"/>
      <c r="O196" s="140"/>
      <c r="P196" s="140"/>
      <c r="Q196" s="140"/>
      <c r="R196" s="140"/>
      <c r="S196" s="140"/>
      <c r="T196" s="140"/>
      <c r="U196" s="140"/>
      <c r="V196" s="140"/>
      <c r="W196" s="140"/>
      <c r="X196" s="140"/>
      <c r="Y196" s="140"/>
      <c r="Z196" s="140"/>
      <c r="AA196" s="140"/>
      <c r="AB196" s="140"/>
      <c r="AC196" s="140"/>
      <c r="AD196" s="140"/>
      <c r="AE196" s="140"/>
      <c r="AF196" s="140"/>
      <c r="AG196" s="140"/>
      <c r="AH196" s="141"/>
      <c r="AI196" s="43"/>
      <c r="AJ196" s="1"/>
      <c r="AK196" s="35"/>
      <c r="AL196" s="35"/>
      <c r="AM196" s="35"/>
      <c r="AN196" s="35"/>
      <c r="AO196" s="35"/>
      <c r="AP196" s="35"/>
      <c r="AQ196" s="35"/>
      <c r="AR196" s="35"/>
      <c r="AS196" s="35"/>
      <c r="AT196" s="35"/>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2"/>
      <c r="BT196" s="2"/>
      <c r="BU196" s="2"/>
      <c r="BV196" s="2"/>
    </row>
    <row r="197" spans="1:74" ht="16.5" customHeight="1" x14ac:dyDescent="0.2">
      <c r="A197" s="43"/>
      <c r="B197" s="43"/>
      <c r="C197" s="43"/>
      <c r="D197" s="80"/>
      <c r="E197" s="82"/>
      <c r="F197" s="82"/>
      <c r="G197" s="82"/>
      <c r="H197" s="142"/>
      <c r="I197" s="142"/>
      <c r="J197" s="142"/>
      <c r="K197" s="142"/>
      <c r="L197" s="142"/>
      <c r="M197" s="142"/>
      <c r="N197" s="142"/>
      <c r="O197" s="142"/>
      <c r="P197" s="142"/>
      <c r="Q197" s="142"/>
      <c r="R197" s="142"/>
      <c r="S197" s="142"/>
      <c r="T197" s="142"/>
      <c r="U197" s="142"/>
      <c r="V197" s="142"/>
      <c r="W197" s="142"/>
      <c r="X197" s="142"/>
      <c r="Y197" s="142"/>
      <c r="Z197" s="142"/>
      <c r="AA197" s="142"/>
      <c r="AB197" s="142"/>
      <c r="AC197" s="142"/>
      <c r="AD197" s="142"/>
      <c r="AE197" s="142"/>
      <c r="AF197" s="142"/>
      <c r="AG197" s="142"/>
      <c r="AH197" s="143"/>
      <c r="AI197" s="43"/>
      <c r="AJ197" s="1"/>
      <c r="AK197" s="35"/>
      <c r="AL197" s="35"/>
      <c r="AM197" s="35"/>
      <c r="AN197" s="35"/>
      <c r="AO197" s="35"/>
      <c r="AP197" s="35"/>
      <c r="AQ197" s="35"/>
      <c r="AR197" s="35"/>
      <c r="AS197" s="35"/>
      <c r="AT197" s="35"/>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2"/>
      <c r="BT197" s="2"/>
      <c r="BU197" s="2"/>
      <c r="BV197" s="2"/>
    </row>
    <row r="198" spans="1:74" ht="16.5" customHeight="1" x14ac:dyDescent="0.2">
      <c r="A198" s="43"/>
      <c r="B198" s="43"/>
      <c r="C198" s="43"/>
      <c r="D198" s="43"/>
      <c r="E198" s="43"/>
      <c r="F198" s="43"/>
      <c r="G198" s="43"/>
      <c r="H198" s="43"/>
      <c r="I198" s="43"/>
      <c r="J198" s="43"/>
      <c r="K198" s="43"/>
      <c r="L198" s="43"/>
      <c r="M198" s="43"/>
      <c r="N198" s="43"/>
      <c r="O198" s="43"/>
      <c r="P198" s="43"/>
      <c r="Q198" s="43"/>
      <c r="R198" s="43"/>
      <c r="S198" s="43"/>
      <c r="T198" s="43"/>
      <c r="U198" s="43"/>
      <c r="V198" s="43"/>
      <c r="W198" s="43"/>
      <c r="X198" s="43"/>
      <c r="Y198" s="43"/>
      <c r="Z198" s="43"/>
      <c r="AA198" s="43"/>
      <c r="AB198" s="43"/>
      <c r="AC198" s="43"/>
      <c r="AD198" s="43"/>
      <c r="AE198" s="43"/>
      <c r="AF198" s="43"/>
      <c r="AG198" s="43"/>
      <c r="AH198" s="43"/>
      <c r="AI198" s="43"/>
      <c r="AJ198" s="1"/>
      <c r="AK198" s="35"/>
      <c r="AL198" s="35"/>
      <c r="AM198" s="35"/>
      <c r="AN198" s="35"/>
      <c r="AO198" s="35"/>
      <c r="AP198" s="35"/>
      <c r="AQ198" s="35"/>
      <c r="AR198" s="35"/>
      <c r="AS198" s="35"/>
      <c r="AT198" s="35"/>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2"/>
      <c r="BT198" s="2"/>
      <c r="BU198" s="2"/>
      <c r="BV198" s="2"/>
    </row>
    <row r="199" spans="1:74" ht="16.5" customHeight="1" x14ac:dyDescent="0.2">
      <c r="A199" s="43"/>
      <c r="B199" s="43"/>
      <c r="C199" s="147"/>
      <c r="D199" s="148"/>
      <c r="E199" s="53" t="s">
        <v>86</v>
      </c>
      <c r="F199" s="53"/>
      <c r="G199" s="53"/>
      <c r="H199" s="53"/>
      <c r="I199" s="53"/>
      <c r="J199" s="53"/>
      <c r="K199" s="53"/>
      <c r="L199" s="53"/>
      <c r="M199" s="53"/>
      <c r="N199" s="53"/>
      <c r="O199" s="53"/>
      <c r="P199" s="53"/>
      <c r="Q199" s="53"/>
      <c r="R199" s="53"/>
      <c r="S199" s="53"/>
      <c r="T199" s="53"/>
      <c r="U199" s="53"/>
      <c r="V199" s="53"/>
      <c r="W199" s="53"/>
      <c r="X199" s="53"/>
      <c r="Y199" s="53"/>
      <c r="Z199" s="53"/>
      <c r="AA199" s="53"/>
      <c r="AB199" s="53"/>
      <c r="AC199" s="53"/>
      <c r="AD199" s="53"/>
      <c r="AE199" s="53"/>
      <c r="AF199" s="53"/>
      <c r="AG199" s="53"/>
      <c r="AH199" s="54"/>
      <c r="AI199" s="43"/>
      <c r="AJ199" s="1"/>
      <c r="AK199" s="35"/>
      <c r="AL199" s="35"/>
      <c r="AM199" s="35"/>
      <c r="AN199" s="35"/>
      <c r="AO199" s="35"/>
      <c r="AP199" s="35"/>
      <c r="AQ199" s="35"/>
      <c r="AR199" s="35"/>
      <c r="AS199" s="35"/>
      <c r="AT199" s="35"/>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2"/>
      <c r="BT199" s="2"/>
      <c r="BU199" s="2"/>
      <c r="BV199" s="2"/>
    </row>
    <row r="200" spans="1:74" ht="16.5" customHeight="1" x14ac:dyDescent="0.2">
      <c r="A200" s="43"/>
      <c r="B200" s="43"/>
      <c r="C200" s="78"/>
      <c r="D200" s="106"/>
      <c r="E200" s="110" t="s">
        <v>76</v>
      </c>
      <c r="F200" s="44"/>
      <c r="G200" s="44"/>
      <c r="H200" s="139"/>
      <c r="I200" s="140"/>
      <c r="J200" s="140"/>
      <c r="K200" s="140"/>
      <c r="L200" s="140"/>
      <c r="M200" s="140"/>
      <c r="N200" s="140"/>
      <c r="O200" s="140"/>
      <c r="P200" s="140"/>
      <c r="Q200" s="140"/>
      <c r="R200" s="140"/>
      <c r="S200" s="140"/>
      <c r="T200" s="140"/>
      <c r="U200" s="140"/>
      <c r="V200" s="140"/>
      <c r="W200" s="140"/>
      <c r="X200" s="140"/>
      <c r="Y200" s="140"/>
      <c r="Z200" s="140"/>
      <c r="AA200" s="140"/>
      <c r="AB200" s="140"/>
      <c r="AC200" s="140"/>
      <c r="AD200" s="140"/>
      <c r="AE200" s="140"/>
      <c r="AF200" s="140"/>
      <c r="AG200" s="140"/>
      <c r="AH200" s="141"/>
      <c r="AI200" s="43"/>
      <c r="AJ200" s="1"/>
      <c r="AK200" s="35"/>
      <c r="AL200" s="35"/>
      <c r="AM200" s="35"/>
      <c r="AN200" s="35"/>
      <c r="AO200" s="35"/>
      <c r="AP200" s="35"/>
      <c r="AQ200" s="35"/>
      <c r="AR200" s="35"/>
      <c r="AS200" s="35"/>
      <c r="AT200" s="35"/>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2"/>
      <c r="BT200" s="2"/>
      <c r="BU200" s="2"/>
      <c r="BV200" s="2"/>
    </row>
    <row r="201" spans="1:74" ht="16.5" customHeight="1" x14ac:dyDescent="0.2">
      <c r="A201" s="43"/>
      <c r="B201" s="43"/>
      <c r="C201" s="43"/>
      <c r="D201" s="80"/>
      <c r="E201" s="82"/>
      <c r="F201" s="82"/>
      <c r="G201" s="82"/>
      <c r="H201" s="142"/>
      <c r="I201" s="142"/>
      <c r="J201" s="142"/>
      <c r="K201" s="142"/>
      <c r="L201" s="142"/>
      <c r="M201" s="142"/>
      <c r="N201" s="142"/>
      <c r="O201" s="142"/>
      <c r="P201" s="142"/>
      <c r="Q201" s="142"/>
      <c r="R201" s="142"/>
      <c r="S201" s="142"/>
      <c r="T201" s="142"/>
      <c r="U201" s="142"/>
      <c r="V201" s="142"/>
      <c r="W201" s="142"/>
      <c r="X201" s="142"/>
      <c r="Y201" s="142"/>
      <c r="Z201" s="142"/>
      <c r="AA201" s="142"/>
      <c r="AB201" s="142"/>
      <c r="AC201" s="142"/>
      <c r="AD201" s="142"/>
      <c r="AE201" s="142"/>
      <c r="AF201" s="142"/>
      <c r="AG201" s="142"/>
      <c r="AH201" s="143"/>
      <c r="AI201" s="43"/>
      <c r="AJ201" s="1"/>
      <c r="AK201" s="35"/>
      <c r="AL201" s="35"/>
      <c r="AM201" s="35"/>
      <c r="AN201" s="35"/>
      <c r="AO201" s="35"/>
      <c r="AP201" s="35"/>
      <c r="AQ201" s="35"/>
      <c r="AR201" s="35"/>
      <c r="AS201" s="35"/>
      <c r="AT201" s="35"/>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2"/>
      <c r="BT201" s="2"/>
      <c r="BU201" s="2"/>
      <c r="BV201" s="2"/>
    </row>
    <row r="202" spans="1:74" ht="16.5" customHeight="1" x14ac:dyDescent="0.2">
      <c r="A202" s="43"/>
      <c r="B202" s="43"/>
      <c r="C202" s="43"/>
      <c r="D202" s="80"/>
      <c r="E202" s="110" t="s">
        <v>77</v>
      </c>
      <c r="F202" s="44"/>
      <c r="G202" s="44"/>
      <c r="H202" s="139"/>
      <c r="I202" s="140"/>
      <c r="J202" s="140"/>
      <c r="K202" s="140"/>
      <c r="L202" s="140"/>
      <c r="M202" s="140"/>
      <c r="N202" s="140"/>
      <c r="O202" s="140"/>
      <c r="P202" s="140"/>
      <c r="Q202" s="140"/>
      <c r="R202" s="140"/>
      <c r="S202" s="140"/>
      <c r="T202" s="140"/>
      <c r="U202" s="140"/>
      <c r="V202" s="140"/>
      <c r="W202" s="140"/>
      <c r="X202" s="140"/>
      <c r="Y202" s="140"/>
      <c r="Z202" s="140"/>
      <c r="AA202" s="140"/>
      <c r="AB202" s="140"/>
      <c r="AC202" s="140"/>
      <c r="AD202" s="140"/>
      <c r="AE202" s="140"/>
      <c r="AF202" s="140"/>
      <c r="AG202" s="140"/>
      <c r="AH202" s="141"/>
      <c r="AI202" s="43"/>
      <c r="AJ202" s="1"/>
      <c r="AK202" s="35"/>
      <c r="AL202" s="35"/>
      <c r="AM202" s="35"/>
      <c r="AN202" s="35"/>
      <c r="AO202" s="35"/>
      <c r="AP202" s="35"/>
      <c r="AQ202" s="35"/>
      <c r="AR202" s="35"/>
      <c r="AS202" s="35"/>
      <c r="AT202" s="35"/>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2"/>
      <c r="BT202" s="2"/>
      <c r="BU202" s="2"/>
      <c r="BV202" s="2"/>
    </row>
    <row r="203" spans="1:74" ht="16.5" customHeight="1" x14ac:dyDescent="0.2">
      <c r="A203" s="43"/>
      <c r="B203" s="43"/>
      <c r="C203" s="43"/>
      <c r="D203" s="80"/>
      <c r="E203" s="82"/>
      <c r="F203" s="82"/>
      <c r="G203" s="82"/>
      <c r="H203" s="142"/>
      <c r="I203" s="142"/>
      <c r="J203" s="142"/>
      <c r="K203" s="142"/>
      <c r="L203" s="142"/>
      <c r="M203" s="142"/>
      <c r="N203" s="142"/>
      <c r="O203" s="142"/>
      <c r="P203" s="142"/>
      <c r="Q203" s="142"/>
      <c r="R203" s="142"/>
      <c r="S203" s="142"/>
      <c r="T203" s="142"/>
      <c r="U203" s="142"/>
      <c r="V203" s="142"/>
      <c r="W203" s="142"/>
      <c r="X203" s="142"/>
      <c r="Y203" s="142"/>
      <c r="Z203" s="142"/>
      <c r="AA203" s="142"/>
      <c r="AB203" s="142"/>
      <c r="AC203" s="142"/>
      <c r="AD203" s="142"/>
      <c r="AE203" s="142"/>
      <c r="AF203" s="142"/>
      <c r="AG203" s="142"/>
      <c r="AH203" s="143"/>
      <c r="AI203" s="43"/>
      <c r="AJ203" s="1"/>
      <c r="AK203" s="35"/>
      <c r="AL203" s="35"/>
      <c r="AM203" s="35"/>
      <c r="AN203" s="35"/>
      <c r="AO203" s="35"/>
      <c r="AP203" s="35"/>
      <c r="AQ203" s="35"/>
      <c r="AR203" s="35"/>
      <c r="AS203" s="35"/>
      <c r="AT203" s="35"/>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2"/>
      <c r="BT203" s="2"/>
      <c r="BU203" s="2"/>
      <c r="BV203" s="2"/>
    </row>
    <row r="204" spans="1:74" ht="16.5" customHeight="1" x14ac:dyDescent="0.2">
      <c r="A204" s="43"/>
      <c r="B204" s="43"/>
      <c r="C204" s="43"/>
      <c r="D204" s="43"/>
      <c r="E204" s="43"/>
      <c r="F204" s="43"/>
      <c r="G204" s="43"/>
      <c r="H204" s="43"/>
      <c r="I204" s="43"/>
      <c r="J204" s="43"/>
      <c r="K204" s="43"/>
      <c r="L204" s="43"/>
      <c r="M204" s="43"/>
      <c r="N204" s="43"/>
      <c r="O204" s="43"/>
      <c r="P204" s="43"/>
      <c r="Q204" s="43"/>
      <c r="R204" s="43"/>
      <c r="S204" s="43"/>
      <c r="T204" s="43"/>
      <c r="U204" s="43"/>
      <c r="V204" s="43"/>
      <c r="W204" s="43"/>
      <c r="X204" s="43"/>
      <c r="Y204" s="43"/>
      <c r="Z204" s="43"/>
      <c r="AA204" s="43"/>
      <c r="AB204" s="43"/>
      <c r="AC204" s="43"/>
      <c r="AD204" s="43"/>
      <c r="AE204" s="43"/>
      <c r="AF204" s="43"/>
      <c r="AG204" s="43"/>
      <c r="AH204" s="43"/>
      <c r="AI204" s="43"/>
      <c r="AJ204" s="1"/>
      <c r="AK204" s="35"/>
      <c r="AL204" s="35"/>
      <c r="AM204" s="35"/>
      <c r="AN204" s="35"/>
      <c r="AO204" s="35"/>
      <c r="AP204" s="35"/>
      <c r="AQ204" s="35"/>
      <c r="AR204" s="35"/>
      <c r="AS204" s="35"/>
      <c r="AT204" s="35"/>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2"/>
      <c r="BT204" s="2"/>
      <c r="BU204" s="2"/>
      <c r="BV204" s="2"/>
    </row>
    <row r="205" spans="1:74" ht="16.5" customHeight="1" x14ac:dyDescent="0.2">
      <c r="A205" s="43" t="s">
        <v>78</v>
      </c>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43"/>
      <c r="AB205" s="43"/>
      <c r="AC205" s="43"/>
      <c r="AD205" s="43"/>
      <c r="AE205" s="43"/>
      <c r="AF205" s="43"/>
      <c r="AG205" s="43"/>
      <c r="AH205" s="43"/>
      <c r="AI205" s="43"/>
      <c r="AJ205" s="1"/>
      <c r="AK205" s="35"/>
      <c r="AL205" s="35"/>
      <c r="AM205" s="35"/>
      <c r="AN205" s="35"/>
      <c r="AO205" s="35"/>
      <c r="AP205" s="35"/>
      <c r="AQ205" s="35"/>
      <c r="AR205" s="35"/>
      <c r="AS205" s="35"/>
      <c r="AT205" s="35"/>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2"/>
      <c r="BT205" s="2"/>
      <c r="BU205" s="2"/>
      <c r="BV205" s="2"/>
    </row>
    <row r="206" spans="1:74" ht="16.5" customHeight="1" x14ac:dyDescent="0.2">
      <c r="A206" s="43"/>
      <c r="B206" s="43"/>
      <c r="C206" s="43"/>
      <c r="D206" s="43"/>
      <c r="E206" s="43"/>
      <c r="F206" s="43"/>
      <c r="G206" s="43"/>
      <c r="H206" s="43"/>
      <c r="I206" s="43"/>
      <c r="J206" s="43"/>
      <c r="K206" s="43"/>
      <c r="L206" s="43"/>
      <c r="M206" s="43"/>
      <c r="N206" s="43"/>
      <c r="O206" s="43"/>
      <c r="P206" s="43"/>
      <c r="Q206" s="43"/>
      <c r="R206" s="43"/>
      <c r="S206" s="43"/>
      <c r="T206" s="43"/>
      <c r="U206" s="43"/>
      <c r="V206" s="43"/>
      <c r="W206" s="43"/>
      <c r="X206" s="43"/>
      <c r="Y206" s="43"/>
      <c r="Z206" s="43"/>
      <c r="AA206" s="43"/>
      <c r="AB206" s="43"/>
      <c r="AC206" s="43"/>
      <c r="AD206" s="43"/>
      <c r="AE206" s="43"/>
      <c r="AF206" s="43"/>
      <c r="AG206" s="43"/>
      <c r="AH206" s="43"/>
      <c r="AI206" s="43"/>
      <c r="AJ206" s="1"/>
      <c r="AK206" s="35"/>
      <c r="AL206" s="35"/>
      <c r="AM206" s="35"/>
      <c r="AN206" s="35"/>
      <c r="AO206" s="35"/>
      <c r="AP206" s="35"/>
      <c r="AQ206" s="35"/>
      <c r="AR206" s="35"/>
      <c r="AS206" s="35"/>
      <c r="AT206" s="35"/>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2"/>
      <c r="BT206" s="2"/>
      <c r="BU206" s="2"/>
      <c r="BV206" s="2"/>
    </row>
    <row r="207" spans="1:74" ht="16.5" customHeight="1" x14ac:dyDescent="0.2">
      <c r="A207" s="43"/>
      <c r="B207" s="43"/>
      <c r="C207" s="147"/>
      <c r="D207" s="148"/>
      <c r="E207" s="53" t="s">
        <v>87</v>
      </c>
      <c r="F207" s="53"/>
      <c r="G207" s="53"/>
      <c r="H207" s="53"/>
      <c r="I207" s="53"/>
      <c r="J207" s="53"/>
      <c r="K207" s="53"/>
      <c r="L207" s="53"/>
      <c r="M207" s="53"/>
      <c r="N207" s="53"/>
      <c r="O207" s="53"/>
      <c r="P207" s="53"/>
      <c r="Q207" s="53"/>
      <c r="R207" s="53"/>
      <c r="S207" s="53"/>
      <c r="T207" s="53"/>
      <c r="U207" s="53"/>
      <c r="V207" s="53"/>
      <c r="W207" s="53"/>
      <c r="X207" s="53"/>
      <c r="Y207" s="53"/>
      <c r="Z207" s="53"/>
      <c r="AA207" s="53"/>
      <c r="AB207" s="53"/>
      <c r="AC207" s="53"/>
      <c r="AD207" s="53"/>
      <c r="AE207" s="53"/>
      <c r="AF207" s="53"/>
      <c r="AG207" s="53"/>
      <c r="AH207" s="54"/>
      <c r="AI207" s="43"/>
      <c r="AJ207" s="1"/>
      <c r="AK207" s="35"/>
      <c r="AL207" s="35"/>
      <c r="AM207" s="35"/>
      <c r="AN207" s="35"/>
      <c r="AO207" s="35"/>
      <c r="AP207" s="35"/>
      <c r="AQ207" s="35"/>
      <c r="AR207" s="35"/>
      <c r="AS207" s="35"/>
      <c r="AT207" s="35"/>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2"/>
      <c r="BT207" s="2"/>
      <c r="BU207" s="2"/>
      <c r="BV207" s="2"/>
    </row>
    <row r="208" spans="1:74" ht="16.5" customHeight="1" x14ac:dyDescent="0.2">
      <c r="A208" s="43"/>
      <c r="B208" s="43"/>
      <c r="C208" s="78"/>
      <c r="D208" s="106"/>
      <c r="E208" s="110" t="s">
        <v>76</v>
      </c>
      <c r="F208" s="44"/>
      <c r="G208" s="44"/>
      <c r="H208" s="139"/>
      <c r="I208" s="140"/>
      <c r="J208" s="140"/>
      <c r="K208" s="140"/>
      <c r="L208" s="140"/>
      <c r="M208" s="140"/>
      <c r="N208" s="140"/>
      <c r="O208" s="140"/>
      <c r="P208" s="140"/>
      <c r="Q208" s="140"/>
      <c r="R208" s="140"/>
      <c r="S208" s="140"/>
      <c r="T208" s="140"/>
      <c r="U208" s="140"/>
      <c r="V208" s="140"/>
      <c r="W208" s="140"/>
      <c r="X208" s="140"/>
      <c r="Y208" s="140"/>
      <c r="Z208" s="140"/>
      <c r="AA208" s="140"/>
      <c r="AB208" s="140"/>
      <c r="AC208" s="140"/>
      <c r="AD208" s="140"/>
      <c r="AE208" s="140"/>
      <c r="AF208" s="140"/>
      <c r="AG208" s="140"/>
      <c r="AH208" s="141"/>
      <c r="AI208" s="43"/>
      <c r="AJ208" s="1"/>
      <c r="AK208" s="35"/>
      <c r="AL208" s="35"/>
      <c r="AM208" s="35"/>
      <c r="AN208" s="35"/>
      <c r="AO208" s="35"/>
      <c r="AP208" s="35"/>
      <c r="AQ208" s="35"/>
      <c r="AR208" s="35"/>
      <c r="AS208" s="35"/>
      <c r="AT208" s="35"/>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2"/>
      <c r="BT208" s="2"/>
      <c r="BU208" s="2"/>
      <c r="BV208" s="2"/>
    </row>
    <row r="209" spans="1:74" ht="16.5" customHeight="1" x14ac:dyDescent="0.2">
      <c r="A209" s="43"/>
      <c r="B209" s="43"/>
      <c r="C209" s="43"/>
      <c r="D209" s="80"/>
      <c r="E209" s="110"/>
      <c r="F209" s="44"/>
      <c r="G209" s="44"/>
      <c r="H209" s="145"/>
      <c r="I209" s="145"/>
      <c r="J209" s="145"/>
      <c r="K209" s="145"/>
      <c r="L209" s="145"/>
      <c r="M209" s="145"/>
      <c r="N209" s="145"/>
      <c r="O209" s="145"/>
      <c r="P209" s="145"/>
      <c r="Q209" s="145"/>
      <c r="R209" s="145"/>
      <c r="S209" s="145"/>
      <c r="T209" s="145"/>
      <c r="U209" s="145"/>
      <c r="V209" s="145"/>
      <c r="W209" s="145"/>
      <c r="X209" s="145"/>
      <c r="Y209" s="145"/>
      <c r="Z209" s="145"/>
      <c r="AA209" s="145"/>
      <c r="AB209" s="145"/>
      <c r="AC209" s="145"/>
      <c r="AD209" s="145"/>
      <c r="AE209" s="145"/>
      <c r="AF209" s="145"/>
      <c r="AG209" s="145"/>
      <c r="AH209" s="146"/>
      <c r="AI209" s="43"/>
      <c r="AJ209" s="1"/>
      <c r="AK209" s="35"/>
      <c r="AL209" s="35"/>
      <c r="AM209" s="35"/>
      <c r="AN209" s="35"/>
      <c r="AO209" s="35"/>
      <c r="AP209" s="35"/>
      <c r="AQ209" s="35"/>
      <c r="AR209" s="35"/>
      <c r="AS209" s="35"/>
      <c r="AT209" s="35"/>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2"/>
      <c r="BT209" s="2"/>
      <c r="BU209" s="2"/>
      <c r="BV209" s="2"/>
    </row>
    <row r="210" spans="1:74" ht="16.5" customHeight="1" x14ac:dyDescent="0.2">
      <c r="A210" s="43"/>
      <c r="B210" s="43"/>
      <c r="C210" s="43"/>
      <c r="D210" s="80"/>
      <c r="E210" s="82"/>
      <c r="F210" s="82"/>
      <c r="G210" s="82"/>
      <c r="H210" s="142"/>
      <c r="I210" s="142"/>
      <c r="J210" s="142"/>
      <c r="K210" s="142"/>
      <c r="L210" s="142"/>
      <c r="M210" s="142"/>
      <c r="N210" s="142"/>
      <c r="O210" s="142"/>
      <c r="P210" s="142"/>
      <c r="Q210" s="142"/>
      <c r="R210" s="142"/>
      <c r="S210" s="142"/>
      <c r="T210" s="142"/>
      <c r="U210" s="142"/>
      <c r="V210" s="142"/>
      <c r="W210" s="142"/>
      <c r="X210" s="142"/>
      <c r="Y210" s="142"/>
      <c r="Z210" s="142"/>
      <c r="AA210" s="142"/>
      <c r="AB210" s="142"/>
      <c r="AC210" s="142"/>
      <c r="AD210" s="142"/>
      <c r="AE210" s="142"/>
      <c r="AF210" s="142"/>
      <c r="AG210" s="142"/>
      <c r="AH210" s="143"/>
      <c r="AI210" s="43"/>
      <c r="AJ210" s="1"/>
      <c r="AK210" s="35"/>
      <c r="AL210" s="35"/>
      <c r="AM210" s="35"/>
      <c r="AN210" s="35"/>
      <c r="AO210" s="35"/>
      <c r="AP210" s="35"/>
      <c r="AQ210" s="35"/>
      <c r="AR210" s="35"/>
      <c r="AS210" s="35"/>
      <c r="AT210" s="35"/>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2"/>
      <c r="BT210" s="2"/>
      <c r="BU210" s="2"/>
      <c r="BV210" s="2"/>
    </row>
    <row r="211" spans="1:74" ht="16.5" customHeight="1" x14ac:dyDescent="0.2">
      <c r="A211" s="43"/>
      <c r="B211" s="43"/>
      <c r="C211" s="43"/>
      <c r="D211" s="80"/>
      <c r="E211" s="110" t="s">
        <v>77</v>
      </c>
      <c r="F211" s="44"/>
      <c r="G211" s="44"/>
      <c r="H211" s="139"/>
      <c r="I211" s="140"/>
      <c r="J211" s="140"/>
      <c r="K211" s="140"/>
      <c r="L211" s="140"/>
      <c r="M211" s="140"/>
      <c r="N211" s="140"/>
      <c r="O211" s="140"/>
      <c r="P211" s="140"/>
      <c r="Q211" s="140"/>
      <c r="R211" s="140"/>
      <c r="S211" s="140"/>
      <c r="T211" s="140"/>
      <c r="U211" s="140"/>
      <c r="V211" s="140"/>
      <c r="W211" s="140"/>
      <c r="X211" s="140"/>
      <c r="Y211" s="140"/>
      <c r="Z211" s="140"/>
      <c r="AA211" s="140"/>
      <c r="AB211" s="140"/>
      <c r="AC211" s="140"/>
      <c r="AD211" s="140"/>
      <c r="AE211" s="140"/>
      <c r="AF211" s="140"/>
      <c r="AG211" s="140"/>
      <c r="AH211" s="141"/>
      <c r="AI211" s="43"/>
      <c r="AJ211" s="1"/>
      <c r="AK211" s="35"/>
      <c r="AL211" s="35"/>
      <c r="AM211" s="35"/>
      <c r="AN211" s="35"/>
      <c r="AO211" s="35"/>
      <c r="AP211" s="35"/>
      <c r="AQ211" s="35"/>
      <c r="AR211" s="35"/>
      <c r="AS211" s="35"/>
      <c r="AT211" s="35"/>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2"/>
      <c r="BT211" s="2"/>
      <c r="BU211" s="2"/>
      <c r="BV211" s="2"/>
    </row>
    <row r="212" spans="1:74" ht="16.5" customHeight="1" x14ac:dyDescent="0.2">
      <c r="A212" s="43"/>
      <c r="B212" s="43"/>
      <c r="C212" s="43"/>
      <c r="D212" s="80"/>
      <c r="E212" s="110"/>
      <c r="F212" s="44"/>
      <c r="G212" s="44"/>
      <c r="H212" s="145"/>
      <c r="I212" s="145"/>
      <c r="J212" s="145"/>
      <c r="K212" s="145"/>
      <c r="L212" s="145"/>
      <c r="M212" s="145"/>
      <c r="N212" s="145"/>
      <c r="O212" s="145"/>
      <c r="P212" s="145"/>
      <c r="Q212" s="145"/>
      <c r="R212" s="145"/>
      <c r="S212" s="145"/>
      <c r="T212" s="145"/>
      <c r="U212" s="145"/>
      <c r="V212" s="145"/>
      <c r="W212" s="145"/>
      <c r="X212" s="145"/>
      <c r="Y212" s="145"/>
      <c r="Z212" s="145"/>
      <c r="AA212" s="145"/>
      <c r="AB212" s="145"/>
      <c r="AC212" s="145"/>
      <c r="AD212" s="145"/>
      <c r="AE212" s="145"/>
      <c r="AF212" s="145"/>
      <c r="AG212" s="145"/>
      <c r="AH212" s="146"/>
      <c r="AI212" s="43"/>
      <c r="AJ212" s="1"/>
      <c r="AK212" s="35"/>
      <c r="AL212" s="35"/>
      <c r="AM212" s="35"/>
      <c r="AN212" s="35"/>
      <c r="AO212" s="35"/>
      <c r="AP212" s="35"/>
      <c r="AQ212" s="35"/>
      <c r="AR212" s="35"/>
      <c r="AS212" s="35"/>
      <c r="AT212" s="35"/>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2"/>
      <c r="BT212" s="2"/>
      <c r="BU212" s="2"/>
      <c r="BV212" s="2"/>
    </row>
    <row r="213" spans="1:74" ht="16.5" customHeight="1" x14ac:dyDescent="0.2">
      <c r="A213" s="43"/>
      <c r="B213" s="43"/>
      <c r="C213" s="43"/>
      <c r="D213" s="80"/>
      <c r="E213" s="82"/>
      <c r="F213" s="82"/>
      <c r="G213" s="82"/>
      <c r="H213" s="142"/>
      <c r="I213" s="142"/>
      <c r="J213" s="142"/>
      <c r="K213" s="142"/>
      <c r="L213" s="142"/>
      <c r="M213" s="142"/>
      <c r="N213" s="142"/>
      <c r="O213" s="142"/>
      <c r="P213" s="142"/>
      <c r="Q213" s="142"/>
      <c r="R213" s="142"/>
      <c r="S213" s="142"/>
      <c r="T213" s="142"/>
      <c r="U213" s="142"/>
      <c r="V213" s="142"/>
      <c r="W213" s="142"/>
      <c r="X213" s="142"/>
      <c r="Y213" s="142"/>
      <c r="Z213" s="142"/>
      <c r="AA213" s="142"/>
      <c r="AB213" s="142"/>
      <c r="AC213" s="142"/>
      <c r="AD213" s="142"/>
      <c r="AE213" s="142"/>
      <c r="AF213" s="142"/>
      <c r="AG213" s="142"/>
      <c r="AH213" s="143"/>
      <c r="AI213" s="43"/>
      <c r="AJ213" s="1"/>
      <c r="AK213" s="35"/>
      <c r="AL213" s="35"/>
      <c r="AM213" s="35"/>
      <c r="AN213" s="35"/>
      <c r="AO213" s="35"/>
      <c r="AP213" s="35"/>
      <c r="AQ213" s="35"/>
      <c r="AR213" s="35"/>
      <c r="AS213" s="35"/>
      <c r="AT213" s="35"/>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2"/>
      <c r="BT213" s="2"/>
      <c r="BU213" s="2"/>
      <c r="BV213" s="2"/>
    </row>
    <row r="214" spans="1:74" ht="16.5" customHeight="1" x14ac:dyDescent="0.2">
      <c r="A214" s="43"/>
      <c r="B214" s="43"/>
      <c r="C214" s="43"/>
      <c r="D214" s="43"/>
      <c r="E214" s="43"/>
      <c r="F214" s="43"/>
      <c r="G214" s="43"/>
      <c r="H214" s="43"/>
      <c r="I214" s="43"/>
      <c r="J214" s="43"/>
      <c r="K214" s="43"/>
      <c r="L214" s="43"/>
      <c r="M214" s="43"/>
      <c r="N214" s="43"/>
      <c r="O214" s="43"/>
      <c r="P214" s="43"/>
      <c r="Q214" s="43"/>
      <c r="R214" s="43"/>
      <c r="S214" s="43"/>
      <c r="T214" s="43"/>
      <c r="U214" s="43"/>
      <c r="V214" s="43"/>
      <c r="W214" s="43"/>
      <c r="X214" s="43"/>
      <c r="Y214" s="43"/>
      <c r="Z214" s="43"/>
      <c r="AA214" s="43"/>
      <c r="AB214" s="43"/>
      <c r="AC214" s="43"/>
      <c r="AD214" s="43"/>
      <c r="AE214" s="43"/>
      <c r="AF214" s="43"/>
      <c r="AG214" s="43"/>
      <c r="AH214" s="43"/>
      <c r="AI214" s="43"/>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2"/>
      <c r="BT214" s="2"/>
      <c r="BU214" s="2"/>
      <c r="BV214" s="2"/>
    </row>
    <row r="215" spans="1:74" ht="16.5" customHeight="1" x14ac:dyDescent="0.2">
      <c r="A215" s="43"/>
      <c r="B215" s="43"/>
      <c r="C215" s="147"/>
      <c r="D215" s="148"/>
      <c r="E215" s="53" t="s">
        <v>88</v>
      </c>
      <c r="F215" s="53"/>
      <c r="G215" s="53"/>
      <c r="H215" s="53"/>
      <c r="I215" s="53"/>
      <c r="J215" s="53"/>
      <c r="K215" s="53"/>
      <c r="L215" s="53"/>
      <c r="M215" s="53"/>
      <c r="N215" s="53"/>
      <c r="O215" s="53"/>
      <c r="P215" s="53"/>
      <c r="Q215" s="53"/>
      <c r="R215" s="53"/>
      <c r="S215" s="53"/>
      <c r="T215" s="53"/>
      <c r="U215" s="53"/>
      <c r="V215" s="53"/>
      <c r="W215" s="53"/>
      <c r="X215" s="53"/>
      <c r="Y215" s="53"/>
      <c r="Z215" s="53"/>
      <c r="AA215" s="53"/>
      <c r="AB215" s="53"/>
      <c r="AC215" s="53"/>
      <c r="AD215" s="53"/>
      <c r="AE215" s="53"/>
      <c r="AF215" s="53"/>
      <c r="AG215" s="53"/>
      <c r="AH215" s="54"/>
      <c r="AI215" s="43"/>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2"/>
      <c r="BT215" s="2"/>
      <c r="BU215" s="2"/>
      <c r="BV215" s="2"/>
    </row>
    <row r="216" spans="1:74" ht="16.5" customHeight="1" x14ac:dyDescent="0.2">
      <c r="A216" s="43"/>
      <c r="B216" s="43"/>
      <c r="C216" s="78"/>
      <c r="D216" s="106"/>
      <c r="E216" s="110" t="s">
        <v>76</v>
      </c>
      <c r="F216" s="44"/>
      <c r="G216" s="44"/>
      <c r="H216" s="139"/>
      <c r="I216" s="140"/>
      <c r="J216" s="140"/>
      <c r="K216" s="140"/>
      <c r="L216" s="140"/>
      <c r="M216" s="140"/>
      <c r="N216" s="140"/>
      <c r="O216" s="140"/>
      <c r="P216" s="140"/>
      <c r="Q216" s="140"/>
      <c r="R216" s="140"/>
      <c r="S216" s="140"/>
      <c r="T216" s="140"/>
      <c r="U216" s="140"/>
      <c r="V216" s="140"/>
      <c r="W216" s="140"/>
      <c r="X216" s="140"/>
      <c r="Y216" s="140"/>
      <c r="Z216" s="140"/>
      <c r="AA216" s="140"/>
      <c r="AB216" s="140"/>
      <c r="AC216" s="140"/>
      <c r="AD216" s="140"/>
      <c r="AE216" s="140"/>
      <c r="AF216" s="140"/>
      <c r="AG216" s="140"/>
      <c r="AH216" s="141"/>
      <c r="AI216" s="43"/>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2"/>
      <c r="BT216" s="2"/>
      <c r="BU216" s="2"/>
      <c r="BV216" s="2"/>
    </row>
    <row r="217" spans="1:74" ht="16.5" customHeight="1" x14ac:dyDescent="0.2">
      <c r="A217" s="43"/>
      <c r="B217" s="43"/>
      <c r="C217" s="43"/>
      <c r="D217" s="80"/>
      <c r="E217" s="110"/>
      <c r="F217" s="44"/>
      <c r="G217" s="44"/>
      <c r="H217" s="145"/>
      <c r="I217" s="145"/>
      <c r="J217" s="145"/>
      <c r="K217" s="145"/>
      <c r="L217" s="145"/>
      <c r="M217" s="145"/>
      <c r="N217" s="145"/>
      <c r="O217" s="145"/>
      <c r="P217" s="145"/>
      <c r="Q217" s="145"/>
      <c r="R217" s="145"/>
      <c r="S217" s="145"/>
      <c r="T217" s="145"/>
      <c r="U217" s="145"/>
      <c r="V217" s="145"/>
      <c r="W217" s="145"/>
      <c r="X217" s="145"/>
      <c r="Y217" s="145"/>
      <c r="Z217" s="145"/>
      <c r="AA217" s="145"/>
      <c r="AB217" s="145"/>
      <c r="AC217" s="145"/>
      <c r="AD217" s="145"/>
      <c r="AE217" s="145"/>
      <c r="AF217" s="145"/>
      <c r="AG217" s="145"/>
      <c r="AH217" s="146"/>
      <c r="AI217" s="43"/>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2"/>
      <c r="BT217" s="2"/>
      <c r="BU217" s="2"/>
      <c r="BV217" s="2"/>
    </row>
    <row r="218" spans="1:74" ht="16.5" customHeight="1" x14ac:dyDescent="0.2">
      <c r="A218" s="43"/>
      <c r="B218" s="43"/>
      <c r="C218" s="43"/>
      <c r="D218" s="80"/>
      <c r="E218" s="82"/>
      <c r="F218" s="82"/>
      <c r="G218" s="82"/>
      <c r="H218" s="142"/>
      <c r="I218" s="142"/>
      <c r="J218" s="142"/>
      <c r="K218" s="142"/>
      <c r="L218" s="142"/>
      <c r="M218" s="142"/>
      <c r="N218" s="142"/>
      <c r="O218" s="142"/>
      <c r="P218" s="142"/>
      <c r="Q218" s="142"/>
      <c r="R218" s="142"/>
      <c r="S218" s="142"/>
      <c r="T218" s="142"/>
      <c r="U218" s="142"/>
      <c r="V218" s="142"/>
      <c r="W218" s="142"/>
      <c r="X218" s="142"/>
      <c r="Y218" s="142"/>
      <c r="Z218" s="142"/>
      <c r="AA218" s="142"/>
      <c r="AB218" s="142"/>
      <c r="AC218" s="142"/>
      <c r="AD218" s="142"/>
      <c r="AE218" s="142"/>
      <c r="AF218" s="142"/>
      <c r="AG218" s="142"/>
      <c r="AH218" s="143"/>
      <c r="AI218" s="43"/>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2"/>
      <c r="BT218" s="2"/>
      <c r="BU218" s="2"/>
      <c r="BV218" s="2"/>
    </row>
    <row r="219" spans="1:74" ht="16.5" customHeight="1" x14ac:dyDescent="0.2">
      <c r="A219" s="43"/>
      <c r="B219" s="43"/>
      <c r="C219" s="43"/>
      <c r="D219" s="80"/>
      <c r="E219" s="110" t="s">
        <v>77</v>
      </c>
      <c r="F219" s="44"/>
      <c r="G219" s="44"/>
      <c r="H219" s="139"/>
      <c r="I219" s="140"/>
      <c r="J219" s="140"/>
      <c r="K219" s="140"/>
      <c r="L219" s="140"/>
      <c r="M219" s="140"/>
      <c r="N219" s="140"/>
      <c r="O219" s="140"/>
      <c r="P219" s="140"/>
      <c r="Q219" s="140"/>
      <c r="R219" s="140"/>
      <c r="S219" s="140"/>
      <c r="T219" s="140"/>
      <c r="U219" s="140"/>
      <c r="V219" s="140"/>
      <c r="W219" s="140"/>
      <c r="X219" s="140"/>
      <c r="Y219" s="140"/>
      <c r="Z219" s="140"/>
      <c r="AA219" s="140"/>
      <c r="AB219" s="140"/>
      <c r="AC219" s="140"/>
      <c r="AD219" s="140"/>
      <c r="AE219" s="140"/>
      <c r="AF219" s="140"/>
      <c r="AG219" s="140"/>
      <c r="AH219" s="141"/>
      <c r="AI219" s="43"/>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2"/>
      <c r="BT219" s="2"/>
      <c r="BU219" s="2"/>
      <c r="BV219" s="2"/>
    </row>
    <row r="220" spans="1:74" ht="16.5" customHeight="1" x14ac:dyDescent="0.2">
      <c r="A220" s="43"/>
      <c r="B220" s="43"/>
      <c r="C220" s="43"/>
      <c r="D220" s="80"/>
      <c r="E220" s="110"/>
      <c r="F220" s="44"/>
      <c r="G220" s="44"/>
      <c r="H220" s="145"/>
      <c r="I220" s="145"/>
      <c r="J220" s="145"/>
      <c r="K220" s="145"/>
      <c r="L220" s="145"/>
      <c r="M220" s="145"/>
      <c r="N220" s="145"/>
      <c r="O220" s="145"/>
      <c r="P220" s="145"/>
      <c r="Q220" s="145"/>
      <c r="R220" s="145"/>
      <c r="S220" s="145"/>
      <c r="T220" s="145"/>
      <c r="U220" s="145"/>
      <c r="V220" s="145"/>
      <c r="W220" s="145"/>
      <c r="X220" s="145"/>
      <c r="Y220" s="145"/>
      <c r="Z220" s="145"/>
      <c r="AA220" s="145"/>
      <c r="AB220" s="145"/>
      <c r="AC220" s="145"/>
      <c r="AD220" s="145"/>
      <c r="AE220" s="145"/>
      <c r="AF220" s="145"/>
      <c r="AG220" s="145"/>
      <c r="AH220" s="146"/>
      <c r="AI220" s="43"/>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2"/>
      <c r="BT220" s="2"/>
      <c r="BU220" s="2"/>
      <c r="BV220" s="2"/>
    </row>
    <row r="221" spans="1:74" ht="16.5" customHeight="1" x14ac:dyDescent="0.2">
      <c r="A221" s="43"/>
      <c r="B221" s="43"/>
      <c r="C221" s="43"/>
      <c r="D221" s="80"/>
      <c r="E221" s="82"/>
      <c r="F221" s="82"/>
      <c r="G221" s="82"/>
      <c r="H221" s="142"/>
      <c r="I221" s="142"/>
      <c r="J221" s="142"/>
      <c r="K221" s="142"/>
      <c r="L221" s="142"/>
      <c r="M221" s="142"/>
      <c r="N221" s="142"/>
      <c r="O221" s="142"/>
      <c r="P221" s="142"/>
      <c r="Q221" s="142"/>
      <c r="R221" s="142"/>
      <c r="S221" s="142"/>
      <c r="T221" s="142"/>
      <c r="U221" s="142"/>
      <c r="V221" s="142"/>
      <c r="W221" s="142"/>
      <c r="X221" s="142"/>
      <c r="Y221" s="142"/>
      <c r="Z221" s="142"/>
      <c r="AA221" s="142"/>
      <c r="AB221" s="142"/>
      <c r="AC221" s="142"/>
      <c r="AD221" s="142"/>
      <c r="AE221" s="142"/>
      <c r="AF221" s="142"/>
      <c r="AG221" s="142"/>
      <c r="AH221" s="143"/>
      <c r="AI221" s="43"/>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2"/>
      <c r="BT221" s="2"/>
      <c r="BU221" s="2"/>
      <c r="BV221" s="2"/>
    </row>
    <row r="222" spans="1:74" ht="16.5" customHeight="1" x14ac:dyDescent="0.2">
      <c r="A222" s="43"/>
      <c r="B222" s="43"/>
      <c r="C222" s="43"/>
      <c r="D222" s="43"/>
      <c r="E222" s="43"/>
      <c r="F222" s="43"/>
      <c r="G222" s="43"/>
      <c r="H222" s="43"/>
      <c r="I222" s="43"/>
      <c r="J222" s="43"/>
      <c r="K222" s="43"/>
      <c r="L222" s="43"/>
      <c r="M222" s="43"/>
      <c r="N222" s="43"/>
      <c r="O222" s="43"/>
      <c r="P222" s="43"/>
      <c r="Q222" s="43"/>
      <c r="R222" s="43"/>
      <c r="S222" s="43"/>
      <c r="T222" s="43"/>
      <c r="U222" s="43"/>
      <c r="V222" s="43"/>
      <c r="W222" s="43"/>
      <c r="X222" s="43"/>
      <c r="Y222" s="43"/>
      <c r="Z222" s="43"/>
      <c r="AA222" s="43"/>
      <c r="AB222" s="43"/>
      <c r="AC222" s="43"/>
      <c r="AD222" s="43"/>
      <c r="AE222" s="43"/>
      <c r="AF222" s="43"/>
      <c r="AG222" s="43"/>
      <c r="AH222" s="43"/>
      <c r="AI222" s="43"/>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2"/>
      <c r="BT222" s="2"/>
      <c r="BU222" s="2"/>
      <c r="BV222" s="2"/>
    </row>
    <row r="223" spans="1:74" ht="16.5" customHeight="1" x14ac:dyDescent="0.2">
      <c r="A223" s="43"/>
      <c r="B223" s="43"/>
      <c r="C223" s="147"/>
      <c r="D223" s="148"/>
      <c r="E223" s="53" t="s">
        <v>89</v>
      </c>
      <c r="F223" s="53"/>
      <c r="G223" s="53"/>
      <c r="H223" s="53"/>
      <c r="I223" s="53"/>
      <c r="J223" s="53"/>
      <c r="K223" s="53"/>
      <c r="L223" s="53"/>
      <c r="M223" s="53"/>
      <c r="N223" s="53"/>
      <c r="O223" s="53"/>
      <c r="P223" s="53"/>
      <c r="Q223" s="53"/>
      <c r="R223" s="53"/>
      <c r="S223" s="53"/>
      <c r="T223" s="53"/>
      <c r="U223" s="53"/>
      <c r="V223" s="53"/>
      <c r="W223" s="53"/>
      <c r="X223" s="53"/>
      <c r="Y223" s="53"/>
      <c r="Z223" s="53"/>
      <c r="AA223" s="53"/>
      <c r="AB223" s="53"/>
      <c r="AC223" s="53"/>
      <c r="AD223" s="53"/>
      <c r="AE223" s="53"/>
      <c r="AF223" s="53"/>
      <c r="AG223" s="53"/>
      <c r="AH223" s="54"/>
      <c r="AI223" s="43"/>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2"/>
      <c r="BT223" s="2"/>
      <c r="BU223" s="2"/>
      <c r="BV223" s="2"/>
    </row>
    <row r="224" spans="1:74" ht="16.5" customHeight="1" x14ac:dyDescent="0.2">
      <c r="A224" s="43"/>
      <c r="B224" s="43"/>
      <c r="C224" s="78"/>
      <c r="D224" s="106"/>
      <c r="E224" s="110" t="s">
        <v>76</v>
      </c>
      <c r="F224" s="44"/>
      <c r="G224" s="44"/>
      <c r="H224" s="139"/>
      <c r="I224" s="140"/>
      <c r="J224" s="140"/>
      <c r="K224" s="140"/>
      <c r="L224" s="140"/>
      <c r="M224" s="140"/>
      <c r="N224" s="140"/>
      <c r="O224" s="140"/>
      <c r="P224" s="140"/>
      <c r="Q224" s="140"/>
      <c r="R224" s="140"/>
      <c r="S224" s="140"/>
      <c r="T224" s="140"/>
      <c r="U224" s="140"/>
      <c r="V224" s="140"/>
      <c r="W224" s="140"/>
      <c r="X224" s="140"/>
      <c r="Y224" s="140"/>
      <c r="Z224" s="140"/>
      <c r="AA224" s="140"/>
      <c r="AB224" s="140"/>
      <c r="AC224" s="140"/>
      <c r="AD224" s="140"/>
      <c r="AE224" s="140"/>
      <c r="AF224" s="140"/>
      <c r="AG224" s="140"/>
      <c r="AH224" s="141"/>
      <c r="AI224" s="43"/>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2"/>
      <c r="BT224" s="2"/>
      <c r="BU224" s="2"/>
      <c r="BV224" s="2"/>
    </row>
    <row r="225" spans="1:74" ht="16.5" customHeight="1" x14ac:dyDescent="0.2">
      <c r="A225" s="43"/>
      <c r="B225" s="43"/>
      <c r="C225" s="43"/>
      <c r="D225" s="80"/>
      <c r="E225" s="82"/>
      <c r="F225" s="82"/>
      <c r="G225" s="82"/>
      <c r="H225" s="142"/>
      <c r="I225" s="142"/>
      <c r="J225" s="142"/>
      <c r="K225" s="142"/>
      <c r="L225" s="142"/>
      <c r="M225" s="142"/>
      <c r="N225" s="142"/>
      <c r="O225" s="142"/>
      <c r="P225" s="142"/>
      <c r="Q225" s="142"/>
      <c r="R225" s="142"/>
      <c r="S225" s="142"/>
      <c r="T225" s="142"/>
      <c r="U225" s="142"/>
      <c r="V225" s="142"/>
      <c r="W225" s="142"/>
      <c r="X225" s="142"/>
      <c r="Y225" s="142"/>
      <c r="Z225" s="142"/>
      <c r="AA225" s="142"/>
      <c r="AB225" s="142"/>
      <c r="AC225" s="142"/>
      <c r="AD225" s="142"/>
      <c r="AE225" s="142"/>
      <c r="AF225" s="142"/>
      <c r="AG225" s="142"/>
      <c r="AH225" s="143"/>
      <c r="AI225" s="43"/>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2"/>
      <c r="BT225" s="2"/>
      <c r="BU225" s="2"/>
      <c r="BV225" s="2"/>
    </row>
    <row r="226" spans="1:74" ht="16.5" customHeight="1" x14ac:dyDescent="0.2">
      <c r="A226" s="43"/>
      <c r="B226" s="43"/>
      <c r="C226" s="43"/>
      <c r="D226" s="80"/>
      <c r="E226" s="110" t="s">
        <v>77</v>
      </c>
      <c r="F226" s="44"/>
      <c r="G226" s="44"/>
      <c r="H226" s="139"/>
      <c r="I226" s="140"/>
      <c r="J226" s="140"/>
      <c r="K226" s="140"/>
      <c r="L226" s="140"/>
      <c r="M226" s="140"/>
      <c r="N226" s="140"/>
      <c r="O226" s="140"/>
      <c r="P226" s="140"/>
      <c r="Q226" s="140"/>
      <c r="R226" s="140"/>
      <c r="S226" s="140"/>
      <c r="T226" s="140"/>
      <c r="U226" s="140"/>
      <c r="V226" s="140"/>
      <c r="W226" s="140"/>
      <c r="X226" s="140"/>
      <c r="Y226" s="140"/>
      <c r="Z226" s="140"/>
      <c r="AA226" s="140"/>
      <c r="AB226" s="140"/>
      <c r="AC226" s="140"/>
      <c r="AD226" s="140"/>
      <c r="AE226" s="140"/>
      <c r="AF226" s="140"/>
      <c r="AG226" s="140"/>
      <c r="AH226" s="141"/>
      <c r="AI226" s="43"/>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2"/>
      <c r="BT226" s="2"/>
      <c r="BU226" s="2"/>
      <c r="BV226" s="2"/>
    </row>
    <row r="227" spans="1:74" ht="16.5" customHeight="1" x14ac:dyDescent="0.2">
      <c r="A227" s="43"/>
      <c r="B227" s="43"/>
      <c r="C227" s="43"/>
      <c r="D227" s="80"/>
      <c r="E227" s="110"/>
      <c r="F227" s="44"/>
      <c r="G227" s="44"/>
      <c r="H227" s="144"/>
      <c r="I227" s="145"/>
      <c r="J227" s="145"/>
      <c r="K227" s="145"/>
      <c r="L227" s="145"/>
      <c r="M227" s="145"/>
      <c r="N227" s="145"/>
      <c r="O227" s="145"/>
      <c r="P227" s="145"/>
      <c r="Q227" s="145"/>
      <c r="R227" s="145"/>
      <c r="S227" s="145"/>
      <c r="T227" s="145"/>
      <c r="U227" s="145"/>
      <c r="V227" s="145"/>
      <c r="W227" s="145"/>
      <c r="X227" s="145"/>
      <c r="Y227" s="145"/>
      <c r="Z227" s="145"/>
      <c r="AA227" s="145"/>
      <c r="AB227" s="145"/>
      <c r="AC227" s="145"/>
      <c r="AD227" s="145"/>
      <c r="AE227" s="145"/>
      <c r="AF227" s="145"/>
      <c r="AG227" s="145"/>
      <c r="AH227" s="146"/>
      <c r="AI227" s="43"/>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2"/>
      <c r="BT227" s="2"/>
      <c r="BU227" s="2"/>
      <c r="BV227" s="2"/>
    </row>
    <row r="228" spans="1:74" ht="16.5" customHeight="1" x14ac:dyDescent="0.2">
      <c r="A228" s="43"/>
      <c r="B228" s="43"/>
      <c r="C228" s="43"/>
      <c r="D228" s="80"/>
      <c r="E228" s="82"/>
      <c r="F228" s="82"/>
      <c r="G228" s="82"/>
      <c r="H228" s="142"/>
      <c r="I228" s="142"/>
      <c r="J228" s="142"/>
      <c r="K228" s="142"/>
      <c r="L228" s="142"/>
      <c r="M228" s="142"/>
      <c r="N228" s="142"/>
      <c r="O228" s="142"/>
      <c r="P228" s="142"/>
      <c r="Q228" s="142"/>
      <c r="R228" s="142"/>
      <c r="S228" s="142"/>
      <c r="T228" s="142"/>
      <c r="U228" s="142"/>
      <c r="V228" s="142"/>
      <c r="W228" s="142"/>
      <c r="X228" s="142"/>
      <c r="Y228" s="142"/>
      <c r="Z228" s="142"/>
      <c r="AA228" s="142"/>
      <c r="AB228" s="142"/>
      <c r="AC228" s="142"/>
      <c r="AD228" s="142"/>
      <c r="AE228" s="142"/>
      <c r="AF228" s="142"/>
      <c r="AG228" s="142"/>
      <c r="AH228" s="143"/>
      <c r="AI228" s="43"/>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2"/>
      <c r="BT228" s="2"/>
      <c r="BU228" s="2"/>
      <c r="BV228" s="2"/>
    </row>
    <row r="229" spans="1:74" ht="15" customHeight="1" x14ac:dyDescent="0.2">
      <c r="A229" s="43"/>
      <c r="B229" s="43"/>
      <c r="C229" s="43"/>
      <c r="D229" s="43"/>
      <c r="E229" s="43"/>
      <c r="F229" s="43"/>
      <c r="G229" s="43"/>
      <c r="H229" s="43"/>
      <c r="I229" s="43"/>
      <c r="J229" s="43"/>
      <c r="K229" s="43"/>
      <c r="L229" s="43"/>
      <c r="M229" s="43"/>
      <c r="N229" s="43"/>
      <c r="O229" s="43"/>
      <c r="P229" s="43"/>
      <c r="Q229" s="43"/>
      <c r="R229" s="43"/>
      <c r="S229" s="43"/>
      <c r="T229" s="43"/>
      <c r="U229" s="43"/>
      <c r="V229" s="43"/>
      <c r="W229" s="43"/>
      <c r="X229" s="43"/>
      <c r="Y229" s="43"/>
      <c r="Z229" s="43"/>
      <c r="AA229" s="43"/>
      <c r="AB229" s="43"/>
      <c r="AC229" s="43"/>
      <c r="AD229" s="43"/>
      <c r="AE229" s="43"/>
      <c r="AF229" s="43"/>
      <c r="AG229" s="43"/>
      <c r="AH229" s="43"/>
      <c r="AI229" s="43"/>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2"/>
      <c r="BT229" s="2"/>
      <c r="BU229" s="2"/>
      <c r="BV229" s="2"/>
    </row>
    <row r="230" spans="1:74" ht="15" customHeight="1" x14ac:dyDescent="0.2">
      <c r="A230" s="43"/>
      <c r="B230" s="43"/>
      <c r="C230" s="43"/>
      <c r="D230" s="43"/>
      <c r="E230" s="43"/>
      <c r="F230" s="43"/>
      <c r="G230" s="43"/>
      <c r="H230" s="43"/>
      <c r="I230" s="43"/>
      <c r="J230" s="43"/>
      <c r="K230" s="43"/>
      <c r="L230" s="43"/>
      <c r="M230" s="43"/>
      <c r="N230" s="43"/>
      <c r="O230" s="43"/>
      <c r="P230" s="43"/>
      <c r="Q230" s="43"/>
      <c r="R230" s="43"/>
      <c r="S230" s="43"/>
      <c r="T230" s="43"/>
      <c r="U230" s="43"/>
      <c r="V230" s="43"/>
      <c r="W230" s="43"/>
      <c r="X230" s="43"/>
      <c r="Y230" s="43"/>
      <c r="Z230" s="43"/>
      <c r="AA230" s="43"/>
      <c r="AB230" s="43"/>
      <c r="AC230" s="43"/>
      <c r="AD230" s="43"/>
      <c r="AE230" s="43"/>
      <c r="AF230" s="43"/>
      <c r="AG230" s="43"/>
      <c r="AH230" s="43"/>
      <c r="AI230" s="43"/>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2"/>
      <c r="BT230" s="2"/>
      <c r="BU230" s="2"/>
      <c r="BV230" s="2"/>
    </row>
    <row r="231" spans="1:74" ht="15" customHeight="1" x14ac:dyDescent="0.2">
      <c r="A231" s="43"/>
      <c r="B231" s="43"/>
      <c r="C231" s="43"/>
      <c r="D231" s="43"/>
      <c r="E231" s="43"/>
      <c r="F231" s="43"/>
      <c r="G231" s="43"/>
      <c r="H231" s="43"/>
      <c r="I231" s="43"/>
      <c r="J231" s="43"/>
      <c r="K231" s="43"/>
      <c r="L231" s="43"/>
      <c r="M231" s="43"/>
      <c r="N231" s="43"/>
      <c r="O231" s="43"/>
      <c r="P231" s="43"/>
      <c r="Q231" s="43"/>
      <c r="R231" s="43"/>
      <c r="S231" s="43"/>
      <c r="T231" s="43"/>
      <c r="U231" s="43"/>
      <c r="V231" s="43"/>
      <c r="W231" s="43"/>
      <c r="X231" s="43"/>
      <c r="Y231" s="43"/>
      <c r="Z231" s="43"/>
      <c r="AA231" s="43"/>
      <c r="AB231" s="43"/>
      <c r="AC231" s="43"/>
      <c r="AD231" s="43"/>
      <c r="AE231" s="43"/>
      <c r="AF231" s="43"/>
      <c r="AG231" s="43"/>
      <c r="AH231" s="43"/>
      <c r="AI231" s="43"/>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2"/>
      <c r="BT231" s="2"/>
      <c r="BU231" s="2"/>
      <c r="BV231" s="2"/>
    </row>
    <row r="232" spans="1:74" ht="15" customHeight="1" x14ac:dyDescent="0.2">
      <c r="A232" s="43"/>
      <c r="B232" s="43"/>
      <c r="C232" s="43"/>
      <c r="D232" s="43"/>
      <c r="E232" s="43"/>
      <c r="F232" s="43"/>
      <c r="G232" s="43"/>
      <c r="H232" s="43"/>
      <c r="I232" s="43"/>
      <c r="J232" s="43"/>
      <c r="K232" s="43"/>
      <c r="L232" s="43"/>
      <c r="M232" s="43"/>
      <c r="N232" s="43"/>
      <c r="O232" s="43"/>
      <c r="P232" s="43"/>
      <c r="Q232" s="43"/>
      <c r="R232" s="43"/>
      <c r="S232" s="43"/>
      <c r="T232" s="43"/>
      <c r="U232" s="43"/>
      <c r="V232" s="43"/>
      <c r="W232" s="43"/>
      <c r="X232" s="43"/>
      <c r="Y232" s="43"/>
      <c r="Z232" s="43"/>
      <c r="AA232" s="43"/>
      <c r="AB232" s="43"/>
      <c r="AC232" s="43"/>
      <c r="AD232" s="43"/>
      <c r="AE232" s="43"/>
      <c r="AF232" s="43"/>
      <c r="AG232" s="43"/>
      <c r="AH232" s="43"/>
      <c r="AI232" s="43"/>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2"/>
      <c r="BT232" s="2"/>
      <c r="BU232" s="2"/>
      <c r="BV232" s="2"/>
    </row>
    <row r="233" spans="1:74" ht="15" customHeight="1" x14ac:dyDescent="0.2">
      <c r="A233" s="43"/>
      <c r="B233" s="43"/>
      <c r="C233" s="43"/>
      <c r="D233" s="43"/>
      <c r="E233" s="43"/>
      <c r="F233" s="43"/>
      <c r="G233" s="43"/>
      <c r="H233" s="43"/>
      <c r="I233" s="43"/>
      <c r="J233" s="43"/>
      <c r="K233" s="43"/>
      <c r="L233" s="43"/>
      <c r="M233" s="43"/>
      <c r="N233" s="43"/>
      <c r="O233" s="43"/>
      <c r="P233" s="43"/>
      <c r="Q233" s="43"/>
      <c r="R233" s="43"/>
      <c r="S233" s="43"/>
      <c r="T233" s="43"/>
      <c r="U233" s="43"/>
      <c r="V233" s="43"/>
      <c r="W233" s="43"/>
      <c r="X233" s="43"/>
      <c r="Y233" s="43"/>
      <c r="Z233" s="43"/>
      <c r="AA233" s="43"/>
      <c r="AB233" s="43"/>
      <c r="AC233" s="43"/>
      <c r="AD233" s="43"/>
      <c r="AE233" s="43"/>
      <c r="AF233" s="43"/>
      <c r="AG233" s="43"/>
      <c r="AH233" s="43"/>
      <c r="AI233" s="43"/>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2"/>
      <c r="BT233" s="2"/>
      <c r="BU233" s="2"/>
      <c r="BV233" s="2"/>
    </row>
    <row r="234" spans="1:74" ht="15" customHeight="1" x14ac:dyDescent="0.2">
      <c r="A234" s="43"/>
      <c r="B234" s="43"/>
      <c r="C234" s="43"/>
      <c r="D234" s="43"/>
      <c r="E234" s="43"/>
      <c r="F234" s="43"/>
      <c r="G234" s="43"/>
      <c r="H234" s="43"/>
      <c r="I234" s="43"/>
      <c r="J234" s="43"/>
      <c r="K234" s="43"/>
      <c r="L234" s="43"/>
      <c r="M234" s="43"/>
      <c r="N234" s="43"/>
      <c r="O234" s="43"/>
      <c r="P234" s="43"/>
      <c r="Q234" s="43"/>
      <c r="R234" s="43"/>
      <c r="S234" s="43"/>
      <c r="T234" s="43"/>
      <c r="U234" s="43"/>
      <c r="V234" s="43"/>
      <c r="W234" s="43"/>
      <c r="X234" s="43"/>
      <c r="Y234" s="43"/>
      <c r="Z234" s="43"/>
      <c r="AA234" s="43"/>
      <c r="AB234" s="43"/>
      <c r="AC234" s="43"/>
      <c r="AD234" s="43"/>
      <c r="AE234" s="43"/>
      <c r="AF234" s="43"/>
      <c r="AG234" s="43"/>
      <c r="AH234" s="43"/>
      <c r="AI234" s="43"/>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2"/>
      <c r="BT234" s="2"/>
      <c r="BU234" s="2"/>
      <c r="BV234" s="2"/>
    </row>
    <row r="235" spans="1:74" ht="15" hidden="1" customHeight="1" x14ac:dyDescent="0.2">
      <c r="G235" s="39"/>
      <c r="L235" s="40"/>
    </row>
    <row r="236" spans="1:74" ht="15" hidden="1" customHeight="1" x14ac:dyDescent="0.2">
      <c r="L236" s="42"/>
    </row>
    <row r="237" spans="1:74" ht="15" hidden="1" customHeight="1" x14ac:dyDescent="0.2">
      <c r="L237" s="42"/>
    </row>
    <row r="238" spans="1:74" ht="15" customHeight="1" x14ac:dyDescent="0.2"/>
    <row r="239" spans="1:74" ht="15" customHeight="1" x14ac:dyDescent="0.2"/>
  </sheetData>
  <sheetProtection algorithmName="SHA-512" hashValue="6BiuMGlJKSCVdLCz/wm8XS0NLmP8TdlknbdzxgyHFewruwS3MfR/2BkMJLhKxllo1XUP6Ab1rwuhH8aXCSnOqg==" saltValue="OWGMnQ0ug24qN4RN4t4Ygg==" spinCount="100000" sheet="1" objects="1" scenarios="1"/>
  <dataConsolidate/>
  <mergeCells count="441">
    <mergeCell ref="K112:M112"/>
    <mergeCell ref="N112:P112"/>
    <mergeCell ref="N113:P113"/>
    <mergeCell ref="N114:P114"/>
    <mergeCell ref="N115:P115"/>
    <mergeCell ref="V114:Y114"/>
    <mergeCell ref="AF111:AH112"/>
    <mergeCell ref="AF115:AH116"/>
    <mergeCell ref="N104:P104"/>
    <mergeCell ref="N105:P105"/>
    <mergeCell ref="Z104:AA104"/>
    <mergeCell ref="AF105:AH106"/>
    <mergeCell ref="AF108:AH109"/>
    <mergeCell ref="Q108:U109"/>
    <mergeCell ref="AF104:AH104"/>
    <mergeCell ref="AF107:AH107"/>
    <mergeCell ref="K107:M107"/>
    <mergeCell ref="K108:M108"/>
    <mergeCell ref="K109:M109"/>
    <mergeCell ref="K113:M113"/>
    <mergeCell ref="AF122:AH122"/>
    <mergeCell ref="AB122:AE122"/>
    <mergeCell ref="N118:P118"/>
    <mergeCell ref="N119:P119"/>
    <mergeCell ref="N120:P120"/>
    <mergeCell ref="AF121:AH121"/>
    <mergeCell ref="AF118:AH118"/>
    <mergeCell ref="AF119:AH119"/>
    <mergeCell ref="AF120:AH120"/>
    <mergeCell ref="Q113:U113"/>
    <mergeCell ref="Z121:AA121"/>
    <mergeCell ref="Z114:AA114"/>
    <mergeCell ref="Z115:AA115"/>
    <mergeCell ref="C118:C122"/>
    <mergeCell ref="K122:M122"/>
    <mergeCell ref="N122:P122"/>
    <mergeCell ref="Q122:U122"/>
    <mergeCell ref="V122:Y122"/>
    <mergeCell ref="Z122:AA122"/>
    <mergeCell ref="V106:Y106"/>
    <mergeCell ref="V107:Y107"/>
    <mergeCell ref="AB110:AE110"/>
    <mergeCell ref="V108:Y108"/>
    <mergeCell ref="V109:Y109"/>
    <mergeCell ref="V110:Y110"/>
    <mergeCell ref="Z107:AA107"/>
    <mergeCell ref="Z108:AA108"/>
    <mergeCell ref="Z109:AA109"/>
    <mergeCell ref="Z110:AA110"/>
    <mergeCell ref="AB107:AE107"/>
    <mergeCell ref="AB108:AE109"/>
    <mergeCell ref="AB105:AE106"/>
    <mergeCell ref="Z105:AA105"/>
    <mergeCell ref="Z106:AA106"/>
    <mergeCell ref="AF123:AH123"/>
    <mergeCell ref="AF110:AH110"/>
    <mergeCell ref="V115:Y115"/>
    <mergeCell ref="V116:Y116"/>
    <mergeCell ref="V117:Y117"/>
    <mergeCell ref="Q115:U116"/>
    <mergeCell ref="K149:L149"/>
    <mergeCell ref="Q149:R149"/>
    <mergeCell ref="W149:X149"/>
    <mergeCell ref="N121:P121"/>
    <mergeCell ref="AB113:AE113"/>
    <mergeCell ref="V111:Y111"/>
    <mergeCell ref="V112:Y112"/>
    <mergeCell ref="V113:Y113"/>
    <mergeCell ref="Z111:AA111"/>
    <mergeCell ref="Z112:AA112"/>
    <mergeCell ref="Z113:AA113"/>
    <mergeCell ref="K110:M110"/>
    <mergeCell ref="K111:M111"/>
    <mergeCell ref="Y142:Z142"/>
    <mergeCell ref="O143:P143"/>
    <mergeCell ref="K120:M120"/>
    <mergeCell ref="K121:M121"/>
    <mergeCell ref="K143:N143"/>
    <mergeCell ref="Q105:U106"/>
    <mergeCell ref="Q104:U104"/>
    <mergeCell ref="Q107:U107"/>
    <mergeCell ref="Q110:U110"/>
    <mergeCell ref="Q111:U112"/>
    <mergeCell ref="V4:W4"/>
    <mergeCell ref="Y4:Z4"/>
    <mergeCell ref="I80:L80"/>
    <mergeCell ref="Q80:T80"/>
    <mergeCell ref="O85:R85"/>
    <mergeCell ref="I85:J85"/>
    <mergeCell ref="G87:AH89"/>
    <mergeCell ref="K103:M103"/>
    <mergeCell ref="K102:M102"/>
    <mergeCell ref="N103:P103"/>
    <mergeCell ref="N102:P102"/>
    <mergeCell ref="B21:M21"/>
    <mergeCell ref="B22:I28"/>
    <mergeCell ref="J24:M24"/>
    <mergeCell ref="J23:M23"/>
    <mergeCell ref="J25:M25"/>
    <mergeCell ref="J22:M22"/>
    <mergeCell ref="V104:Y104"/>
    <mergeCell ref="V105:Y105"/>
    <mergeCell ref="I86:J86"/>
    <mergeCell ref="O86:R86"/>
    <mergeCell ref="W48:Z48"/>
    <mergeCell ref="K48:N48"/>
    <mergeCell ref="O48:R48"/>
    <mergeCell ref="J36:M36"/>
    <mergeCell ref="N40:P40"/>
    <mergeCell ref="AA48:AD48"/>
    <mergeCell ref="AE48:AH48"/>
    <mergeCell ref="N36:AD36"/>
    <mergeCell ref="C58:AH59"/>
    <mergeCell ref="C73:E73"/>
    <mergeCell ref="G85:H85"/>
    <mergeCell ref="G86:H86"/>
    <mergeCell ref="F67:J67"/>
    <mergeCell ref="C68:E68"/>
    <mergeCell ref="F68:J68"/>
    <mergeCell ref="AB4:AC4"/>
    <mergeCell ref="Q7:AG7"/>
    <mergeCell ref="Q8:AG8"/>
    <mergeCell ref="S51:V51"/>
    <mergeCell ref="W51:Z51"/>
    <mergeCell ref="J33:M33"/>
    <mergeCell ref="AE29:AH30"/>
    <mergeCell ref="Q10:AG10"/>
    <mergeCell ref="A13:AH15"/>
    <mergeCell ref="N35:AD35"/>
    <mergeCell ref="B19:M19"/>
    <mergeCell ref="B20:M20"/>
    <mergeCell ref="J35:M35"/>
    <mergeCell ref="J34:M34"/>
    <mergeCell ref="N34:AD34"/>
    <mergeCell ref="C72:E72"/>
    <mergeCell ref="T79:U79"/>
    <mergeCell ref="AC72:AH73"/>
    <mergeCell ref="V72:AB73"/>
    <mergeCell ref="C49:F49"/>
    <mergeCell ref="AB79:AC79"/>
    <mergeCell ref="R79:S79"/>
    <mergeCell ref="Z79:AA79"/>
    <mergeCell ref="J79:K79"/>
    <mergeCell ref="K51:N51"/>
    <mergeCell ref="O51:R51"/>
    <mergeCell ref="C52:F52"/>
    <mergeCell ref="C54:F54"/>
    <mergeCell ref="G54:J54"/>
    <mergeCell ref="K54:N54"/>
    <mergeCell ref="O54:R54"/>
    <mergeCell ref="S54:V54"/>
    <mergeCell ref="W54:Z54"/>
    <mergeCell ref="AA51:AD51"/>
    <mergeCell ref="AE51:AH51"/>
    <mergeCell ref="C67:E67"/>
    <mergeCell ref="AB104:AE104"/>
    <mergeCell ref="K104:M104"/>
    <mergeCell ref="K105:M105"/>
    <mergeCell ref="D95:F95"/>
    <mergeCell ref="Y80:AB80"/>
    <mergeCell ref="N32:AD32"/>
    <mergeCell ref="Q40:R40"/>
    <mergeCell ref="T40:U40"/>
    <mergeCell ref="W40:X40"/>
    <mergeCell ref="AE36:AH36"/>
    <mergeCell ref="AE35:AH35"/>
    <mergeCell ref="C45:F45"/>
    <mergeCell ref="G45:J45"/>
    <mergeCell ref="K45:N45"/>
    <mergeCell ref="O45:R45"/>
    <mergeCell ref="S45:V45"/>
    <mergeCell ref="C51:F51"/>
    <mergeCell ref="G51:J51"/>
    <mergeCell ref="L79:M79"/>
    <mergeCell ref="S48:V48"/>
    <mergeCell ref="C48:F48"/>
    <mergeCell ref="G48:J48"/>
    <mergeCell ref="B29:I36"/>
    <mergeCell ref="J31:M31"/>
    <mergeCell ref="AB120:AE120"/>
    <mergeCell ref="AB121:AE121"/>
    <mergeCell ref="Z116:AA116"/>
    <mergeCell ref="D96:F96"/>
    <mergeCell ref="V103:Y103"/>
    <mergeCell ref="C101:J102"/>
    <mergeCell ref="V101:AA102"/>
    <mergeCell ref="AB101:AH102"/>
    <mergeCell ref="Q102:U102"/>
    <mergeCell ref="Q103:U103"/>
    <mergeCell ref="AF103:AH103"/>
    <mergeCell ref="Z103:AA103"/>
    <mergeCell ref="C103:C117"/>
    <mergeCell ref="AB117:AE117"/>
    <mergeCell ref="AB111:AE112"/>
    <mergeCell ref="D97:F97"/>
    <mergeCell ref="N106:P106"/>
    <mergeCell ref="N107:P107"/>
    <mergeCell ref="N108:P108"/>
    <mergeCell ref="N109:P109"/>
    <mergeCell ref="N110:P110"/>
    <mergeCell ref="N111:P111"/>
    <mergeCell ref="K106:M106"/>
    <mergeCell ref="AB103:AE103"/>
    <mergeCell ref="Q117:U117"/>
    <mergeCell ref="Q118:U118"/>
    <mergeCell ref="V123:Y123"/>
    <mergeCell ref="Z123:AA123"/>
    <mergeCell ref="K114:M114"/>
    <mergeCell ref="K115:M115"/>
    <mergeCell ref="K116:M116"/>
    <mergeCell ref="K117:M117"/>
    <mergeCell ref="K118:M118"/>
    <mergeCell ref="K119:M119"/>
    <mergeCell ref="N116:P116"/>
    <mergeCell ref="N117:P117"/>
    <mergeCell ref="V119:Y119"/>
    <mergeCell ref="K142:L142"/>
    <mergeCell ref="Q120:U120"/>
    <mergeCell ref="Q119:U119"/>
    <mergeCell ref="V120:Y120"/>
    <mergeCell ref="V118:Y118"/>
    <mergeCell ref="C136:E136"/>
    <mergeCell ref="C129:E129"/>
    <mergeCell ref="C130:E130"/>
    <mergeCell ref="C131:E131"/>
    <mergeCell ref="V121:Y121"/>
    <mergeCell ref="Q142:R142"/>
    <mergeCell ref="W142:X142"/>
    <mergeCell ref="AF117:AH117"/>
    <mergeCell ref="AF113:AH113"/>
    <mergeCell ref="AF114:AH114"/>
    <mergeCell ref="O144:P144"/>
    <mergeCell ref="U143:V143"/>
    <mergeCell ref="U144:V144"/>
    <mergeCell ref="Y149:Z149"/>
    <mergeCell ref="AA144:AB144"/>
    <mergeCell ref="AG143:AH143"/>
    <mergeCell ref="AG144:AH144"/>
    <mergeCell ref="AC143:AF143"/>
    <mergeCell ref="AC144:AF144"/>
    <mergeCell ref="AA143:AB143"/>
    <mergeCell ref="Z117:AA117"/>
    <mergeCell ref="Z118:AA118"/>
    <mergeCell ref="Z119:AA119"/>
    <mergeCell ref="Z120:AA120"/>
    <mergeCell ref="AB118:AE118"/>
    <mergeCell ref="AB119:AE119"/>
    <mergeCell ref="Q121:U121"/>
    <mergeCell ref="AB114:AE114"/>
    <mergeCell ref="AB123:AE123"/>
    <mergeCell ref="AB115:AE116"/>
    <mergeCell ref="Q114:U114"/>
    <mergeCell ref="W156:Z156"/>
    <mergeCell ref="C137:E137"/>
    <mergeCell ref="M142:N142"/>
    <mergeCell ref="S142:T142"/>
    <mergeCell ref="Q144:T144"/>
    <mergeCell ref="O155:P155"/>
    <mergeCell ref="O156:P156"/>
    <mergeCell ref="K151:N151"/>
    <mergeCell ref="K152:N152"/>
    <mergeCell ref="K153:N153"/>
    <mergeCell ref="O151:P151"/>
    <mergeCell ref="O152:P152"/>
    <mergeCell ref="O153:P153"/>
    <mergeCell ref="O154:P154"/>
    <mergeCell ref="M149:N149"/>
    <mergeCell ref="S149:T149"/>
    <mergeCell ref="O150:P150"/>
    <mergeCell ref="K150:N150"/>
    <mergeCell ref="Q150:T150"/>
    <mergeCell ref="Q151:T151"/>
    <mergeCell ref="K144:N144"/>
    <mergeCell ref="Q143:T143"/>
    <mergeCell ref="W143:Z143"/>
    <mergeCell ref="W144:Z144"/>
    <mergeCell ref="Q153:T153"/>
    <mergeCell ref="Q154:T154"/>
    <mergeCell ref="Q155:T155"/>
    <mergeCell ref="Q156:T156"/>
    <mergeCell ref="Q152:T152"/>
    <mergeCell ref="U155:V155"/>
    <mergeCell ref="AA150:AB150"/>
    <mergeCell ref="AA151:AB151"/>
    <mergeCell ref="AA152:AB152"/>
    <mergeCell ref="U150:V150"/>
    <mergeCell ref="U151:V151"/>
    <mergeCell ref="U152:V152"/>
    <mergeCell ref="AA153:AB153"/>
    <mergeCell ref="AA154:AB154"/>
    <mergeCell ref="AA155:AB155"/>
    <mergeCell ref="U153:V153"/>
    <mergeCell ref="U154:V154"/>
    <mergeCell ref="AA156:AB156"/>
    <mergeCell ref="W150:Z150"/>
    <mergeCell ref="W151:Z151"/>
    <mergeCell ref="W152:Z152"/>
    <mergeCell ref="W153:Z153"/>
    <mergeCell ref="W154:Z154"/>
    <mergeCell ref="W155:Z155"/>
    <mergeCell ref="K154:N154"/>
    <mergeCell ref="K155:N155"/>
    <mergeCell ref="K156:N156"/>
    <mergeCell ref="U156:V156"/>
    <mergeCell ref="O158:P158"/>
    <mergeCell ref="O159:P159"/>
    <mergeCell ref="O160:P160"/>
    <mergeCell ref="U158:V158"/>
    <mergeCell ref="U159:V159"/>
    <mergeCell ref="O157:P157"/>
    <mergeCell ref="U157:V157"/>
    <mergeCell ref="U160:V160"/>
    <mergeCell ref="Q157:T157"/>
    <mergeCell ref="AA157:AB157"/>
    <mergeCell ref="AA158:AB158"/>
    <mergeCell ref="AA159:AB159"/>
    <mergeCell ref="AA160:AB160"/>
    <mergeCell ref="K159:N159"/>
    <mergeCell ref="K160:N160"/>
    <mergeCell ref="K158:N158"/>
    <mergeCell ref="W157:Z157"/>
    <mergeCell ref="W158:Z158"/>
    <mergeCell ref="K157:N157"/>
    <mergeCell ref="Q158:T158"/>
    <mergeCell ref="Q159:T159"/>
    <mergeCell ref="W159:Z159"/>
    <mergeCell ref="W160:Z160"/>
    <mergeCell ref="AG160:AH160"/>
    <mergeCell ref="AG164:AH164"/>
    <mergeCell ref="AC160:AF160"/>
    <mergeCell ref="AC164:AF164"/>
    <mergeCell ref="W161:Z161"/>
    <mergeCell ref="AA161:AB161"/>
    <mergeCell ref="Y169:Z169"/>
    <mergeCell ref="Q164:T164"/>
    <mergeCell ref="Q163:T163"/>
    <mergeCell ref="Q162:T162"/>
    <mergeCell ref="Q160:T160"/>
    <mergeCell ref="Q161:T161"/>
    <mergeCell ref="U162:V162"/>
    <mergeCell ref="W162:Z162"/>
    <mergeCell ref="S169:T169"/>
    <mergeCell ref="AA162:AB162"/>
    <mergeCell ref="Q169:R169"/>
    <mergeCell ref="W169:X169"/>
    <mergeCell ref="K173:N173"/>
    <mergeCell ref="O170:P170"/>
    <mergeCell ref="O161:P161"/>
    <mergeCell ref="O162:P162"/>
    <mergeCell ref="U161:V161"/>
    <mergeCell ref="U164:V164"/>
    <mergeCell ref="U163:V163"/>
    <mergeCell ref="Q172:T172"/>
    <mergeCell ref="Q173:T173"/>
    <mergeCell ref="U170:V170"/>
    <mergeCell ref="Q170:T170"/>
    <mergeCell ref="K161:N161"/>
    <mergeCell ref="K162:N162"/>
    <mergeCell ref="K163:N163"/>
    <mergeCell ref="K164:N164"/>
    <mergeCell ref="O163:P163"/>
    <mergeCell ref="O164:P164"/>
    <mergeCell ref="K170:N170"/>
    <mergeCell ref="M169:N169"/>
    <mergeCell ref="K169:L169"/>
    <mergeCell ref="W174:Z174"/>
    <mergeCell ref="W163:Z163"/>
    <mergeCell ref="W164:Z164"/>
    <mergeCell ref="AA163:AB163"/>
    <mergeCell ref="AA164:AB164"/>
    <mergeCell ref="W170:Z170"/>
    <mergeCell ref="O172:P172"/>
    <mergeCell ref="U174:V174"/>
    <mergeCell ref="Q174:T174"/>
    <mergeCell ref="K174:N174"/>
    <mergeCell ref="O171:P171"/>
    <mergeCell ref="AG175:AH175"/>
    <mergeCell ref="AC175:AF175"/>
    <mergeCell ref="AA174:AB174"/>
    <mergeCell ref="AG170:AH170"/>
    <mergeCell ref="AC170:AF170"/>
    <mergeCell ref="AA170:AB170"/>
    <mergeCell ref="AA171:AB171"/>
    <mergeCell ref="AA172:AB172"/>
    <mergeCell ref="AA173:AB173"/>
    <mergeCell ref="AC171:AF174"/>
    <mergeCell ref="AG171:AH174"/>
    <mergeCell ref="Q171:T171"/>
    <mergeCell ref="K171:N171"/>
    <mergeCell ref="U171:V171"/>
    <mergeCell ref="U172:V172"/>
    <mergeCell ref="U173:V173"/>
    <mergeCell ref="O173:P173"/>
    <mergeCell ref="O174:P174"/>
    <mergeCell ref="W171:Z171"/>
    <mergeCell ref="W172:Z172"/>
    <mergeCell ref="W173:Z173"/>
    <mergeCell ref="K172:N172"/>
    <mergeCell ref="C207:D207"/>
    <mergeCell ref="C215:D215"/>
    <mergeCell ref="C223:D223"/>
    <mergeCell ref="H216:AH218"/>
    <mergeCell ref="H211:AH213"/>
    <mergeCell ref="C181:D181"/>
    <mergeCell ref="C187:D187"/>
    <mergeCell ref="C193:D193"/>
    <mergeCell ref="C199:D199"/>
    <mergeCell ref="H219:AH221"/>
    <mergeCell ref="H224:AH225"/>
    <mergeCell ref="H226:AH228"/>
    <mergeCell ref="H182:AH185"/>
    <mergeCell ref="H188:AH191"/>
    <mergeCell ref="H194:AH195"/>
    <mergeCell ref="H196:AH197"/>
    <mergeCell ref="H200:AH201"/>
    <mergeCell ref="H202:AH203"/>
    <mergeCell ref="H208:AH210"/>
    <mergeCell ref="N19:AH19"/>
    <mergeCell ref="N20:AH20"/>
    <mergeCell ref="N21:AH21"/>
    <mergeCell ref="N22:AH22"/>
    <mergeCell ref="N23:AH23"/>
    <mergeCell ref="N24:AH24"/>
    <mergeCell ref="N25:AH25"/>
    <mergeCell ref="N26:AH26"/>
    <mergeCell ref="N28:AH28"/>
    <mergeCell ref="N27:AH27"/>
    <mergeCell ref="AE33:AH33"/>
    <mergeCell ref="AE34:AH34"/>
    <mergeCell ref="N33:AD33"/>
    <mergeCell ref="N30:AD30"/>
    <mergeCell ref="N31:AD31"/>
    <mergeCell ref="J26:M26"/>
    <mergeCell ref="J29:M29"/>
    <mergeCell ref="J30:M30"/>
    <mergeCell ref="J27:M27"/>
    <mergeCell ref="J28:M28"/>
    <mergeCell ref="J32:M32"/>
    <mergeCell ref="N29:AD29"/>
    <mergeCell ref="AE31:AH31"/>
    <mergeCell ref="AE32:AH32"/>
  </mergeCells>
  <phoneticPr fontId="4"/>
  <dataValidations count="13">
    <dataValidation type="list" allowBlank="1" showInputMessage="1" sqref="C181:D181 C223:D223 C215:D215 C207:D207 C199:D199 C193:D193 C187:D187" xr:uid="{00000000-0002-0000-0000-000000000000}">
      <formula1>"あり,なし"</formula1>
    </dataValidation>
    <dataValidation type="list" allowBlank="1" showInputMessage="1" sqref="C136:E137 C72:E73 D95:F97 C67:E68" xr:uid="{00000000-0002-0000-0000-000001000000}">
      <formula1>"○"</formula1>
    </dataValidation>
    <dataValidation type="list" allowBlank="1" showInputMessage="1" sqref="O143:P143" xr:uid="{00000000-0002-0000-0000-000002000000}">
      <formula1>"t-CO2,％"</formula1>
    </dataValidation>
    <dataValidation type="list" allowBlank="1" showInputMessage="1" sqref="O150:P150" xr:uid="{00000000-0002-0000-0000-000003000000}">
      <formula1>"ｍ2,％"</formula1>
    </dataValidation>
    <dataValidation type="list" allowBlank="1" showInputMessage="1" showErrorMessage="1" sqref="N40:P40" xr:uid="{00000000-0002-0000-0000-000004000000}">
      <formula1>"昭和,平成,令和"</formula1>
    </dataValidation>
    <dataValidation type="list" allowBlank="1" showInputMessage="1" showErrorMessage="1" sqref="L79:M79" xr:uid="{00000000-0002-0000-0000-000006000000}">
      <formula1>INDIRECT($J$79)</formula1>
    </dataValidation>
    <dataValidation type="list" allowBlank="1" showInputMessage="1" showErrorMessage="1" sqref="AE34:AH36 AE29" xr:uid="{00000000-0002-0000-0000-000007000000}">
      <formula1>"公表,非公表"</formula1>
    </dataValidation>
    <dataValidation imeMode="fullAlpha" allowBlank="1" showInputMessage="1" showErrorMessage="1" sqref="V4:W4 AB4:AC4 Y4:Z4" xr:uid="{00000000-0002-0000-0000-000009000000}"/>
    <dataValidation imeMode="hiragana" allowBlank="1" showInputMessage="1" showErrorMessage="1" sqref="G87:AH89 H182:AH185 H188:AH191 H194:AH197 H200:AH203 H208:AH213 H216:AH221 H224:AH228 Q7:AG8 Q10:AG10 N19:AH25 N29:AD30 N32:AD33" xr:uid="{00000000-0002-0000-0000-00000A000000}"/>
    <dataValidation type="list" allowBlank="1" showInputMessage="1" showErrorMessage="1" sqref="J79:K79" xr:uid="{673CD18D-1D09-46E2-9185-1ECA51EADC4A}">
      <formula1>$BE$80</formula1>
    </dataValidation>
    <dataValidation type="list" allowBlank="1" showInputMessage="1" showErrorMessage="1" sqref="G85:H86" xr:uid="{11DC3680-2105-4B55-9D2C-B82F96477936}">
      <formula1>$AZ$84:$BA$84</formula1>
    </dataValidation>
    <dataValidation type="list" allowBlank="1" showInputMessage="1" sqref="I85:J86" xr:uid="{2E632928-C347-4948-A4AF-E7CF8F164885}">
      <formula1>IF(G85="平成",CHOOSE(SUM($AT$80:$AV$80)+1,$AK$79:$AM$79,$AK$79:$AL$79,$AK$79,"Err"),IF(G85="令和",CHOOSE(SUM($AT$80:$AV$80)+1,"Err",$AM$79,$AL$79:$AM$79,$AK$79:$AM$79),"Err"))</formula1>
    </dataValidation>
    <dataValidation imeMode="halfAlpha" allowBlank="1" showInputMessage="1" showErrorMessage="1" sqref="N26:AH28 N31:AD31 N34:AD36 Q40:R40 T40:U40 W40:X40 C45:V45 C48:AH48 V103:Y122 I80:L80 Q80:T80 Y80:AB80 O118:P121 W170:Z174 K143:N144 Q143:T144 W143:Z144 K150:N164 Q150:T164 W150:Z164 K170:N174 Q170:T174 K118:K122 L118:M121 N118:N122 C51:AH51 C54:Z54" xr:uid="{896EF7E5-9AC3-4EAB-AFF5-C2A236E02D0D}"/>
  </dataValidations>
  <pageMargins left="0.59055118110236227" right="0.19685039370078741" top="0.78740157480314965" bottom="0.39370078740157483" header="0.39370078740157483" footer="0.39370078740157483"/>
  <pageSetup paperSize="9" scale="84" orientation="portrait" r:id="rId1"/>
  <headerFooter>
    <oddHeader>&amp;L&amp;"ＭＳ ゴシック,標準"&amp;9様式第１号</oddHeader>
    <oddFooter>&amp;C&amp;"ＭＳ ゴシック,標準"&amp;9- &amp;P/&amp;N -</oddFooter>
  </headerFooter>
  <rowBreaks count="3" manualBreakCount="3">
    <brk id="62" max="16383" man="1"/>
    <brk id="125" max="16383" man="1"/>
    <brk id="177" max="1638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420B8-8B62-40FB-9903-DB148BD1CE9C}">
  <sheetPr>
    <pageSetUpPr fitToPage="1"/>
  </sheetPr>
  <dimension ref="B33:N39"/>
  <sheetViews>
    <sheetView topLeftCell="A38" workbookViewId="0">
      <selection activeCell="E34" sqref="E34"/>
    </sheetView>
  </sheetViews>
  <sheetFormatPr defaultColWidth="8.90625" defaultRowHeight="13" x14ac:dyDescent="0.2"/>
  <cols>
    <col min="1" max="2" width="8.90625" style="9"/>
    <col min="3" max="3" width="11.6328125" style="9" bestFit="1" customWidth="1"/>
    <col min="4" max="16384" width="8.90625" style="9"/>
  </cols>
  <sheetData>
    <row r="33" spans="2:14" x14ac:dyDescent="0.2">
      <c r="B33" s="115" t="s">
        <v>255</v>
      </c>
      <c r="C33" s="111">
        <v>46113</v>
      </c>
      <c r="E33" s="9" t="s">
        <v>256</v>
      </c>
    </row>
    <row r="34" spans="2:14" x14ac:dyDescent="0.2">
      <c r="B34" s="115" t="s">
        <v>252</v>
      </c>
      <c r="C34" s="116">
        <v>45825</v>
      </c>
      <c r="E34" s="9" t="s">
        <v>253</v>
      </c>
    </row>
    <row r="35" spans="2:14" ht="40.5" customHeight="1" x14ac:dyDescent="0.2">
      <c r="B35" s="115" t="s">
        <v>230</v>
      </c>
      <c r="C35" s="116">
        <v>45369</v>
      </c>
      <c r="E35" s="313" t="s">
        <v>231</v>
      </c>
      <c r="F35" s="314"/>
      <c r="G35" s="314"/>
      <c r="H35" s="314"/>
      <c r="I35" s="314"/>
      <c r="J35" s="314"/>
      <c r="K35" s="314"/>
      <c r="L35" s="314"/>
      <c r="M35" s="314"/>
      <c r="N35" s="314"/>
    </row>
    <row r="36" spans="2:14" x14ac:dyDescent="0.2">
      <c r="B36" s="10" t="s">
        <v>226</v>
      </c>
      <c r="C36" s="11">
        <v>44145</v>
      </c>
      <c r="E36" s="12" t="s">
        <v>227</v>
      </c>
    </row>
    <row r="37" spans="2:14" x14ac:dyDescent="0.2">
      <c r="B37" s="10" t="s">
        <v>223</v>
      </c>
      <c r="C37" s="11">
        <v>44060</v>
      </c>
      <c r="E37" s="12" t="s">
        <v>224</v>
      </c>
    </row>
    <row r="38" spans="2:14" x14ac:dyDescent="0.2">
      <c r="B38" s="10" t="s">
        <v>198</v>
      </c>
      <c r="C38" s="111">
        <v>42277</v>
      </c>
      <c r="E38" s="13" t="s">
        <v>196</v>
      </c>
    </row>
    <row r="39" spans="2:14" x14ac:dyDescent="0.2">
      <c r="B39" s="10" t="s">
        <v>195</v>
      </c>
      <c r="C39" s="111">
        <v>40830</v>
      </c>
      <c r="E39" s="13" t="s">
        <v>197</v>
      </c>
    </row>
  </sheetData>
  <mergeCells count="1">
    <mergeCell ref="E35:N35"/>
  </mergeCells>
  <phoneticPr fontId="31"/>
  <pageMargins left="0.7" right="0.7" top="0.75" bottom="0.75" header="0.3" footer="0.3"/>
  <pageSetup paperSize="9" scale="4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1号（決定）</vt:lpstr>
      <vt:lpstr>仕様</vt:lpstr>
      <vt:lpstr>'1号（決定）'!Print_Area</vt:lpstr>
      <vt:lpstr>平成</vt:lpstr>
      <vt:lpstr>令和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toshima</dc:creator>
  <cp:lastModifiedBy>佐藤 隆則（温暖化対策課）</cp:lastModifiedBy>
  <cp:lastPrinted>2025-06-16T09:36:53Z</cp:lastPrinted>
  <dcterms:created xsi:type="dcterms:W3CDTF">2011-10-14T10:34:07Z</dcterms:created>
  <dcterms:modified xsi:type="dcterms:W3CDTF">2026-04-07T08:49:12Z</dcterms:modified>
</cp:coreProperties>
</file>