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filterPrivacy="1" defaultThemeVersion="124226"/>
  <xr:revisionPtr revIDLastSave="0" documentId="13_ncr:1_{E249C5E9-FBBD-4605-823C-75D1243FB6CC}" xr6:coauthVersionLast="36" xr6:coauthVersionMax="46" xr10:uidLastSave="{00000000-0000-0000-0000-000000000000}"/>
  <workbookProtection workbookPassword="813D" lockStructure="1"/>
  <bookViews>
    <workbookView xWindow="-60" yWindow="-60" windowWidth="28920" windowHeight="16320" xr2:uid="{00000000-000D-0000-FFFF-FFFF00000000}"/>
  </bookViews>
  <sheets>
    <sheet name="その１" sheetId="5" r:id="rId1"/>
    <sheet name="その２" sheetId="7" r:id="rId2"/>
    <sheet name="その３" sheetId="18" r:id="rId3"/>
    <sheet name="その４" sheetId="10" r:id="rId4"/>
    <sheet name="初期設定シート" sheetId="13" state="hidden" r:id="rId5"/>
    <sheet name="都市ガス換算" sheetId="14" state="hidden" r:id="rId6"/>
    <sheet name="参考" sheetId="15" state="hidden" r:id="rId7"/>
  </sheets>
  <externalReferences>
    <externalReference r:id="rId8"/>
  </externalReferences>
  <definedNames>
    <definedName name="_xlnm._FilterDatabase" localSheetId="4" hidden="1">初期設定シート!$A$4:$AW$47</definedName>
    <definedName name="Ａ重油">初期設定シート!$F$42:$F$43</definedName>
    <definedName name="Ｂ・Ｃ重油">初期設定シート!$F$46:$F$47</definedName>
    <definedName name="_xlnm.Print_Area" localSheetId="0">その１!$A$1:$P$40</definedName>
    <definedName name="_xlnm.Print_Area" localSheetId="1">その２!$A$1:$G$40</definedName>
    <definedName name="_xlnm.Print_Area" localSheetId="2">その３!$A$1:$N$21</definedName>
    <definedName name="_xlnm.Print_Area" localSheetId="3">その４!$A$1:$Q$58</definedName>
    <definedName name="_xlnm.Print_Area" localSheetId="6">参考!$A$1:$U$42</definedName>
    <definedName name="_xlnm.Print_Titles" localSheetId="5">都市ガス換算!$1:$7</definedName>
    <definedName name="コークス炉ガス">初期設定シート!$F$116:$F$119</definedName>
    <definedName name="コールタール">初期設定シート!$F$112:$F$113</definedName>
    <definedName name="その他の燃料①">初期設定シート!$F$154:$F$155</definedName>
    <definedName name="その他の燃料②">初期設定シート!$F$158:$F$159</definedName>
    <definedName name="その他可燃性天然ガス">初期設定シート!$F$90:$F$93</definedName>
    <definedName name="ナフサ">初期設定シート!$F$30:$F$31</definedName>
    <definedName name="メーター種" localSheetId="2">[1]初期設定シート!$C$6:$C$7</definedName>
    <definedName name="メーター種">初期設定シート!$C$6:$C$7</definedName>
    <definedName name="一般送配電事業者の電線路を介した電気_昼間">初期設定シート!$F$6:$F$7</definedName>
    <definedName name="一般送配電事業者の電線路を介した電気_夜間">初期設定シート!$F$10:$F$11</definedName>
    <definedName name="一般炭">初期設定シート!$F$100:$F$101</definedName>
    <definedName name="液化石油ガス_LPG_その他">初期設定シート!$F$76:$F$79</definedName>
    <definedName name="液化石油ガス_LPG_ブタン">初期設定シート!$F$70:$F$73</definedName>
    <definedName name="液化石油ガス_LPG_プロパン">初期設定シート!$F$64:$F$67</definedName>
    <definedName name="液化石油ガス_LPG_プロパン・ブタン混合">初期設定シート!$F$58:$F$61</definedName>
    <definedName name="液化天然ガス_ＬＮＧ">初期設定シート!$F$86:$F$87</definedName>
    <definedName name="温水">初期設定シート!$F$146:$F$147</definedName>
    <definedName name="揮発油_ガソリン">初期設定シート!$F$26:$F$27</definedName>
    <definedName name="軽油">初期設定シート!$F$38:$F$39</definedName>
    <definedName name="原油_コンデンセートを除く">初期設定シート!$F$18:$F$19</definedName>
    <definedName name="原油のうちコンデンセート_NGL">初期設定シート!$F$22:$F$23</definedName>
    <definedName name="原料炭">初期設定シート!$F$96:$F$97</definedName>
    <definedName name="工事のためのエネルギー使用">初期設定シート!$B$84:$B$118</definedName>
    <definedName name="控除分監視点">初期設定シート!$A$11:$A$15</definedName>
    <definedName name="高効率ＣＧＳの利用">初期設定シート!$B$206</definedName>
    <definedName name="高炉ガス">初期設定シート!$F$122:$F$125</definedName>
    <definedName name="再エネ・特例監視点">初期設定シート!$A$18:$A$20</definedName>
    <definedName name="再生可能エネルギーの価値移転">初期設定シート!$B$199:$B$200</definedName>
    <definedName name="再生可能エネルギーの自家消費">初期設定シート!$B$203</definedName>
    <definedName name="産業用以外の蒸気">初期設定シート!$F$142:$F$143</definedName>
    <definedName name="産業用蒸気">初期設定シート!$F$138:$F$139</definedName>
    <definedName name="使用量監視点">初期設定シート!$A$6:$A$8</definedName>
    <definedName name="事業所外利用の移動体への供給">初期設定シート!$B$47:$B$81</definedName>
    <definedName name="自ら生成した電力">初期設定シート!$F$167:$F$168</definedName>
    <definedName name="自ら生成した熱">初期設定シート!$F$163:$F$164</definedName>
    <definedName name="住宅用途への供給">初期設定シート!$B$121:$B$155</definedName>
    <definedName name="石炭コークス">初期設定シート!$F$108:$F$109</definedName>
    <definedName name="石油アスファルト">初期設定シート!$F$50:$F$51</definedName>
    <definedName name="石油コークス">初期設定シート!$F$54:$F$55</definedName>
    <definedName name="石油系炭化水素ガス">初期設定シート!$F$82:$F$83</definedName>
    <definedName name="他事業所への熱や電気の供給">初期設定シート!$B$158:$B$159</definedName>
    <definedName name="他事業所への燃料等の直接供給">初期設定シート!$B$162:$B$196</definedName>
    <definedName name="昼夜不明またはその他からの買電">初期設定シート!$F$14:$F$15</definedName>
    <definedName name="転炉ガス">初期設定シート!$F$128:$F$131</definedName>
    <definedName name="電気">初期設定シート!$F$175:$F$176</definedName>
    <definedName name="電気の使用">初期設定シート!$B$6:$B$8</definedName>
    <definedName name="都市ガス">初期設定シート!$F$134:$F$135</definedName>
    <definedName name="都市ガス会社">初期設定シート!$D$6:$D$28</definedName>
    <definedName name="灯油">初期設定シート!$F$34:$F$35</definedName>
    <definedName name="熱">初期設定シート!$F$171:$F$172</definedName>
    <definedName name="熱の使用">初期設定シート!$B$41:$B$44</definedName>
    <definedName name="熱量">初期設定シート!$D$31:$D$34</definedName>
    <definedName name="燃料の使用">初期設定シート!$B$11:$B$38</definedName>
    <definedName name="無煙炭">初期設定シート!$F$104:$F$105</definedName>
    <definedName name="冷水">初期設定シート!$F$150:$F$151</definedName>
  </definedNames>
  <calcPr calcId="191029"/>
</workbook>
</file>

<file path=xl/calcChain.xml><?xml version="1.0" encoding="utf-8"?>
<calcChain xmlns="http://schemas.openxmlformats.org/spreadsheetml/2006/main">
  <c r="K20" i="18" l="1"/>
  <c r="O16" i="18" l="1"/>
  <c r="O15" i="18"/>
  <c r="O14" i="18"/>
  <c r="O13" i="18"/>
  <c r="O12" i="18"/>
  <c r="O11" i="18"/>
  <c r="O10" i="18"/>
  <c r="O9" i="18"/>
  <c r="O8" i="18"/>
  <c r="O7" i="18"/>
  <c r="M16" i="18"/>
  <c r="M15" i="18"/>
  <c r="M14" i="18"/>
  <c r="M13" i="18"/>
  <c r="M12" i="18"/>
  <c r="M11" i="18"/>
  <c r="M10" i="18"/>
  <c r="M9" i="18"/>
  <c r="M8" i="18"/>
  <c r="M7" i="18"/>
  <c r="Q56" i="10"/>
  <c r="P41" i="5"/>
  <c r="M1" i="18" l="1"/>
  <c r="M2" i="18" l="1"/>
  <c r="Q57" i="10" l="1"/>
  <c r="J22" i="5" l="1"/>
  <c r="Q21" i="5" s="1"/>
  <c r="Q7" i="5"/>
  <c r="Q3" i="5"/>
  <c r="F6" i="14" l="1"/>
  <c r="J2" i="14"/>
  <c r="F6" i="7"/>
  <c r="G2" i="7"/>
  <c r="D28" i="13" l="1"/>
  <c r="D27" i="13"/>
  <c r="F154" i="13" l="1"/>
  <c r="F158" i="13"/>
  <c r="D34" i="13"/>
  <c r="D33" i="13"/>
  <c r="J1" i="14" l="1"/>
  <c r="G1" i="7"/>
  <c r="G16" i="7" l="1"/>
  <c r="GW58" i="7" l="1"/>
  <c r="GV58" i="7"/>
  <c r="GW57" i="7"/>
  <c r="GV57" i="7"/>
  <c r="GW56" i="7"/>
  <c r="GV56" i="7"/>
  <c r="GW55" i="7"/>
  <c r="GV55" i="7"/>
  <c r="J510" i="13"/>
  <c r="J482" i="13"/>
  <c r="J453" i="13"/>
  <c r="J424" i="13"/>
  <c r="J395" i="13"/>
  <c r="J506" i="13" l="1"/>
  <c r="J477" i="13"/>
  <c r="J448" i="13"/>
  <c r="J419" i="13"/>
  <c r="J390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I33" i="13"/>
  <c r="J33" i="13" s="1"/>
  <c r="I34" i="13"/>
  <c r="J34" i="13" s="1"/>
  <c r="I35" i="13"/>
  <c r="I36" i="13"/>
  <c r="J36" i="13" s="1"/>
  <c r="I37" i="13"/>
  <c r="J37" i="13" s="1"/>
  <c r="I38" i="13"/>
  <c r="J38" i="13" s="1"/>
  <c r="I39" i="13"/>
  <c r="I40" i="13"/>
  <c r="J40" i="13" s="1"/>
  <c r="I41" i="13"/>
  <c r="J41" i="13" s="1"/>
  <c r="I42" i="13"/>
  <c r="J42" i="13" s="1"/>
  <c r="I43" i="13"/>
  <c r="I44" i="13"/>
  <c r="J44" i="13" s="1"/>
  <c r="I45" i="13"/>
  <c r="J45" i="13" s="1"/>
  <c r="I46" i="13"/>
  <c r="J46" i="13" s="1"/>
  <c r="I47" i="13"/>
  <c r="I48" i="13"/>
  <c r="J48" i="13" s="1"/>
  <c r="I49" i="13"/>
  <c r="J49" i="13" s="1"/>
  <c r="I50" i="13"/>
  <c r="J50" i="13" s="1"/>
  <c r="I51" i="13"/>
  <c r="I52" i="13"/>
  <c r="J52" i="13" s="1"/>
  <c r="I53" i="13"/>
  <c r="J53" i="13" s="1"/>
  <c r="J54" i="13"/>
  <c r="I55" i="13"/>
  <c r="I56" i="13"/>
  <c r="I57" i="13"/>
  <c r="I58" i="13"/>
  <c r="J82" i="13"/>
  <c r="J110" i="13"/>
  <c r="J138" i="13"/>
  <c r="J166" i="13"/>
  <c r="J194" i="13"/>
  <c r="J222" i="13"/>
  <c r="J250" i="13"/>
  <c r="I80" i="13" l="1"/>
  <c r="J80" i="13" s="1"/>
  <c r="I76" i="13"/>
  <c r="I104" i="13" s="1"/>
  <c r="I70" i="13"/>
  <c r="I98" i="13" s="1"/>
  <c r="I68" i="13"/>
  <c r="J68" i="13" s="1"/>
  <c r="I65" i="13"/>
  <c r="I93" i="13" s="1"/>
  <c r="I64" i="13"/>
  <c r="J64" i="13" s="1"/>
  <c r="I81" i="13"/>
  <c r="J81" i="13" s="1"/>
  <c r="I69" i="13"/>
  <c r="J69" i="13" s="1"/>
  <c r="I74" i="13"/>
  <c r="J74" i="13" s="1"/>
  <c r="I78" i="13"/>
  <c r="J78" i="13" s="1"/>
  <c r="I73" i="13"/>
  <c r="J73" i="13" s="1"/>
  <c r="I62" i="13"/>
  <c r="J62" i="13" s="1"/>
  <c r="I77" i="13"/>
  <c r="J77" i="13" s="1"/>
  <c r="I72" i="13"/>
  <c r="J72" i="13" s="1"/>
  <c r="I66" i="13"/>
  <c r="I94" i="13" s="1"/>
  <c r="I61" i="13"/>
  <c r="J61" i="13" s="1"/>
  <c r="J51" i="13"/>
  <c r="I79" i="13"/>
  <c r="I107" i="13" s="1"/>
  <c r="J47" i="13"/>
  <c r="I75" i="13"/>
  <c r="I103" i="13" s="1"/>
  <c r="J43" i="13"/>
  <c r="I71" i="13"/>
  <c r="I99" i="13" s="1"/>
  <c r="J39" i="13"/>
  <c r="I67" i="13"/>
  <c r="I95" i="13" s="1"/>
  <c r="J35" i="13"/>
  <c r="I63" i="13"/>
  <c r="I91" i="13" s="1"/>
  <c r="I83" i="13"/>
  <c r="J55" i="13"/>
  <c r="J58" i="13"/>
  <c r="I86" i="13"/>
  <c r="I109" i="13"/>
  <c r="I85" i="13"/>
  <c r="J57" i="13"/>
  <c r="J76" i="13"/>
  <c r="J56" i="13"/>
  <c r="I84" i="13"/>
  <c r="I100" i="13" l="1"/>
  <c r="J70" i="13"/>
  <c r="I108" i="13"/>
  <c r="J108" i="13" s="1"/>
  <c r="I96" i="13"/>
  <c r="I124" i="13" s="1"/>
  <c r="J65" i="13"/>
  <c r="I101" i="13"/>
  <c r="J101" i="13" s="1"/>
  <c r="J63" i="13"/>
  <c r="I92" i="13"/>
  <c r="I120" i="13" s="1"/>
  <c r="I105" i="13"/>
  <c r="J105" i="13" s="1"/>
  <c r="J66" i="13"/>
  <c r="I106" i="13"/>
  <c r="J106" i="13" s="1"/>
  <c r="J71" i="13"/>
  <c r="I102" i="13"/>
  <c r="I130" i="13" s="1"/>
  <c r="J67" i="13"/>
  <c r="I89" i="13"/>
  <c r="J89" i="13" s="1"/>
  <c r="I97" i="13"/>
  <c r="J97" i="13" s="1"/>
  <c r="I90" i="13"/>
  <c r="J90" i="13" s="1"/>
  <c r="J75" i="13"/>
  <c r="J79" i="13"/>
  <c r="J92" i="13"/>
  <c r="J100" i="13"/>
  <c r="I128" i="13"/>
  <c r="J86" i="13"/>
  <c r="I114" i="13"/>
  <c r="J98" i="13"/>
  <c r="I126" i="13"/>
  <c r="J91" i="13"/>
  <c r="I119" i="13"/>
  <c r="J99" i="13"/>
  <c r="I127" i="13"/>
  <c r="J107" i="13"/>
  <c r="I135" i="13"/>
  <c r="J84" i="13"/>
  <c r="I112" i="13"/>
  <c r="J104" i="13"/>
  <c r="I132" i="13"/>
  <c r="J94" i="13"/>
  <c r="I122" i="13"/>
  <c r="J85" i="13"/>
  <c r="I113" i="13"/>
  <c r="J93" i="13"/>
  <c r="I121" i="13"/>
  <c r="J109" i="13"/>
  <c r="I137" i="13"/>
  <c r="J95" i="13"/>
  <c r="I123" i="13"/>
  <c r="J103" i="13"/>
  <c r="I131" i="13"/>
  <c r="J83" i="13"/>
  <c r="I111" i="13"/>
  <c r="J96" i="13" l="1"/>
  <c r="I134" i="13"/>
  <c r="J134" i="13" s="1"/>
  <c r="I136" i="13"/>
  <c r="I164" i="13" s="1"/>
  <c r="I129" i="13"/>
  <c r="J129" i="13" s="1"/>
  <c r="I117" i="13"/>
  <c r="J117" i="13" s="1"/>
  <c r="I133" i="13"/>
  <c r="J133" i="13" s="1"/>
  <c r="J102" i="13"/>
  <c r="I118" i="13"/>
  <c r="J118" i="13" s="1"/>
  <c r="I125" i="13"/>
  <c r="J125" i="13" s="1"/>
  <c r="J131" i="13"/>
  <c r="I159" i="13"/>
  <c r="J121" i="13"/>
  <c r="I149" i="13"/>
  <c r="J135" i="13"/>
  <c r="I163" i="13"/>
  <c r="J119" i="13"/>
  <c r="I147" i="13"/>
  <c r="I154" i="13"/>
  <c r="J126" i="13"/>
  <c r="I156" i="13"/>
  <c r="J128" i="13"/>
  <c r="J111" i="13"/>
  <c r="I139" i="13"/>
  <c r="J123" i="13"/>
  <c r="I151" i="13"/>
  <c r="J113" i="13"/>
  <c r="I141" i="13"/>
  <c r="I150" i="13"/>
  <c r="J122" i="13"/>
  <c r="I160" i="13"/>
  <c r="J132" i="13"/>
  <c r="I140" i="13"/>
  <c r="J112" i="13"/>
  <c r="J127" i="13"/>
  <c r="I155" i="13"/>
  <c r="I142" i="13"/>
  <c r="J114" i="13"/>
  <c r="I148" i="13"/>
  <c r="J120" i="13"/>
  <c r="J137" i="13"/>
  <c r="I165" i="13"/>
  <c r="I158" i="13"/>
  <c r="J130" i="13"/>
  <c r="I152" i="13"/>
  <c r="J124" i="13"/>
  <c r="J136" i="13" l="1"/>
  <c r="I162" i="13"/>
  <c r="I190" i="13" s="1"/>
  <c r="I157" i="13"/>
  <c r="I185" i="13" s="1"/>
  <c r="I145" i="13"/>
  <c r="J145" i="13" s="1"/>
  <c r="I146" i="13"/>
  <c r="J146" i="13" s="1"/>
  <c r="I161" i="13"/>
  <c r="I189" i="13" s="1"/>
  <c r="I153" i="13"/>
  <c r="J153" i="13" s="1"/>
  <c r="J165" i="13"/>
  <c r="I193" i="13"/>
  <c r="J155" i="13"/>
  <c r="I183" i="13"/>
  <c r="J141" i="13"/>
  <c r="I169" i="13"/>
  <c r="J151" i="13"/>
  <c r="I179" i="13"/>
  <c r="J163" i="13"/>
  <c r="I191" i="13"/>
  <c r="J149" i="13"/>
  <c r="I177" i="13"/>
  <c r="J152" i="13"/>
  <c r="I180" i="13"/>
  <c r="J164" i="13"/>
  <c r="I192" i="13"/>
  <c r="J160" i="13"/>
  <c r="I188" i="13"/>
  <c r="J156" i="13"/>
  <c r="I184" i="13"/>
  <c r="J139" i="13"/>
  <c r="I167" i="13"/>
  <c r="J147" i="13"/>
  <c r="I175" i="13"/>
  <c r="J159" i="13"/>
  <c r="I187" i="13"/>
  <c r="J162" i="13"/>
  <c r="J158" i="13"/>
  <c r="I186" i="13"/>
  <c r="J148" i="13"/>
  <c r="I176" i="13"/>
  <c r="J142" i="13"/>
  <c r="I170" i="13"/>
  <c r="J140" i="13"/>
  <c r="I168" i="13"/>
  <c r="J150" i="13"/>
  <c r="I178" i="13"/>
  <c r="J154" i="13"/>
  <c r="I182" i="13"/>
  <c r="I174" i="13" l="1"/>
  <c r="J174" i="13" s="1"/>
  <c r="J161" i="13"/>
  <c r="J157" i="13"/>
  <c r="I173" i="13"/>
  <c r="J173" i="13" s="1"/>
  <c r="I181" i="13"/>
  <c r="I209" i="13" s="1"/>
  <c r="J182" i="13"/>
  <c r="I210" i="13"/>
  <c r="J176" i="13"/>
  <c r="I204" i="13"/>
  <c r="J190" i="13"/>
  <c r="I218" i="13"/>
  <c r="I213" i="13"/>
  <c r="J185" i="13"/>
  <c r="J184" i="13"/>
  <c r="I212" i="13"/>
  <c r="J192" i="13"/>
  <c r="I220" i="13"/>
  <c r="I205" i="13"/>
  <c r="J177" i="13"/>
  <c r="I201" i="13"/>
  <c r="I202" i="13"/>
  <c r="J178" i="13"/>
  <c r="I206" i="13"/>
  <c r="J170" i="13"/>
  <c r="I198" i="13"/>
  <c r="J186" i="13"/>
  <c r="I214" i="13"/>
  <c r="I215" i="13"/>
  <c r="J187" i="13"/>
  <c r="I195" i="13"/>
  <c r="J167" i="13"/>
  <c r="I217" i="13"/>
  <c r="J189" i="13"/>
  <c r="J188" i="13"/>
  <c r="I216" i="13"/>
  <c r="J180" i="13"/>
  <c r="I208" i="13"/>
  <c r="I219" i="13"/>
  <c r="J191" i="13"/>
  <c r="I207" i="13"/>
  <c r="J179" i="13"/>
  <c r="I211" i="13"/>
  <c r="J183" i="13"/>
  <c r="I221" i="13"/>
  <c r="J193" i="13"/>
  <c r="J168" i="13"/>
  <c r="I196" i="13"/>
  <c r="I203" i="13"/>
  <c r="J175" i="13"/>
  <c r="I197" i="13"/>
  <c r="J169" i="13"/>
  <c r="J181" i="13" l="1"/>
  <c r="J208" i="13"/>
  <c r="I236" i="13"/>
  <c r="J236" i="13" s="1"/>
  <c r="I226" i="13"/>
  <c r="J198" i="13"/>
  <c r="J202" i="13"/>
  <c r="I230" i="13"/>
  <c r="J230" i="13" s="1"/>
  <c r="J220" i="13"/>
  <c r="I248" i="13"/>
  <c r="J248" i="13" s="1"/>
  <c r="J204" i="13"/>
  <c r="I232" i="13"/>
  <c r="J232" i="13" s="1"/>
  <c r="I231" i="13"/>
  <c r="J231" i="13" s="1"/>
  <c r="J203" i="13"/>
  <c r="J221" i="13"/>
  <c r="I249" i="13"/>
  <c r="J249" i="13" s="1"/>
  <c r="I235" i="13"/>
  <c r="J235" i="13" s="1"/>
  <c r="J207" i="13"/>
  <c r="J217" i="13"/>
  <c r="I245" i="13"/>
  <c r="J245" i="13" s="1"/>
  <c r="I243" i="13"/>
  <c r="J243" i="13" s="1"/>
  <c r="J215" i="13"/>
  <c r="J209" i="13"/>
  <c r="I237" i="13"/>
  <c r="J237" i="13" s="1"/>
  <c r="J213" i="13"/>
  <c r="I241" i="13"/>
  <c r="J241" i="13" s="1"/>
  <c r="J196" i="13"/>
  <c r="I224" i="13"/>
  <c r="J216" i="13"/>
  <c r="I244" i="13"/>
  <c r="J244" i="13" s="1"/>
  <c r="J214" i="13"/>
  <c r="I242" i="13"/>
  <c r="J242" i="13" s="1"/>
  <c r="J206" i="13"/>
  <c r="I234" i="13"/>
  <c r="J234" i="13" s="1"/>
  <c r="J212" i="13"/>
  <c r="I240" i="13"/>
  <c r="J240" i="13" s="1"/>
  <c r="J218" i="13"/>
  <c r="I246" i="13"/>
  <c r="J246" i="13" s="1"/>
  <c r="J210" i="13"/>
  <c r="I238" i="13"/>
  <c r="J238" i="13" s="1"/>
  <c r="J197" i="13"/>
  <c r="I225" i="13"/>
  <c r="I239" i="13"/>
  <c r="J239" i="13" s="1"/>
  <c r="J211" i="13"/>
  <c r="I247" i="13"/>
  <c r="J247" i="13" s="1"/>
  <c r="J219" i="13"/>
  <c r="J195" i="13"/>
  <c r="I223" i="13"/>
  <c r="J201" i="13"/>
  <c r="I229" i="13"/>
  <c r="J229" i="13" s="1"/>
  <c r="J205" i="13"/>
  <c r="I233" i="13"/>
  <c r="J233" i="13" s="1"/>
  <c r="J226" i="13" l="1"/>
  <c r="I254" i="13"/>
  <c r="J254" i="13" s="1"/>
  <c r="J223" i="13"/>
  <c r="I251" i="13"/>
  <c r="J251" i="13" s="1"/>
  <c r="J224" i="13"/>
  <c r="I252" i="13"/>
  <c r="J252" i="13" s="1"/>
  <c r="J225" i="13"/>
  <c r="I253" i="13"/>
  <c r="J253" i="13" s="1"/>
  <c r="GQ38" i="7" l="1"/>
  <c r="GP38" i="7"/>
  <c r="GO38" i="7"/>
  <c r="GN38" i="7"/>
  <c r="GM38" i="7"/>
  <c r="GL38" i="7"/>
  <c r="GK38" i="7"/>
  <c r="GJ38" i="7"/>
  <c r="GI38" i="7"/>
  <c r="GH38" i="7"/>
  <c r="GG38" i="7"/>
  <c r="GC38" i="7"/>
  <c r="GE38" i="7" s="1"/>
  <c r="GB38" i="7"/>
  <c r="FY38" i="7"/>
  <c r="FX38" i="7"/>
  <c r="FZ38" i="7" s="1"/>
  <c r="FW38" i="7"/>
  <c r="FT38" i="7"/>
  <c r="FS38" i="7"/>
  <c r="FU38" i="7" s="1"/>
  <c r="FR38" i="7"/>
  <c r="FO38" i="7"/>
  <c r="FN38" i="7"/>
  <c r="FP38" i="7" s="1"/>
  <c r="FM38" i="7"/>
  <c r="FJ38" i="7"/>
  <c r="FI38" i="7"/>
  <c r="FK38" i="7" s="1"/>
  <c r="FH38" i="7"/>
  <c r="FE38" i="7"/>
  <c r="FD38" i="7"/>
  <c r="FF38" i="7" s="1"/>
  <c r="FC38" i="7"/>
  <c r="EZ38" i="7"/>
  <c r="EY38" i="7"/>
  <c r="FA38" i="7" s="1"/>
  <c r="EX38" i="7"/>
  <c r="EU38" i="7"/>
  <c r="ET38" i="7"/>
  <c r="EV38" i="7" s="1"/>
  <c r="ES38" i="7"/>
  <c r="EP38" i="7"/>
  <c r="EO38" i="7"/>
  <c r="EQ38" i="7" s="1"/>
  <c r="EN38" i="7"/>
  <c r="EK38" i="7"/>
  <c r="EJ38" i="7"/>
  <c r="EL38" i="7" s="1"/>
  <c r="EI38" i="7"/>
  <c r="EF38" i="7"/>
  <c r="EE38" i="7"/>
  <c r="EG38" i="7" s="1"/>
  <c r="ED38" i="7"/>
  <c r="EA38" i="7"/>
  <c r="DZ38" i="7"/>
  <c r="EB38" i="7" s="1"/>
  <c r="DY38" i="7"/>
  <c r="DV38" i="7"/>
  <c r="DU38" i="7"/>
  <c r="DW38" i="7" s="1"/>
  <c r="DT38" i="7"/>
  <c r="DQ38" i="7"/>
  <c r="DP38" i="7"/>
  <c r="DR38" i="7" s="1"/>
  <c r="DO38" i="7"/>
  <c r="DL38" i="7"/>
  <c r="DK38" i="7"/>
  <c r="DM38" i="7" s="1"/>
  <c r="DJ38" i="7"/>
  <c r="DG38" i="7"/>
  <c r="DF38" i="7"/>
  <c r="DH38" i="7" s="1"/>
  <c r="DE38" i="7"/>
  <c r="DB38" i="7"/>
  <c r="DA38" i="7"/>
  <c r="DC38" i="7" s="1"/>
  <c r="CZ38" i="7"/>
  <c r="CW38" i="7"/>
  <c r="CV38" i="7"/>
  <c r="CX38" i="7" s="1"/>
  <c r="CU38" i="7"/>
  <c r="CR38" i="7"/>
  <c r="CQ38" i="7"/>
  <c r="CS38" i="7" s="1"/>
  <c r="CP38" i="7"/>
  <c r="CM38" i="7"/>
  <c r="CL38" i="7"/>
  <c r="CN38" i="7" s="1"/>
  <c r="CK38" i="7"/>
  <c r="CH38" i="7"/>
  <c r="CG38" i="7"/>
  <c r="CI38" i="7" s="1"/>
  <c r="CF38" i="7"/>
  <c r="CC38" i="7"/>
  <c r="CB38" i="7"/>
  <c r="CD38" i="7" s="1"/>
  <c r="CA38" i="7"/>
  <c r="BX38" i="7"/>
  <c r="BW38" i="7"/>
  <c r="BY38" i="7" s="1"/>
  <c r="BV38" i="7"/>
  <c r="BS38" i="7"/>
  <c r="BR38" i="7"/>
  <c r="BT38" i="7" s="1"/>
  <c r="BQ38" i="7"/>
  <c r="BN38" i="7"/>
  <c r="BM38" i="7"/>
  <c r="BO38" i="7" s="1"/>
  <c r="BL38" i="7"/>
  <c r="BI38" i="7"/>
  <c r="BH38" i="7"/>
  <c r="BJ38" i="7" s="1"/>
  <c r="BG38" i="7"/>
  <c r="BD38" i="7"/>
  <c r="BC38" i="7"/>
  <c r="BE38" i="7" s="1"/>
  <c r="BB38" i="7"/>
  <c r="AY38" i="7"/>
  <c r="AX38" i="7"/>
  <c r="AZ38" i="7" s="1"/>
  <c r="AW38" i="7"/>
  <c r="AT38" i="7"/>
  <c r="AS38" i="7"/>
  <c r="AU38" i="7" s="1"/>
  <c r="AR38" i="7"/>
  <c r="AO38" i="7"/>
  <c r="AN38" i="7"/>
  <c r="AP38" i="7" s="1"/>
  <c r="AM38" i="7"/>
  <c r="AJ38" i="7"/>
  <c r="AI38" i="7"/>
  <c r="AK38" i="7" s="1"/>
  <c r="AH38" i="7"/>
  <c r="AE38" i="7"/>
  <c r="AD38" i="7"/>
  <c r="AF38" i="7" s="1"/>
  <c r="AC38" i="7"/>
  <c r="Z38" i="7"/>
  <c r="Y38" i="7"/>
  <c r="AA38" i="7" s="1"/>
  <c r="X38" i="7"/>
  <c r="U38" i="7"/>
  <c r="T38" i="7"/>
  <c r="V38" i="7" s="1"/>
  <c r="S38" i="7"/>
  <c r="P38" i="7"/>
  <c r="O38" i="7"/>
  <c r="Q38" i="7" s="1"/>
  <c r="N38" i="7"/>
  <c r="K38" i="7"/>
  <c r="J38" i="7"/>
  <c r="L38" i="7" s="1"/>
  <c r="I38" i="7"/>
  <c r="G38" i="7"/>
  <c r="GD38" i="7" s="1"/>
  <c r="F95" i="14"/>
  <c r="F86" i="14"/>
  <c r="B96" i="14"/>
  <c r="B87" i="14"/>
  <c r="B48" i="14"/>
  <c r="B39" i="14"/>
  <c r="GW70" i="7"/>
  <c r="GV70" i="7"/>
  <c r="GW69" i="7"/>
  <c r="GV69" i="7"/>
  <c r="GW68" i="7"/>
  <c r="GV68" i="7"/>
  <c r="GW67" i="7"/>
  <c r="GV67" i="7"/>
  <c r="GW66" i="7"/>
  <c r="GV66" i="7"/>
  <c r="GW65" i="7"/>
  <c r="GV65" i="7"/>
  <c r="GW64" i="7"/>
  <c r="GV64" i="7"/>
  <c r="GW63" i="7"/>
  <c r="GV63" i="7"/>
  <c r="GW62" i="7"/>
  <c r="GV62" i="7"/>
  <c r="GW61" i="7"/>
  <c r="GV61" i="7"/>
  <c r="GW60" i="7"/>
  <c r="GV60" i="7"/>
  <c r="GW59" i="7"/>
  <c r="GV59" i="7"/>
  <c r="GW54" i="7"/>
  <c r="GV54" i="7"/>
  <c r="GW53" i="7"/>
  <c r="GV53" i="7"/>
  <c r="GW52" i="7"/>
  <c r="GV52" i="7"/>
  <c r="GW51" i="7"/>
  <c r="GV51" i="7"/>
  <c r="GW50" i="7"/>
  <c r="GV50" i="7"/>
  <c r="GW49" i="7"/>
  <c r="GV49" i="7"/>
  <c r="GW48" i="7"/>
  <c r="GV48" i="7"/>
  <c r="GW47" i="7"/>
  <c r="GV47" i="7"/>
  <c r="GW46" i="7"/>
  <c r="GV46" i="7"/>
  <c r="GW45" i="7"/>
  <c r="GV45" i="7"/>
  <c r="GW44" i="7"/>
  <c r="GV44" i="7"/>
  <c r="GW43" i="7"/>
  <c r="GV43" i="7"/>
  <c r="GW42" i="7"/>
  <c r="GV42" i="7"/>
  <c r="GW41" i="7"/>
  <c r="GV41" i="7"/>
  <c r="GW40" i="7"/>
  <c r="GV40" i="7"/>
  <c r="GW39" i="7"/>
  <c r="GV39" i="7"/>
  <c r="G22" i="7"/>
  <c r="I22" i="7"/>
  <c r="J22" i="7"/>
  <c r="L22" i="7" s="1"/>
  <c r="K22" i="7"/>
  <c r="N22" i="7"/>
  <c r="O22" i="7"/>
  <c r="Q22" i="7" s="1"/>
  <c r="P22" i="7"/>
  <c r="S22" i="7"/>
  <c r="T22" i="7"/>
  <c r="V22" i="7" s="1"/>
  <c r="U22" i="7"/>
  <c r="X22" i="7"/>
  <c r="Y22" i="7"/>
  <c r="AA22" i="7" s="1"/>
  <c r="Z22" i="7"/>
  <c r="AC22" i="7"/>
  <c r="AD22" i="7"/>
  <c r="AF22" i="7" s="1"/>
  <c r="AE22" i="7"/>
  <c r="AH22" i="7"/>
  <c r="AI22" i="7"/>
  <c r="AK22" i="7" s="1"/>
  <c r="AJ22" i="7"/>
  <c r="AM22" i="7"/>
  <c r="AN22" i="7"/>
  <c r="AP22" i="7" s="1"/>
  <c r="AO22" i="7"/>
  <c r="AR22" i="7"/>
  <c r="AS22" i="7"/>
  <c r="AU22" i="7" s="1"/>
  <c r="AT22" i="7"/>
  <c r="AW22" i="7"/>
  <c r="AX22" i="7"/>
  <c r="AZ22" i="7" s="1"/>
  <c r="AY22" i="7"/>
  <c r="BB22" i="7"/>
  <c r="BC22" i="7"/>
  <c r="BE22" i="7" s="1"/>
  <c r="BD22" i="7"/>
  <c r="BG22" i="7"/>
  <c r="BH22" i="7"/>
  <c r="BJ22" i="7" s="1"/>
  <c r="BI22" i="7"/>
  <c r="BL22" i="7"/>
  <c r="BM22" i="7"/>
  <c r="BO22" i="7" s="1"/>
  <c r="BN22" i="7"/>
  <c r="BQ22" i="7"/>
  <c r="BR22" i="7"/>
  <c r="BT22" i="7" s="1"/>
  <c r="BS22" i="7"/>
  <c r="BV22" i="7"/>
  <c r="BW22" i="7"/>
  <c r="BY22" i="7" s="1"/>
  <c r="BX22" i="7"/>
  <c r="CA22" i="7"/>
  <c r="CB22" i="7"/>
  <c r="CD22" i="7" s="1"/>
  <c r="CC22" i="7"/>
  <c r="CF22" i="7"/>
  <c r="CG22" i="7"/>
  <c r="CI22" i="7" s="1"/>
  <c r="CH22" i="7"/>
  <c r="CK22" i="7"/>
  <c r="CL22" i="7"/>
  <c r="CN22" i="7" s="1"/>
  <c r="CM22" i="7"/>
  <c r="CP22" i="7"/>
  <c r="CQ22" i="7"/>
  <c r="CS22" i="7" s="1"/>
  <c r="CR22" i="7"/>
  <c r="CU22" i="7"/>
  <c r="CV22" i="7"/>
  <c r="CX22" i="7" s="1"/>
  <c r="CW22" i="7"/>
  <c r="CZ22" i="7"/>
  <c r="DA22" i="7"/>
  <c r="DC22" i="7" s="1"/>
  <c r="DB22" i="7"/>
  <c r="DE22" i="7"/>
  <c r="DF22" i="7"/>
  <c r="DH22" i="7" s="1"/>
  <c r="DG22" i="7"/>
  <c r="DJ22" i="7"/>
  <c r="DK22" i="7"/>
  <c r="DM22" i="7" s="1"/>
  <c r="DL22" i="7"/>
  <c r="DO22" i="7"/>
  <c r="DP22" i="7"/>
  <c r="DR22" i="7" s="1"/>
  <c r="DQ22" i="7"/>
  <c r="DT22" i="7"/>
  <c r="DU22" i="7"/>
  <c r="DW22" i="7" s="1"/>
  <c r="DV22" i="7"/>
  <c r="DY22" i="7"/>
  <c r="DZ22" i="7"/>
  <c r="EB22" i="7" s="1"/>
  <c r="EA22" i="7"/>
  <c r="ED22" i="7"/>
  <c r="EE22" i="7"/>
  <c r="EG22" i="7" s="1"/>
  <c r="EF22" i="7"/>
  <c r="EI22" i="7"/>
  <c r="EJ22" i="7"/>
  <c r="EL22" i="7" s="1"/>
  <c r="EK22" i="7"/>
  <c r="EN22" i="7"/>
  <c r="EO22" i="7"/>
  <c r="EQ22" i="7" s="1"/>
  <c r="EP22" i="7"/>
  <c r="ES22" i="7"/>
  <c r="ET22" i="7"/>
  <c r="EV22" i="7" s="1"/>
  <c r="EU22" i="7"/>
  <c r="EX22" i="7"/>
  <c r="EY22" i="7"/>
  <c r="FA22" i="7" s="1"/>
  <c r="EZ22" i="7"/>
  <c r="FC22" i="7"/>
  <c r="FD22" i="7"/>
  <c r="FF22" i="7" s="1"/>
  <c r="FE22" i="7"/>
  <c r="FH22" i="7"/>
  <c r="FI22" i="7"/>
  <c r="FK22" i="7" s="1"/>
  <c r="FJ22" i="7"/>
  <c r="FM22" i="7"/>
  <c r="FN22" i="7"/>
  <c r="FP22" i="7" s="1"/>
  <c r="FO22" i="7"/>
  <c r="FR22" i="7"/>
  <c r="FS22" i="7"/>
  <c r="FU22" i="7" s="1"/>
  <c r="FT22" i="7"/>
  <c r="FW22" i="7"/>
  <c r="FX22" i="7"/>
  <c r="FZ22" i="7" s="1"/>
  <c r="FY22" i="7"/>
  <c r="GB22" i="7"/>
  <c r="GC22" i="7"/>
  <c r="GE22" i="7" s="1"/>
  <c r="GD22" i="7"/>
  <c r="GG22" i="7"/>
  <c r="GH22" i="7"/>
  <c r="GI22" i="7"/>
  <c r="GJ22" i="7"/>
  <c r="GK22" i="7"/>
  <c r="GL22" i="7"/>
  <c r="GM22" i="7"/>
  <c r="GN22" i="7"/>
  <c r="GO22" i="7"/>
  <c r="GP22" i="7"/>
  <c r="GQ22" i="7"/>
  <c r="T31" i="15"/>
  <c r="S31" i="15"/>
  <c r="R31" i="15"/>
  <c r="Q31" i="15"/>
  <c r="P31" i="15"/>
  <c r="T30" i="15"/>
  <c r="S30" i="15"/>
  <c r="R30" i="15"/>
  <c r="Q30" i="15"/>
  <c r="P30" i="15"/>
  <c r="T40" i="15"/>
  <c r="S40" i="15"/>
  <c r="P40" i="15"/>
  <c r="O40" i="15"/>
  <c r="N40" i="15"/>
  <c r="M40" i="15"/>
  <c r="T36" i="15"/>
  <c r="S36" i="15"/>
  <c r="R36" i="15"/>
  <c r="Q36" i="15"/>
  <c r="O36" i="15"/>
  <c r="N36" i="15"/>
  <c r="M36" i="15"/>
  <c r="S42" i="15"/>
  <c r="R42" i="15"/>
  <c r="Q42" i="15"/>
  <c r="P42" i="15"/>
  <c r="O42" i="15"/>
  <c r="N42" i="15"/>
  <c r="M42" i="15"/>
  <c r="T41" i="15"/>
  <c r="R41" i="15"/>
  <c r="Q41" i="15"/>
  <c r="P41" i="15"/>
  <c r="O41" i="15"/>
  <c r="N41" i="15"/>
  <c r="M41" i="15"/>
  <c r="T35" i="15"/>
  <c r="S35" i="15"/>
  <c r="R35" i="15"/>
  <c r="Q35" i="15"/>
  <c r="P35" i="15"/>
  <c r="T34" i="15"/>
  <c r="S34" i="15"/>
  <c r="R34" i="15"/>
  <c r="Q34" i="15"/>
  <c r="P34" i="15"/>
  <c r="T33" i="15"/>
  <c r="S33" i="15"/>
  <c r="R33" i="15"/>
  <c r="Q33" i="15"/>
  <c r="P33" i="15"/>
  <c r="T32" i="15"/>
  <c r="S32" i="15"/>
  <c r="R32" i="15"/>
  <c r="Q32" i="15"/>
  <c r="P32" i="15"/>
  <c r="T29" i="15"/>
  <c r="S29" i="15"/>
  <c r="R29" i="15"/>
  <c r="Q29" i="15"/>
  <c r="P29" i="15"/>
  <c r="T28" i="15"/>
  <c r="S28" i="15"/>
  <c r="R28" i="15"/>
  <c r="Q28" i="15"/>
  <c r="P28" i="15"/>
  <c r="T27" i="15"/>
  <c r="S27" i="15"/>
  <c r="R27" i="15"/>
  <c r="Q27" i="15"/>
  <c r="P27" i="15"/>
  <c r="T26" i="15"/>
  <c r="S26" i="15"/>
  <c r="R26" i="15"/>
  <c r="Q26" i="15"/>
  <c r="P26" i="15"/>
  <c r="T25" i="15"/>
  <c r="S25" i="15"/>
  <c r="R25" i="15"/>
  <c r="Q25" i="15"/>
  <c r="P25" i="15"/>
  <c r="T24" i="15"/>
  <c r="S24" i="15"/>
  <c r="R24" i="15"/>
  <c r="Q24" i="15"/>
  <c r="P24" i="15"/>
  <c r="T23" i="15"/>
  <c r="S23" i="15"/>
  <c r="R23" i="15"/>
  <c r="Q23" i="15"/>
  <c r="P23" i="15"/>
  <c r="T22" i="15"/>
  <c r="S22" i="15"/>
  <c r="R22" i="15"/>
  <c r="Q22" i="15"/>
  <c r="P22" i="15"/>
  <c r="T21" i="15"/>
  <c r="S21" i="15"/>
  <c r="R21" i="15"/>
  <c r="Q21" i="15"/>
  <c r="P21" i="15"/>
  <c r="T20" i="15"/>
  <c r="S20" i="15"/>
  <c r="R20" i="15"/>
  <c r="Q20" i="15"/>
  <c r="P20" i="15"/>
  <c r="T19" i="15"/>
  <c r="S19" i="15"/>
  <c r="R19" i="15"/>
  <c r="Q19" i="15"/>
  <c r="P19" i="15"/>
  <c r="T18" i="15"/>
  <c r="S18" i="15"/>
  <c r="R18" i="15"/>
  <c r="Q18" i="15"/>
  <c r="P18" i="15"/>
  <c r="T17" i="15"/>
  <c r="S17" i="15"/>
  <c r="R17" i="15"/>
  <c r="Q17" i="15"/>
  <c r="P17" i="15"/>
  <c r="T16" i="15"/>
  <c r="S16" i="15"/>
  <c r="R16" i="15"/>
  <c r="Q16" i="15"/>
  <c r="P16" i="15"/>
  <c r="T15" i="15"/>
  <c r="S15" i="15"/>
  <c r="R15" i="15"/>
  <c r="Q15" i="15"/>
  <c r="P15" i="15"/>
  <c r="T14" i="15"/>
  <c r="S14" i="15"/>
  <c r="R14" i="15"/>
  <c r="Q14" i="15"/>
  <c r="P14" i="15"/>
  <c r="T13" i="15"/>
  <c r="S13" i="15"/>
  <c r="R13" i="15"/>
  <c r="Q13" i="15"/>
  <c r="P13" i="15"/>
  <c r="T12" i="15"/>
  <c r="S12" i="15"/>
  <c r="R12" i="15"/>
  <c r="Q12" i="15"/>
  <c r="P12" i="15"/>
  <c r="T11" i="15"/>
  <c r="S11" i="15"/>
  <c r="R11" i="15"/>
  <c r="Q11" i="15"/>
  <c r="P11" i="15"/>
  <c r="T10" i="15"/>
  <c r="S10" i="15"/>
  <c r="R10" i="15"/>
  <c r="Q10" i="15"/>
  <c r="P10" i="15"/>
  <c r="T9" i="15"/>
  <c r="S9" i="15"/>
  <c r="R9" i="15"/>
  <c r="Q9" i="15"/>
  <c r="P9" i="15"/>
  <c r="T8" i="15"/>
  <c r="S8" i="15"/>
  <c r="R8" i="15"/>
  <c r="Q8" i="15"/>
  <c r="P8" i="15"/>
  <c r="T7" i="15"/>
  <c r="S7" i="15"/>
  <c r="R7" i="15"/>
  <c r="Q7" i="15"/>
  <c r="P7" i="15"/>
  <c r="T6" i="15"/>
  <c r="S6" i="15"/>
  <c r="R6" i="15"/>
  <c r="Q6" i="15"/>
  <c r="P6" i="15"/>
  <c r="T5" i="15"/>
  <c r="S5" i="15"/>
  <c r="R5" i="15"/>
  <c r="Q5" i="15"/>
  <c r="P5" i="15"/>
  <c r="T39" i="15"/>
  <c r="S39" i="15"/>
  <c r="R39" i="15"/>
  <c r="Q39" i="15"/>
  <c r="P39" i="15"/>
  <c r="T38" i="15"/>
  <c r="S38" i="15"/>
  <c r="R38" i="15"/>
  <c r="Q38" i="15"/>
  <c r="P38" i="15"/>
  <c r="T37" i="15"/>
  <c r="S37" i="15"/>
  <c r="R37" i="15"/>
  <c r="Q37" i="15"/>
  <c r="P37" i="15"/>
  <c r="J362" i="13"/>
  <c r="J334" i="13"/>
  <c r="J306" i="13"/>
  <c r="J278" i="13"/>
  <c r="O38" i="10"/>
  <c r="O37" i="10"/>
  <c r="O54" i="10"/>
  <c r="O53" i="10"/>
  <c r="F47" i="14"/>
  <c r="GU34" i="7"/>
  <c r="GU67" i="7" s="1"/>
  <c r="GU30" i="7"/>
  <c r="GU63" i="7" s="1"/>
  <c r="F38" i="14"/>
  <c r="E36" i="10"/>
  <c r="E35" i="10"/>
  <c r="J38" i="10"/>
  <c r="J37" i="10"/>
  <c r="G38" i="10"/>
  <c r="I38" i="10" s="1"/>
  <c r="G37" i="10"/>
  <c r="I37" i="10" s="1"/>
  <c r="D38" i="10"/>
  <c r="D37" i="10"/>
  <c r="GD39" i="7"/>
  <c r="GC39" i="7"/>
  <c r="GE39" i="7" s="1"/>
  <c r="GB39" i="7"/>
  <c r="FY39" i="7"/>
  <c r="FX39" i="7"/>
  <c r="FZ39" i="7" s="1"/>
  <c r="FW39" i="7"/>
  <c r="GC37" i="7"/>
  <c r="GE37" i="7" s="1"/>
  <c r="GB37" i="7"/>
  <c r="FY37" i="7"/>
  <c r="FX37" i="7"/>
  <c r="FZ37" i="7" s="1"/>
  <c r="FW37" i="7"/>
  <c r="GD35" i="7"/>
  <c r="GC35" i="7"/>
  <c r="GE35" i="7" s="1"/>
  <c r="GB35" i="7"/>
  <c r="FY35" i="7"/>
  <c r="FX35" i="7"/>
  <c r="FZ35" i="7" s="1"/>
  <c r="FW35" i="7"/>
  <c r="GD34" i="7"/>
  <c r="GC34" i="7"/>
  <c r="GE34" i="7" s="1"/>
  <c r="GB34" i="7"/>
  <c r="FY34" i="7"/>
  <c r="FX34" i="7"/>
  <c r="FZ34" i="7" s="1"/>
  <c r="FW34" i="7"/>
  <c r="GD33" i="7"/>
  <c r="GC33" i="7"/>
  <c r="GE33" i="7" s="1"/>
  <c r="GB33" i="7"/>
  <c r="FY33" i="7"/>
  <c r="FX33" i="7"/>
  <c r="FZ33" i="7" s="1"/>
  <c r="FW33" i="7"/>
  <c r="GD32" i="7"/>
  <c r="GC32" i="7"/>
  <c r="GE32" i="7" s="1"/>
  <c r="GB32" i="7"/>
  <c r="FY32" i="7"/>
  <c r="FX32" i="7"/>
  <c r="FZ32" i="7" s="1"/>
  <c r="FW32" i="7"/>
  <c r="GD31" i="7"/>
  <c r="GC31" i="7"/>
  <c r="GE31" i="7" s="1"/>
  <c r="GB31" i="7"/>
  <c r="FY31" i="7"/>
  <c r="FX31" i="7"/>
  <c r="FZ31" i="7" s="1"/>
  <c r="FW31" i="7"/>
  <c r="GD29" i="7"/>
  <c r="GC29" i="7"/>
  <c r="GE29" i="7" s="1"/>
  <c r="GB29" i="7"/>
  <c r="FY29" i="7"/>
  <c r="FX29" i="7"/>
  <c r="FZ29" i="7" s="1"/>
  <c r="FW29" i="7"/>
  <c r="GD28" i="7"/>
  <c r="GC28" i="7"/>
  <c r="GE28" i="7" s="1"/>
  <c r="GB28" i="7"/>
  <c r="FY28" i="7"/>
  <c r="FX28" i="7"/>
  <c r="FZ28" i="7" s="1"/>
  <c r="FW28" i="7"/>
  <c r="GD27" i="7"/>
  <c r="GC27" i="7"/>
  <c r="GE27" i="7" s="1"/>
  <c r="GB27" i="7"/>
  <c r="FY27" i="7"/>
  <c r="FX27" i="7"/>
  <c r="FZ27" i="7" s="1"/>
  <c r="FW27" i="7"/>
  <c r="GD26" i="7"/>
  <c r="GC26" i="7"/>
  <c r="GE26" i="7" s="1"/>
  <c r="GB26" i="7"/>
  <c r="FY26" i="7"/>
  <c r="FX26" i="7"/>
  <c r="FZ26" i="7" s="1"/>
  <c r="FW26" i="7"/>
  <c r="GD25" i="7"/>
  <c r="GC25" i="7"/>
  <c r="GE25" i="7" s="1"/>
  <c r="GB25" i="7"/>
  <c r="FY25" i="7"/>
  <c r="FX25" i="7"/>
  <c r="FZ25" i="7" s="1"/>
  <c r="FW25" i="7"/>
  <c r="GD24" i="7"/>
  <c r="GC24" i="7"/>
  <c r="GE24" i="7" s="1"/>
  <c r="GB24" i="7"/>
  <c r="FY24" i="7"/>
  <c r="FX24" i="7"/>
  <c r="FZ24" i="7" s="1"/>
  <c r="FW24" i="7"/>
  <c r="GD23" i="7"/>
  <c r="GC23" i="7"/>
  <c r="GE23" i="7" s="1"/>
  <c r="GB23" i="7"/>
  <c r="FY23" i="7"/>
  <c r="FX23" i="7"/>
  <c r="FZ23" i="7" s="1"/>
  <c r="FW23" i="7"/>
  <c r="GD21" i="7"/>
  <c r="GC21" i="7"/>
  <c r="GE21" i="7" s="1"/>
  <c r="GB21" i="7"/>
  <c r="FY21" i="7"/>
  <c r="FX21" i="7"/>
  <c r="FZ21" i="7" s="1"/>
  <c r="FW21" i="7"/>
  <c r="GD20" i="7"/>
  <c r="GC20" i="7"/>
  <c r="GE20" i="7" s="1"/>
  <c r="GB20" i="7"/>
  <c r="FY20" i="7"/>
  <c r="FX20" i="7"/>
  <c r="FZ20" i="7" s="1"/>
  <c r="FW20" i="7"/>
  <c r="GD19" i="7"/>
  <c r="GC19" i="7"/>
  <c r="GE19" i="7" s="1"/>
  <c r="GB19" i="7"/>
  <c r="FY19" i="7"/>
  <c r="FX19" i="7"/>
  <c r="FZ19" i="7" s="1"/>
  <c r="FW19" i="7"/>
  <c r="GD18" i="7"/>
  <c r="GC18" i="7"/>
  <c r="GE18" i="7" s="1"/>
  <c r="GB18" i="7"/>
  <c r="FY18" i="7"/>
  <c r="FX18" i="7"/>
  <c r="FZ18" i="7" s="1"/>
  <c r="FW18" i="7"/>
  <c r="GD17" i="7"/>
  <c r="GC17" i="7"/>
  <c r="GE17" i="7" s="1"/>
  <c r="GB17" i="7"/>
  <c r="FY17" i="7"/>
  <c r="FX17" i="7"/>
  <c r="FZ17" i="7" s="1"/>
  <c r="FW17" i="7"/>
  <c r="GD16" i="7"/>
  <c r="GC16" i="7"/>
  <c r="GE16" i="7" s="1"/>
  <c r="GB16" i="7"/>
  <c r="FY16" i="7"/>
  <c r="FX16" i="7"/>
  <c r="FZ16" i="7" s="1"/>
  <c r="FW16" i="7"/>
  <c r="GD15" i="7"/>
  <c r="GC15" i="7"/>
  <c r="GE15" i="7" s="1"/>
  <c r="GB15" i="7"/>
  <c r="FY15" i="7"/>
  <c r="FX15" i="7"/>
  <c r="FZ15" i="7" s="1"/>
  <c r="FW15" i="7"/>
  <c r="GD14" i="7"/>
  <c r="GC14" i="7"/>
  <c r="GE14" i="7" s="1"/>
  <c r="GB14" i="7"/>
  <c r="FY14" i="7"/>
  <c r="FX14" i="7"/>
  <c r="FZ14" i="7" s="1"/>
  <c r="FW14" i="7"/>
  <c r="GD13" i="7"/>
  <c r="GC13" i="7"/>
  <c r="GE13" i="7" s="1"/>
  <c r="GB13" i="7"/>
  <c r="FY13" i="7"/>
  <c r="FX13" i="7"/>
  <c r="FZ13" i="7" s="1"/>
  <c r="FW13" i="7"/>
  <c r="GD12" i="7"/>
  <c r="GC12" i="7"/>
  <c r="GE12" i="7" s="1"/>
  <c r="GB12" i="7"/>
  <c r="FY12" i="7"/>
  <c r="FX12" i="7"/>
  <c r="FZ12" i="7" s="1"/>
  <c r="FW12" i="7"/>
  <c r="GD11" i="7"/>
  <c r="GC11" i="7"/>
  <c r="GE11" i="7" s="1"/>
  <c r="GB11" i="7"/>
  <c r="FY11" i="7"/>
  <c r="FX11" i="7"/>
  <c r="FZ11" i="7" s="1"/>
  <c r="FW11" i="7"/>
  <c r="GD10" i="7"/>
  <c r="GC10" i="7"/>
  <c r="GE10" i="7" s="1"/>
  <c r="GB10" i="7"/>
  <c r="FY10" i="7"/>
  <c r="FX10" i="7"/>
  <c r="FZ10" i="7" s="1"/>
  <c r="FW10" i="7"/>
  <c r="GD9" i="7"/>
  <c r="GC9" i="7"/>
  <c r="GE9" i="7" s="1"/>
  <c r="GB9" i="7"/>
  <c r="FY9" i="7"/>
  <c r="FX9" i="7"/>
  <c r="FZ9" i="7" s="1"/>
  <c r="FW9" i="7"/>
  <c r="FT39" i="7"/>
  <c r="FS39" i="7"/>
  <c r="FU39" i="7" s="1"/>
  <c r="FR39" i="7"/>
  <c r="FO39" i="7"/>
  <c r="FN39" i="7"/>
  <c r="FP39" i="7" s="1"/>
  <c r="FM39" i="7"/>
  <c r="FT37" i="7"/>
  <c r="FS37" i="7"/>
  <c r="FU37" i="7" s="1"/>
  <c r="FR37" i="7"/>
  <c r="FO37" i="7"/>
  <c r="FN37" i="7"/>
  <c r="FP37" i="7" s="1"/>
  <c r="FM37" i="7"/>
  <c r="FT35" i="7"/>
  <c r="FS35" i="7"/>
  <c r="FU35" i="7" s="1"/>
  <c r="FR35" i="7"/>
  <c r="FO35" i="7"/>
  <c r="FN35" i="7"/>
  <c r="FP35" i="7" s="1"/>
  <c r="FM35" i="7"/>
  <c r="FT34" i="7"/>
  <c r="FS34" i="7"/>
  <c r="FU34" i="7" s="1"/>
  <c r="FR34" i="7"/>
  <c r="FO34" i="7"/>
  <c r="FN34" i="7"/>
  <c r="FP34" i="7" s="1"/>
  <c r="FM34" i="7"/>
  <c r="FT33" i="7"/>
  <c r="FS33" i="7"/>
  <c r="FU33" i="7" s="1"/>
  <c r="FR33" i="7"/>
  <c r="FO33" i="7"/>
  <c r="FN33" i="7"/>
  <c r="FP33" i="7" s="1"/>
  <c r="FM33" i="7"/>
  <c r="FS32" i="7"/>
  <c r="FU32" i="7" s="1"/>
  <c r="FR32" i="7"/>
  <c r="FO32" i="7"/>
  <c r="FN32" i="7"/>
  <c r="FP32" i="7" s="1"/>
  <c r="FM32" i="7"/>
  <c r="FT31" i="7"/>
  <c r="FS31" i="7"/>
  <c r="FU31" i="7" s="1"/>
  <c r="FR31" i="7"/>
  <c r="FN31" i="7"/>
  <c r="FP31" i="7" s="1"/>
  <c r="FM31" i="7"/>
  <c r="FT29" i="7"/>
  <c r="FS29" i="7"/>
  <c r="FU29" i="7" s="1"/>
  <c r="FR29" i="7"/>
  <c r="FO29" i="7"/>
  <c r="FN29" i="7"/>
  <c r="FP29" i="7" s="1"/>
  <c r="FM29" i="7"/>
  <c r="FT28" i="7"/>
  <c r="FS28" i="7"/>
  <c r="FU28" i="7" s="1"/>
  <c r="FR28" i="7"/>
  <c r="FO28" i="7"/>
  <c r="FN28" i="7"/>
  <c r="FP28" i="7" s="1"/>
  <c r="FM28" i="7"/>
  <c r="FT27" i="7"/>
  <c r="FS27" i="7"/>
  <c r="FU27" i="7" s="1"/>
  <c r="FR27" i="7"/>
  <c r="FO27" i="7"/>
  <c r="FN27" i="7"/>
  <c r="FP27" i="7" s="1"/>
  <c r="FM27" i="7"/>
  <c r="FT26" i="7"/>
  <c r="FS26" i="7"/>
  <c r="FU26" i="7" s="1"/>
  <c r="FR26" i="7"/>
  <c r="FO26" i="7"/>
  <c r="FN26" i="7"/>
  <c r="FP26" i="7" s="1"/>
  <c r="FM26" i="7"/>
  <c r="FT25" i="7"/>
  <c r="FS25" i="7"/>
  <c r="FU25" i="7" s="1"/>
  <c r="FR25" i="7"/>
  <c r="FO25" i="7"/>
  <c r="FN25" i="7"/>
  <c r="FP25" i="7" s="1"/>
  <c r="FM25" i="7"/>
  <c r="FT24" i="7"/>
  <c r="FS24" i="7"/>
  <c r="FU24" i="7" s="1"/>
  <c r="FR24" i="7"/>
  <c r="FO24" i="7"/>
  <c r="FN24" i="7"/>
  <c r="FP24" i="7" s="1"/>
  <c r="FM24" i="7"/>
  <c r="FT23" i="7"/>
  <c r="FS23" i="7"/>
  <c r="FU23" i="7" s="1"/>
  <c r="FR23" i="7"/>
  <c r="FO23" i="7"/>
  <c r="FN23" i="7"/>
  <c r="FP23" i="7" s="1"/>
  <c r="FM23" i="7"/>
  <c r="FT21" i="7"/>
  <c r="FS21" i="7"/>
  <c r="FU21" i="7" s="1"/>
  <c r="FR21" i="7"/>
  <c r="FO21" i="7"/>
  <c r="FN21" i="7"/>
  <c r="FP21" i="7" s="1"/>
  <c r="FM21" i="7"/>
  <c r="FT20" i="7"/>
  <c r="FS20" i="7"/>
  <c r="FU20" i="7" s="1"/>
  <c r="FR20" i="7"/>
  <c r="FO20" i="7"/>
  <c r="FN20" i="7"/>
  <c r="FP20" i="7" s="1"/>
  <c r="FM20" i="7"/>
  <c r="FT19" i="7"/>
  <c r="FS19" i="7"/>
  <c r="FU19" i="7" s="1"/>
  <c r="FR19" i="7"/>
  <c r="FO19" i="7"/>
  <c r="FN19" i="7"/>
  <c r="FP19" i="7" s="1"/>
  <c r="FM19" i="7"/>
  <c r="FT18" i="7"/>
  <c r="FS18" i="7"/>
  <c r="FU18" i="7" s="1"/>
  <c r="FR18" i="7"/>
  <c r="FO18" i="7"/>
  <c r="FN18" i="7"/>
  <c r="FP18" i="7" s="1"/>
  <c r="FM18" i="7"/>
  <c r="FT17" i="7"/>
  <c r="FS17" i="7"/>
  <c r="FU17" i="7" s="1"/>
  <c r="FR17" i="7"/>
  <c r="FO17" i="7"/>
  <c r="FN17" i="7"/>
  <c r="FP17" i="7" s="1"/>
  <c r="FM17" i="7"/>
  <c r="FT16" i="7"/>
  <c r="FS16" i="7"/>
  <c r="FU16" i="7" s="1"/>
  <c r="FR16" i="7"/>
  <c r="FO16" i="7"/>
  <c r="FN16" i="7"/>
  <c r="FP16" i="7" s="1"/>
  <c r="FM16" i="7"/>
  <c r="FT15" i="7"/>
  <c r="FS15" i="7"/>
  <c r="FU15" i="7" s="1"/>
  <c r="FR15" i="7"/>
  <c r="FO15" i="7"/>
  <c r="FN15" i="7"/>
  <c r="FP15" i="7" s="1"/>
  <c r="FM15" i="7"/>
  <c r="FT14" i="7"/>
  <c r="FS14" i="7"/>
  <c r="FU14" i="7" s="1"/>
  <c r="FR14" i="7"/>
  <c r="FO14" i="7"/>
  <c r="FN14" i="7"/>
  <c r="FP14" i="7" s="1"/>
  <c r="FM14" i="7"/>
  <c r="FT13" i="7"/>
  <c r="FS13" i="7"/>
  <c r="FU13" i="7" s="1"/>
  <c r="FR13" i="7"/>
  <c r="FO13" i="7"/>
  <c r="FN13" i="7"/>
  <c r="FP13" i="7" s="1"/>
  <c r="FM13" i="7"/>
  <c r="FT12" i="7"/>
  <c r="FS12" i="7"/>
  <c r="FU12" i="7" s="1"/>
  <c r="FR12" i="7"/>
  <c r="FO12" i="7"/>
  <c r="FN12" i="7"/>
  <c r="FP12" i="7" s="1"/>
  <c r="FM12" i="7"/>
  <c r="FT11" i="7"/>
  <c r="FS11" i="7"/>
  <c r="FU11" i="7" s="1"/>
  <c r="FR11" i="7"/>
  <c r="FO11" i="7"/>
  <c r="FN11" i="7"/>
  <c r="FP11" i="7" s="1"/>
  <c r="FM11" i="7"/>
  <c r="FT10" i="7"/>
  <c r="FS10" i="7"/>
  <c r="FU10" i="7" s="1"/>
  <c r="FR10" i="7"/>
  <c r="FO10" i="7"/>
  <c r="FN10" i="7"/>
  <c r="FP10" i="7" s="1"/>
  <c r="FM10" i="7"/>
  <c r="FT9" i="7"/>
  <c r="FS9" i="7"/>
  <c r="FU9" i="7" s="1"/>
  <c r="FR9" i="7"/>
  <c r="FO9" i="7"/>
  <c r="FN9" i="7"/>
  <c r="FP9" i="7" s="1"/>
  <c r="FM9" i="7"/>
  <c r="FJ39" i="7"/>
  <c r="FI39" i="7"/>
  <c r="FK39" i="7" s="1"/>
  <c r="FH39" i="7"/>
  <c r="FJ37" i="7"/>
  <c r="FI37" i="7"/>
  <c r="FK37" i="7" s="1"/>
  <c r="FH37" i="7"/>
  <c r="FJ35" i="7"/>
  <c r="FI35" i="7"/>
  <c r="FK35" i="7" s="1"/>
  <c r="FH35" i="7"/>
  <c r="FJ34" i="7"/>
  <c r="FI34" i="7"/>
  <c r="FK34" i="7" s="1"/>
  <c r="FH34" i="7"/>
  <c r="FJ33" i="7"/>
  <c r="FI33" i="7"/>
  <c r="FK33" i="7" s="1"/>
  <c r="FH33" i="7"/>
  <c r="FJ32" i="7"/>
  <c r="FI32" i="7"/>
  <c r="FK32" i="7" s="1"/>
  <c r="FH32" i="7"/>
  <c r="FJ31" i="7"/>
  <c r="FI31" i="7"/>
  <c r="FK31" i="7" s="1"/>
  <c r="FH31" i="7"/>
  <c r="FJ29" i="7"/>
  <c r="FI29" i="7"/>
  <c r="FK29" i="7" s="1"/>
  <c r="FH29" i="7"/>
  <c r="FJ28" i="7"/>
  <c r="FI28" i="7"/>
  <c r="FK28" i="7" s="1"/>
  <c r="FH28" i="7"/>
  <c r="FJ27" i="7"/>
  <c r="FI27" i="7"/>
  <c r="FK27" i="7" s="1"/>
  <c r="FH27" i="7"/>
  <c r="FJ26" i="7"/>
  <c r="FI26" i="7"/>
  <c r="FK26" i="7" s="1"/>
  <c r="FH26" i="7"/>
  <c r="FJ25" i="7"/>
  <c r="FI25" i="7"/>
  <c r="FK25" i="7" s="1"/>
  <c r="FH25" i="7"/>
  <c r="FJ24" i="7"/>
  <c r="FI24" i="7"/>
  <c r="FK24" i="7" s="1"/>
  <c r="FH24" i="7"/>
  <c r="FJ23" i="7"/>
  <c r="FI23" i="7"/>
  <c r="FK23" i="7" s="1"/>
  <c r="FH23" i="7"/>
  <c r="FJ21" i="7"/>
  <c r="FI21" i="7"/>
  <c r="FK21" i="7" s="1"/>
  <c r="FH21" i="7"/>
  <c r="FJ20" i="7"/>
  <c r="FI20" i="7"/>
  <c r="FK20" i="7" s="1"/>
  <c r="FH20" i="7"/>
  <c r="FJ19" i="7"/>
  <c r="FI19" i="7"/>
  <c r="FK19" i="7" s="1"/>
  <c r="FH19" i="7"/>
  <c r="FJ18" i="7"/>
  <c r="FI18" i="7"/>
  <c r="FK18" i="7" s="1"/>
  <c r="FH18" i="7"/>
  <c r="FJ17" i="7"/>
  <c r="FI17" i="7"/>
  <c r="FK17" i="7" s="1"/>
  <c r="FH17" i="7"/>
  <c r="FJ16" i="7"/>
  <c r="FI16" i="7"/>
  <c r="FK16" i="7" s="1"/>
  <c r="FH16" i="7"/>
  <c r="FJ15" i="7"/>
  <c r="FI15" i="7"/>
  <c r="FK15" i="7" s="1"/>
  <c r="FH15" i="7"/>
  <c r="FJ14" i="7"/>
  <c r="FI14" i="7"/>
  <c r="FK14" i="7" s="1"/>
  <c r="FH14" i="7"/>
  <c r="FJ13" i="7"/>
  <c r="FI13" i="7"/>
  <c r="FK13" i="7" s="1"/>
  <c r="FH13" i="7"/>
  <c r="FJ12" i="7"/>
  <c r="FI12" i="7"/>
  <c r="FK12" i="7" s="1"/>
  <c r="FH12" i="7"/>
  <c r="FJ11" i="7"/>
  <c r="FI11" i="7"/>
  <c r="FK11" i="7" s="1"/>
  <c r="FH11" i="7"/>
  <c r="FJ10" i="7"/>
  <c r="FI10" i="7"/>
  <c r="FK10" i="7" s="1"/>
  <c r="FH10" i="7"/>
  <c r="FJ9" i="7"/>
  <c r="FI9" i="7"/>
  <c r="FK9" i="7" s="1"/>
  <c r="FH9" i="7"/>
  <c r="FE39" i="7"/>
  <c r="FD39" i="7"/>
  <c r="FF39" i="7" s="1"/>
  <c r="FC39" i="7"/>
  <c r="FE37" i="7"/>
  <c r="FD37" i="7"/>
  <c r="FF37" i="7" s="1"/>
  <c r="FC37" i="7"/>
  <c r="FE35" i="7"/>
  <c r="FD35" i="7"/>
  <c r="FF35" i="7" s="1"/>
  <c r="FC35" i="7"/>
  <c r="FE34" i="7"/>
  <c r="FD34" i="7"/>
  <c r="FF34" i="7" s="1"/>
  <c r="FC34" i="7"/>
  <c r="FE33" i="7"/>
  <c r="FD33" i="7"/>
  <c r="FF33" i="7" s="1"/>
  <c r="FC33" i="7"/>
  <c r="FE32" i="7"/>
  <c r="FD32" i="7"/>
  <c r="FF32" i="7" s="1"/>
  <c r="FC32" i="7"/>
  <c r="FE31" i="7"/>
  <c r="FD31" i="7"/>
  <c r="FF31" i="7" s="1"/>
  <c r="FC31" i="7"/>
  <c r="FE29" i="7"/>
  <c r="FD29" i="7"/>
  <c r="FF29" i="7" s="1"/>
  <c r="FC29" i="7"/>
  <c r="FE28" i="7"/>
  <c r="FD28" i="7"/>
  <c r="FF28" i="7" s="1"/>
  <c r="FC28" i="7"/>
  <c r="FE27" i="7"/>
  <c r="FD27" i="7"/>
  <c r="FF27" i="7" s="1"/>
  <c r="FC27" i="7"/>
  <c r="FE26" i="7"/>
  <c r="FD26" i="7"/>
  <c r="FF26" i="7" s="1"/>
  <c r="FC26" i="7"/>
  <c r="FE25" i="7"/>
  <c r="FD25" i="7"/>
  <c r="FF25" i="7" s="1"/>
  <c r="FC25" i="7"/>
  <c r="FE24" i="7"/>
  <c r="FD24" i="7"/>
  <c r="FF24" i="7" s="1"/>
  <c r="FC24" i="7"/>
  <c r="FE23" i="7"/>
  <c r="FD23" i="7"/>
  <c r="FF23" i="7" s="1"/>
  <c r="FC23" i="7"/>
  <c r="FE21" i="7"/>
  <c r="FD21" i="7"/>
  <c r="FF21" i="7" s="1"/>
  <c r="FC21" i="7"/>
  <c r="FE20" i="7"/>
  <c r="FD20" i="7"/>
  <c r="FF20" i="7" s="1"/>
  <c r="FC20" i="7"/>
  <c r="FE19" i="7"/>
  <c r="FD19" i="7"/>
  <c r="FF19" i="7" s="1"/>
  <c r="FC19" i="7"/>
  <c r="FE18" i="7"/>
  <c r="FD18" i="7"/>
  <c r="FF18" i="7" s="1"/>
  <c r="FC18" i="7"/>
  <c r="FE17" i="7"/>
  <c r="FD17" i="7"/>
  <c r="FF17" i="7" s="1"/>
  <c r="FC17" i="7"/>
  <c r="FE16" i="7"/>
  <c r="FD16" i="7"/>
  <c r="FF16" i="7" s="1"/>
  <c r="FC16" i="7"/>
  <c r="FE15" i="7"/>
  <c r="FD15" i="7"/>
  <c r="FF15" i="7" s="1"/>
  <c r="FC15" i="7"/>
  <c r="FE14" i="7"/>
  <c r="FD14" i="7"/>
  <c r="FF14" i="7" s="1"/>
  <c r="FC14" i="7"/>
  <c r="FE13" i="7"/>
  <c r="FD13" i="7"/>
  <c r="FF13" i="7" s="1"/>
  <c r="FC13" i="7"/>
  <c r="FE12" i="7"/>
  <c r="FD12" i="7"/>
  <c r="FF12" i="7" s="1"/>
  <c r="FC12" i="7"/>
  <c r="FE11" i="7"/>
  <c r="FD11" i="7"/>
  <c r="FF11" i="7" s="1"/>
  <c r="FC11" i="7"/>
  <c r="FE10" i="7"/>
  <c r="FD10" i="7"/>
  <c r="FF10" i="7" s="1"/>
  <c r="FC10" i="7"/>
  <c r="FE9" i="7"/>
  <c r="FD9" i="7"/>
  <c r="FF9" i="7" s="1"/>
  <c r="FC9" i="7"/>
  <c r="EZ39" i="7"/>
  <c r="EY39" i="7"/>
  <c r="FA39" i="7" s="1"/>
  <c r="EX39" i="7"/>
  <c r="EZ37" i="7"/>
  <c r="EY37" i="7"/>
  <c r="FA37" i="7" s="1"/>
  <c r="EX37" i="7"/>
  <c r="EZ35" i="7"/>
  <c r="EY35" i="7"/>
  <c r="FA35" i="7" s="1"/>
  <c r="EX35" i="7"/>
  <c r="EZ34" i="7"/>
  <c r="EY34" i="7"/>
  <c r="FA34" i="7" s="1"/>
  <c r="EX34" i="7"/>
  <c r="EZ33" i="7"/>
  <c r="EY33" i="7"/>
  <c r="FA33" i="7" s="1"/>
  <c r="EX33" i="7"/>
  <c r="EZ32" i="7"/>
  <c r="EY32" i="7"/>
  <c r="FA32" i="7" s="1"/>
  <c r="EX32" i="7"/>
  <c r="EZ31" i="7"/>
  <c r="EY31" i="7"/>
  <c r="FA31" i="7" s="1"/>
  <c r="EX31" i="7"/>
  <c r="EZ29" i="7"/>
  <c r="EY29" i="7"/>
  <c r="FA29" i="7" s="1"/>
  <c r="EX29" i="7"/>
  <c r="EZ28" i="7"/>
  <c r="EY28" i="7"/>
  <c r="FA28" i="7" s="1"/>
  <c r="EX28" i="7"/>
  <c r="EZ27" i="7"/>
  <c r="EY27" i="7"/>
  <c r="FA27" i="7" s="1"/>
  <c r="EX27" i="7"/>
  <c r="EZ26" i="7"/>
  <c r="EY26" i="7"/>
  <c r="FA26" i="7" s="1"/>
  <c r="EX26" i="7"/>
  <c r="EZ25" i="7"/>
  <c r="EY25" i="7"/>
  <c r="FA25" i="7" s="1"/>
  <c r="EX25" i="7"/>
  <c r="EZ24" i="7"/>
  <c r="EY24" i="7"/>
  <c r="FA24" i="7" s="1"/>
  <c r="EX24" i="7"/>
  <c r="EZ23" i="7"/>
  <c r="EY23" i="7"/>
  <c r="FA23" i="7" s="1"/>
  <c r="EX23" i="7"/>
  <c r="EZ21" i="7"/>
  <c r="EY21" i="7"/>
  <c r="FA21" i="7" s="1"/>
  <c r="EX21" i="7"/>
  <c r="EZ20" i="7"/>
  <c r="EY20" i="7"/>
  <c r="FA20" i="7" s="1"/>
  <c r="EX20" i="7"/>
  <c r="EZ19" i="7"/>
  <c r="EY19" i="7"/>
  <c r="FA19" i="7" s="1"/>
  <c r="EX19" i="7"/>
  <c r="EZ18" i="7"/>
  <c r="EY18" i="7"/>
  <c r="FA18" i="7" s="1"/>
  <c r="EX18" i="7"/>
  <c r="EZ17" i="7"/>
  <c r="EY17" i="7"/>
  <c r="FA17" i="7" s="1"/>
  <c r="EX17" i="7"/>
  <c r="EZ16" i="7"/>
  <c r="EY16" i="7"/>
  <c r="FA16" i="7" s="1"/>
  <c r="EX16" i="7"/>
  <c r="EZ15" i="7"/>
  <c r="EY15" i="7"/>
  <c r="FA15" i="7" s="1"/>
  <c r="EX15" i="7"/>
  <c r="EZ14" i="7"/>
  <c r="EY14" i="7"/>
  <c r="FA14" i="7" s="1"/>
  <c r="EX14" i="7"/>
  <c r="EZ13" i="7"/>
  <c r="EY13" i="7"/>
  <c r="FA13" i="7" s="1"/>
  <c r="EX13" i="7"/>
  <c r="EZ12" i="7"/>
  <c r="EY12" i="7"/>
  <c r="FA12" i="7" s="1"/>
  <c r="EX12" i="7"/>
  <c r="EZ11" i="7"/>
  <c r="EY11" i="7"/>
  <c r="FA11" i="7" s="1"/>
  <c r="EX11" i="7"/>
  <c r="EZ10" i="7"/>
  <c r="EY10" i="7"/>
  <c r="FA10" i="7" s="1"/>
  <c r="EX10" i="7"/>
  <c r="EZ9" i="7"/>
  <c r="EY9" i="7"/>
  <c r="FA9" i="7" s="1"/>
  <c r="EX9" i="7"/>
  <c r="EU39" i="7"/>
  <c r="ET39" i="7"/>
  <c r="EV39" i="7" s="1"/>
  <c r="ES39" i="7"/>
  <c r="EU37" i="7"/>
  <c r="ET37" i="7"/>
  <c r="EV37" i="7" s="1"/>
  <c r="ES37" i="7"/>
  <c r="EU35" i="7"/>
  <c r="ET35" i="7"/>
  <c r="EV35" i="7" s="1"/>
  <c r="ES35" i="7"/>
  <c r="EU34" i="7"/>
  <c r="ET34" i="7"/>
  <c r="EV34" i="7" s="1"/>
  <c r="ES34" i="7"/>
  <c r="EU33" i="7"/>
  <c r="ET33" i="7"/>
  <c r="EV33" i="7" s="1"/>
  <c r="ES33" i="7"/>
  <c r="EU32" i="7"/>
  <c r="ET32" i="7"/>
  <c r="EV32" i="7" s="1"/>
  <c r="ES32" i="7"/>
  <c r="EU31" i="7"/>
  <c r="ET31" i="7"/>
  <c r="EV31" i="7" s="1"/>
  <c r="ES31" i="7"/>
  <c r="EU29" i="7"/>
  <c r="ET29" i="7"/>
  <c r="EV29" i="7" s="1"/>
  <c r="ES29" i="7"/>
  <c r="EU28" i="7"/>
  <c r="ET28" i="7"/>
  <c r="EV28" i="7" s="1"/>
  <c r="ES28" i="7"/>
  <c r="EU27" i="7"/>
  <c r="ET27" i="7"/>
  <c r="EV27" i="7" s="1"/>
  <c r="ES27" i="7"/>
  <c r="EU26" i="7"/>
  <c r="ET26" i="7"/>
  <c r="EV26" i="7" s="1"/>
  <c r="ES26" i="7"/>
  <c r="EU25" i="7"/>
  <c r="ET25" i="7"/>
  <c r="EV25" i="7" s="1"/>
  <c r="ES25" i="7"/>
  <c r="EU24" i="7"/>
  <c r="ET24" i="7"/>
  <c r="EV24" i="7" s="1"/>
  <c r="ES24" i="7"/>
  <c r="EU23" i="7"/>
  <c r="ET23" i="7"/>
  <c r="EV23" i="7" s="1"/>
  <c r="ES23" i="7"/>
  <c r="EU21" i="7"/>
  <c r="ET21" i="7"/>
  <c r="EV21" i="7" s="1"/>
  <c r="ES21" i="7"/>
  <c r="EU20" i="7"/>
  <c r="ET20" i="7"/>
  <c r="EV20" i="7" s="1"/>
  <c r="ES20" i="7"/>
  <c r="EU19" i="7"/>
  <c r="ET19" i="7"/>
  <c r="EV19" i="7" s="1"/>
  <c r="ES19" i="7"/>
  <c r="EU18" i="7"/>
  <c r="ET18" i="7"/>
  <c r="EV18" i="7" s="1"/>
  <c r="ES18" i="7"/>
  <c r="EU17" i="7"/>
  <c r="ET17" i="7"/>
  <c r="EV17" i="7" s="1"/>
  <c r="ES17" i="7"/>
  <c r="EU16" i="7"/>
  <c r="ET16" i="7"/>
  <c r="EV16" i="7" s="1"/>
  <c r="ES16" i="7"/>
  <c r="EU15" i="7"/>
  <c r="ET15" i="7"/>
  <c r="EV15" i="7" s="1"/>
  <c r="ES15" i="7"/>
  <c r="EU14" i="7"/>
  <c r="ET14" i="7"/>
  <c r="EV14" i="7" s="1"/>
  <c r="ES14" i="7"/>
  <c r="EU13" i="7"/>
  <c r="ET13" i="7"/>
  <c r="EV13" i="7" s="1"/>
  <c r="ES13" i="7"/>
  <c r="EU12" i="7"/>
  <c r="ET12" i="7"/>
  <c r="EV12" i="7" s="1"/>
  <c r="ES12" i="7"/>
  <c r="EU11" i="7"/>
  <c r="ET11" i="7"/>
  <c r="EV11" i="7" s="1"/>
  <c r="ES11" i="7"/>
  <c r="EU10" i="7"/>
  <c r="ET10" i="7"/>
  <c r="EV10" i="7" s="1"/>
  <c r="ES10" i="7"/>
  <c r="EU9" i="7"/>
  <c r="ET9" i="7"/>
  <c r="EV9" i="7" s="1"/>
  <c r="ES9" i="7"/>
  <c r="GQ39" i="7"/>
  <c r="GQ37" i="7"/>
  <c r="GQ35" i="7"/>
  <c r="GQ34" i="7"/>
  <c r="GQ33" i="7"/>
  <c r="GQ32" i="7"/>
  <c r="GQ31" i="7"/>
  <c r="GQ29" i="7"/>
  <c r="GQ28" i="7"/>
  <c r="GQ27" i="7"/>
  <c r="GQ26" i="7"/>
  <c r="GQ25" i="7"/>
  <c r="GQ24" i="7"/>
  <c r="GQ23" i="7"/>
  <c r="GQ21" i="7"/>
  <c r="GQ20" i="7"/>
  <c r="GQ19" i="7"/>
  <c r="GQ18" i="7"/>
  <c r="GQ17" i="7"/>
  <c r="GQ16" i="7"/>
  <c r="GQ15" i="7"/>
  <c r="GQ14" i="7"/>
  <c r="GQ13" i="7"/>
  <c r="GQ12" i="7"/>
  <c r="GQ11" i="7"/>
  <c r="GQ10" i="7"/>
  <c r="Z3" i="13"/>
  <c r="X32" i="13" s="1"/>
  <c r="GP39" i="7"/>
  <c r="GO39" i="7"/>
  <c r="GN39" i="7"/>
  <c r="GM39" i="7"/>
  <c r="GP37" i="7"/>
  <c r="GO37" i="7"/>
  <c r="GN37" i="7"/>
  <c r="GM37" i="7"/>
  <c r="GP35" i="7"/>
  <c r="GO35" i="7"/>
  <c r="GN35" i="7"/>
  <c r="GM35" i="7"/>
  <c r="GP34" i="7"/>
  <c r="GO34" i="7"/>
  <c r="GN34" i="7"/>
  <c r="GM34" i="7"/>
  <c r="GP33" i="7"/>
  <c r="GO33" i="7"/>
  <c r="GN33" i="7"/>
  <c r="GM33" i="7"/>
  <c r="GP32" i="7"/>
  <c r="GO32" i="7"/>
  <c r="GN32" i="7"/>
  <c r="GM32" i="7"/>
  <c r="GP31" i="7"/>
  <c r="GO31" i="7"/>
  <c r="GN31" i="7"/>
  <c r="GM31" i="7"/>
  <c r="GP29" i="7"/>
  <c r="GO29" i="7"/>
  <c r="GN29" i="7"/>
  <c r="GM29" i="7"/>
  <c r="GP28" i="7"/>
  <c r="GO28" i="7"/>
  <c r="GN28" i="7"/>
  <c r="GM28" i="7"/>
  <c r="GP27" i="7"/>
  <c r="GO27" i="7"/>
  <c r="GN27" i="7"/>
  <c r="GM27" i="7"/>
  <c r="GP26" i="7"/>
  <c r="GO26" i="7"/>
  <c r="GN26" i="7"/>
  <c r="GM26" i="7"/>
  <c r="GP25" i="7"/>
  <c r="GO25" i="7"/>
  <c r="GN25" i="7"/>
  <c r="GM25" i="7"/>
  <c r="GP24" i="7"/>
  <c r="GO24" i="7"/>
  <c r="GN24" i="7"/>
  <c r="GM24" i="7"/>
  <c r="GP23" i="7"/>
  <c r="GO23" i="7"/>
  <c r="GN23" i="7"/>
  <c r="GM23" i="7"/>
  <c r="GP21" i="7"/>
  <c r="GO21" i="7"/>
  <c r="GN21" i="7"/>
  <c r="GM21" i="7"/>
  <c r="GP20" i="7"/>
  <c r="GO20" i="7"/>
  <c r="GN20" i="7"/>
  <c r="GM20" i="7"/>
  <c r="GP19" i="7"/>
  <c r="GO19" i="7"/>
  <c r="GN19" i="7"/>
  <c r="GM19" i="7"/>
  <c r="GP18" i="7"/>
  <c r="GO18" i="7"/>
  <c r="GN18" i="7"/>
  <c r="GM18" i="7"/>
  <c r="GP17" i="7"/>
  <c r="GO17" i="7"/>
  <c r="GN17" i="7"/>
  <c r="GM17" i="7"/>
  <c r="GP16" i="7"/>
  <c r="GO16" i="7"/>
  <c r="GN16" i="7"/>
  <c r="GM16" i="7"/>
  <c r="GP15" i="7"/>
  <c r="GO15" i="7"/>
  <c r="GN15" i="7"/>
  <c r="GM15" i="7"/>
  <c r="GP14" i="7"/>
  <c r="GO14" i="7"/>
  <c r="GN14" i="7"/>
  <c r="GM14" i="7"/>
  <c r="GP13" i="7"/>
  <c r="GO13" i="7"/>
  <c r="GN13" i="7"/>
  <c r="GM13" i="7"/>
  <c r="GP12" i="7"/>
  <c r="GO12" i="7"/>
  <c r="GN12" i="7"/>
  <c r="GM12" i="7"/>
  <c r="GP11" i="7"/>
  <c r="GO11" i="7"/>
  <c r="GN11" i="7"/>
  <c r="GM11" i="7"/>
  <c r="GP10" i="7"/>
  <c r="GO10" i="7"/>
  <c r="GN10" i="7"/>
  <c r="GM10" i="7"/>
  <c r="GQ9" i="7"/>
  <c r="GO9" i="7"/>
  <c r="GP9" i="7"/>
  <c r="GN9" i="7"/>
  <c r="GM9" i="7"/>
  <c r="GL39" i="7"/>
  <c r="GK39" i="7"/>
  <c r="GJ39" i="7"/>
  <c r="GL37" i="7"/>
  <c r="GK37" i="7"/>
  <c r="GJ37" i="7"/>
  <c r="GL35" i="7"/>
  <c r="GK35" i="7"/>
  <c r="GJ35" i="7"/>
  <c r="GL34" i="7"/>
  <c r="GK34" i="7"/>
  <c r="GJ34" i="7"/>
  <c r="GL33" i="7"/>
  <c r="GK33" i="7"/>
  <c r="GJ33" i="7"/>
  <c r="GL32" i="7"/>
  <c r="GK32" i="7"/>
  <c r="GJ32" i="7"/>
  <c r="GL31" i="7"/>
  <c r="GK31" i="7"/>
  <c r="GJ31" i="7"/>
  <c r="GL29" i="7"/>
  <c r="GK29" i="7"/>
  <c r="GJ29" i="7"/>
  <c r="GL28" i="7"/>
  <c r="GK28" i="7"/>
  <c r="GJ28" i="7"/>
  <c r="GL27" i="7"/>
  <c r="GK27" i="7"/>
  <c r="GJ27" i="7"/>
  <c r="GL26" i="7"/>
  <c r="GK26" i="7"/>
  <c r="GJ26" i="7"/>
  <c r="GL25" i="7"/>
  <c r="GK25" i="7"/>
  <c r="GJ25" i="7"/>
  <c r="GL24" i="7"/>
  <c r="GK24" i="7"/>
  <c r="GJ24" i="7"/>
  <c r="GL23" i="7"/>
  <c r="GK23" i="7"/>
  <c r="GJ23" i="7"/>
  <c r="GL21" i="7"/>
  <c r="GK21" i="7"/>
  <c r="GJ21" i="7"/>
  <c r="GL20" i="7"/>
  <c r="GK20" i="7"/>
  <c r="GJ20" i="7"/>
  <c r="GL19" i="7"/>
  <c r="GK19" i="7"/>
  <c r="GJ19" i="7"/>
  <c r="GL18" i="7"/>
  <c r="GK18" i="7"/>
  <c r="GJ18" i="7"/>
  <c r="GL17" i="7"/>
  <c r="GK17" i="7"/>
  <c r="GJ17" i="7"/>
  <c r="GL16" i="7"/>
  <c r="GK16" i="7"/>
  <c r="GJ16" i="7"/>
  <c r="GL15" i="7"/>
  <c r="GK15" i="7"/>
  <c r="GJ15" i="7"/>
  <c r="GL14" i="7"/>
  <c r="GK14" i="7"/>
  <c r="GJ14" i="7"/>
  <c r="GL13" i="7"/>
  <c r="GK13" i="7"/>
  <c r="GJ13" i="7"/>
  <c r="GL12" i="7"/>
  <c r="GK12" i="7"/>
  <c r="GJ12" i="7"/>
  <c r="GL11" i="7"/>
  <c r="GK11" i="7"/>
  <c r="GJ11" i="7"/>
  <c r="GL10" i="7"/>
  <c r="GK10" i="7"/>
  <c r="GJ10" i="7"/>
  <c r="GL9" i="7"/>
  <c r="GK9" i="7"/>
  <c r="GJ9" i="7"/>
  <c r="GI39" i="7"/>
  <c r="GI37" i="7"/>
  <c r="GI35" i="7"/>
  <c r="GI34" i="7"/>
  <c r="GI33" i="7"/>
  <c r="GI32" i="7"/>
  <c r="GI31" i="7"/>
  <c r="GI29" i="7"/>
  <c r="GI28" i="7"/>
  <c r="GI27" i="7"/>
  <c r="GI26" i="7"/>
  <c r="GI25" i="7"/>
  <c r="GI24" i="7"/>
  <c r="GI23" i="7"/>
  <c r="GI21" i="7"/>
  <c r="GI20" i="7"/>
  <c r="GI19" i="7"/>
  <c r="GI18" i="7"/>
  <c r="GI17" i="7"/>
  <c r="GI16" i="7"/>
  <c r="GI15" i="7"/>
  <c r="GI13" i="7"/>
  <c r="GI12" i="7"/>
  <c r="GI11" i="7"/>
  <c r="GI10" i="7"/>
  <c r="GH39" i="7"/>
  <c r="GG39" i="7"/>
  <c r="GH37" i="7"/>
  <c r="GG37" i="7"/>
  <c r="GH35" i="7"/>
  <c r="GG35" i="7"/>
  <c r="GH34" i="7"/>
  <c r="GG34" i="7"/>
  <c r="GH33" i="7"/>
  <c r="GG33" i="7"/>
  <c r="GH32" i="7"/>
  <c r="GG32" i="7"/>
  <c r="GH31" i="7"/>
  <c r="GG31" i="7"/>
  <c r="GH29" i="7"/>
  <c r="GG29" i="7"/>
  <c r="GH28" i="7"/>
  <c r="GG28" i="7"/>
  <c r="GH27" i="7"/>
  <c r="GG27" i="7"/>
  <c r="GH26" i="7"/>
  <c r="GG26" i="7"/>
  <c r="GH25" i="7"/>
  <c r="GG25" i="7"/>
  <c r="GH24" i="7"/>
  <c r="GG24" i="7"/>
  <c r="GH23" i="7"/>
  <c r="GG23" i="7"/>
  <c r="GH21" i="7"/>
  <c r="GG21" i="7"/>
  <c r="GH20" i="7"/>
  <c r="GG20" i="7"/>
  <c r="GH19" i="7"/>
  <c r="GG19" i="7"/>
  <c r="GH18" i="7"/>
  <c r="GG18" i="7"/>
  <c r="GH17" i="7"/>
  <c r="GG17" i="7"/>
  <c r="GH16" i="7"/>
  <c r="GG16" i="7"/>
  <c r="GH15" i="7"/>
  <c r="GG15" i="7"/>
  <c r="GH14" i="7"/>
  <c r="GG14" i="7"/>
  <c r="GH13" i="7"/>
  <c r="GG13" i="7"/>
  <c r="GH12" i="7"/>
  <c r="GG12" i="7"/>
  <c r="GH11" i="7"/>
  <c r="GG11" i="7"/>
  <c r="GH10" i="7"/>
  <c r="GG10" i="7"/>
  <c r="GH9" i="7"/>
  <c r="GG9" i="7"/>
  <c r="EQ61" i="7"/>
  <c r="EQ60" i="7"/>
  <c r="EP39" i="7"/>
  <c r="EO39" i="7"/>
  <c r="EQ39" i="7" s="1"/>
  <c r="EN39" i="7"/>
  <c r="EP37" i="7"/>
  <c r="EO37" i="7"/>
  <c r="EQ37" i="7" s="1"/>
  <c r="EN37" i="7"/>
  <c r="EP35" i="7"/>
  <c r="EO35" i="7"/>
  <c r="EQ35" i="7" s="1"/>
  <c r="EN35" i="7"/>
  <c r="EP34" i="7"/>
  <c r="EO34" i="7"/>
  <c r="EQ34" i="7" s="1"/>
  <c r="EN34" i="7"/>
  <c r="EP33" i="7"/>
  <c r="EO33" i="7"/>
  <c r="EQ33" i="7" s="1"/>
  <c r="EN33" i="7"/>
  <c r="EP32" i="7"/>
  <c r="EO32" i="7"/>
  <c r="EQ32" i="7" s="1"/>
  <c r="EN32" i="7"/>
  <c r="EP31" i="7"/>
  <c r="EO31" i="7"/>
  <c r="EQ31" i="7" s="1"/>
  <c r="EN31" i="7"/>
  <c r="EP29" i="7"/>
  <c r="EO29" i="7"/>
  <c r="EQ29" i="7" s="1"/>
  <c r="EN29" i="7"/>
  <c r="EP28" i="7"/>
  <c r="EO28" i="7"/>
  <c r="EQ28" i="7" s="1"/>
  <c r="EN28" i="7"/>
  <c r="EP27" i="7"/>
  <c r="EO27" i="7"/>
  <c r="EQ27" i="7" s="1"/>
  <c r="EN27" i="7"/>
  <c r="EP26" i="7"/>
  <c r="EO26" i="7"/>
  <c r="EQ26" i="7" s="1"/>
  <c r="EN26" i="7"/>
  <c r="EP25" i="7"/>
  <c r="EO25" i="7"/>
  <c r="EQ25" i="7" s="1"/>
  <c r="EN25" i="7"/>
  <c r="EP24" i="7"/>
  <c r="EO24" i="7"/>
  <c r="EQ24" i="7" s="1"/>
  <c r="EN24" i="7"/>
  <c r="EP23" i="7"/>
  <c r="EO23" i="7"/>
  <c r="EQ23" i="7" s="1"/>
  <c r="EN23" i="7"/>
  <c r="EP21" i="7"/>
  <c r="EO21" i="7"/>
  <c r="EQ21" i="7" s="1"/>
  <c r="EN21" i="7"/>
  <c r="EP20" i="7"/>
  <c r="EO20" i="7"/>
  <c r="EQ20" i="7" s="1"/>
  <c r="EN20" i="7"/>
  <c r="EP19" i="7"/>
  <c r="EO19" i="7"/>
  <c r="EQ19" i="7" s="1"/>
  <c r="EN19" i="7"/>
  <c r="EP18" i="7"/>
  <c r="EO18" i="7"/>
  <c r="EQ18" i="7" s="1"/>
  <c r="EN18" i="7"/>
  <c r="EP17" i="7"/>
  <c r="EO17" i="7"/>
  <c r="EQ17" i="7" s="1"/>
  <c r="EN17" i="7"/>
  <c r="EP16" i="7"/>
  <c r="EO16" i="7"/>
  <c r="EQ16" i="7" s="1"/>
  <c r="EN16" i="7"/>
  <c r="EP15" i="7"/>
  <c r="EO15" i="7"/>
  <c r="EQ15" i="7" s="1"/>
  <c r="EN15" i="7"/>
  <c r="EP14" i="7"/>
  <c r="EO14" i="7"/>
  <c r="EQ14" i="7" s="1"/>
  <c r="EN14" i="7"/>
  <c r="EP13" i="7"/>
  <c r="EO13" i="7"/>
  <c r="EQ13" i="7" s="1"/>
  <c r="EN13" i="7"/>
  <c r="EP12" i="7"/>
  <c r="EO12" i="7"/>
  <c r="EQ12" i="7" s="1"/>
  <c r="EN12" i="7"/>
  <c r="EP11" i="7"/>
  <c r="EO11" i="7"/>
  <c r="EQ11" i="7" s="1"/>
  <c r="EN11" i="7"/>
  <c r="EP10" i="7"/>
  <c r="EO10" i="7"/>
  <c r="EQ10" i="7" s="1"/>
  <c r="EN10" i="7"/>
  <c r="EO9" i="7"/>
  <c r="EQ9" i="7" s="1"/>
  <c r="EN9" i="7"/>
  <c r="EL61" i="7"/>
  <c r="EL60" i="7"/>
  <c r="EK39" i="7"/>
  <c r="EJ39" i="7"/>
  <c r="EL39" i="7" s="1"/>
  <c r="EI39" i="7"/>
  <c r="EK37" i="7"/>
  <c r="EJ37" i="7"/>
  <c r="EL37" i="7" s="1"/>
  <c r="EI37" i="7"/>
  <c r="EK35" i="7"/>
  <c r="EJ35" i="7"/>
  <c r="EL35" i="7" s="1"/>
  <c r="EI35" i="7"/>
  <c r="EK34" i="7"/>
  <c r="EJ34" i="7"/>
  <c r="EL34" i="7" s="1"/>
  <c r="EI34" i="7"/>
  <c r="EK33" i="7"/>
  <c r="EJ33" i="7"/>
  <c r="EL33" i="7" s="1"/>
  <c r="EI33" i="7"/>
  <c r="EK32" i="7"/>
  <c r="EJ32" i="7"/>
  <c r="EL32" i="7" s="1"/>
  <c r="EI32" i="7"/>
  <c r="EK31" i="7"/>
  <c r="EJ31" i="7"/>
  <c r="EL31" i="7" s="1"/>
  <c r="EI31" i="7"/>
  <c r="EK29" i="7"/>
  <c r="EJ29" i="7"/>
  <c r="EL29" i="7" s="1"/>
  <c r="EI29" i="7"/>
  <c r="EK28" i="7"/>
  <c r="EJ28" i="7"/>
  <c r="EL28" i="7" s="1"/>
  <c r="EI28" i="7"/>
  <c r="EK27" i="7"/>
  <c r="EJ27" i="7"/>
  <c r="EL27" i="7" s="1"/>
  <c r="EI27" i="7"/>
  <c r="EK26" i="7"/>
  <c r="EJ26" i="7"/>
  <c r="EL26" i="7" s="1"/>
  <c r="EI26" i="7"/>
  <c r="EK25" i="7"/>
  <c r="EJ25" i="7"/>
  <c r="EL25" i="7" s="1"/>
  <c r="EI25" i="7"/>
  <c r="EK24" i="7"/>
  <c r="EJ24" i="7"/>
  <c r="EL24" i="7" s="1"/>
  <c r="EI24" i="7"/>
  <c r="EK23" i="7"/>
  <c r="EJ23" i="7"/>
  <c r="EL23" i="7" s="1"/>
  <c r="EI23" i="7"/>
  <c r="EK21" i="7"/>
  <c r="EJ21" i="7"/>
  <c r="EL21" i="7" s="1"/>
  <c r="EI21" i="7"/>
  <c r="EK20" i="7"/>
  <c r="EJ20" i="7"/>
  <c r="EL20" i="7" s="1"/>
  <c r="EI20" i="7"/>
  <c r="EK19" i="7"/>
  <c r="EJ19" i="7"/>
  <c r="EL19" i="7" s="1"/>
  <c r="EI19" i="7"/>
  <c r="EK18" i="7"/>
  <c r="EJ18" i="7"/>
  <c r="EL18" i="7" s="1"/>
  <c r="EI18" i="7"/>
  <c r="EK17" i="7"/>
  <c r="EJ17" i="7"/>
  <c r="EL17" i="7" s="1"/>
  <c r="EI17" i="7"/>
  <c r="EK16" i="7"/>
  <c r="EJ16" i="7"/>
  <c r="EL16" i="7" s="1"/>
  <c r="EI16" i="7"/>
  <c r="EK15" i="7"/>
  <c r="EJ15" i="7"/>
  <c r="EL15" i="7" s="1"/>
  <c r="EI15" i="7"/>
  <c r="EK14" i="7"/>
  <c r="EJ14" i="7"/>
  <c r="EL14" i="7" s="1"/>
  <c r="EI14" i="7"/>
  <c r="EK13" i="7"/>
  <c r="EJ13" i="7"/>
  <c r="EL13" i="7" s="1"/>
  <c r="EI13" i="7"/>
  <c r="EK12" i="7"/>
  <c r="EJ12" i="7"/>
  <c r="EL12" i="7" s="1"/>
  <c r="EI12" i="7"/>
  <c r="EK11" i="7"/>
  <c r="EJ11" i="7"/>
  <c r="EL11" i="7" s="1"/>
  <c r="EI11" i="7"/>
  <c r="EK10" i="7"/>
  <c r="EJ10" i="7"/>
  <c r="EL10" i="7" s="1"/>
  <c r="EI10" i="7"/>
  <c r="EK9" i="7"/>
  <c r="EJ9" i="7"/>
  <c r="EL9" i="7" s="1"/>
  <c r="EI9" i="7"/>
  <c r="EG61" i="7"/>
  <c r="EG60" i="7"/>
  <c r="EF39" i="7"/>
  <c r="EE39" i="7"/>
  <c r="EG39" i="7" s="1"/>
  <c r="ED39" i="7"/>
  <c r="EF37" i="7"/>
  <c r="EE37" i="7"/>
  <c r="EG37" i="7" s="1"/>
  <c r="ED37" i="7"/>
  <c r="EF35" i="7"/>
  <c r="EE35" i="7"/>
  <c r="EG35" i="7" s="1"/>
  <c r="ED35" i="7"/>
  <c r="EF34" i="7"/>
  <c r="EE34" i="7"/>
  <c r="EG34" i="7" s="1"/>
  <c r="ED34" i="7"/>
  <c r="EF33" i="7"/>
  <c r="EE33" i="7"/>
  <c r="EG33" i="7" s="1"/>
  <c r="ED33" i="7"/>
  <c r="EF32" i="7"/>
  <c r="EE32" i="7"/>
  <c r="EG32" i="7" s="1"/>
  <c r="ED32" i="7"/>
  <c r="EF31" i="7"/>
  <c r="EE31" i="7"/>
  <c r="EG31" i="7" s="1"/>
  <c r="ED31" i="7"/>
  <c r="EF29" i="7"/>
  <c r="EE29" i="7"/>
  <c r="EG29" i="7" s="1"/>
  <c r="ED29" i="7"/>
  <c r="EF28" i="7"/>
  <c r="EE28" i="7"/>
  <c r="EG28" i="7" s="1"/>
  <c r="ED28" i="7"/>
  <c r="EF27" i="7"/>
  <c r="EE27" i="7"/>
  <c r="EG27" i="7" s="1"/>
  <c r="ED27" i="7"/>
  <c r="EF26" i="7"/>
  <c r="EE26" i="7"/>
  <c r="EG26" i="7" s="1"/>
  <c r="ED26" i="7"/>
  <c r="EF25" i="7"/>
  <c r="EE25" i="7"/>
  <c r="EG25" i="7" s="1"/>
  <c r="ED25" i="7"/>
  <c r="EF24" i="7"/>
  <c r="EE24" i="7"/>
  <c r="EG24" i="7" s="1"/>
  <c r="ED24" i="7"/>
  <c r="EF23" i="7"/>
  <c r="EE23" i="7"/>
  <c r="EG23" i="7" s="1"/>
  <c r="ED23" i="7"/>
  <c r="EF21" i="7"/>
  <c r="EE21" i="7"/>
  <c r="EG21" i="7" s="1"/>
  <c r="ED21" i="7"/>
  <c r="EF20" i="7"/>
  <c r="EE20" i="7"/>
  <c r="EG20" i="7" s="1"/>
  <c r="ED20" i="7"/>
  <c r="EF19" i="7"/>
  <c r="EE19" i="7"/>
  <c r="EG19" i="7" s="1"/>
  <c r="ED19" i="7"/>
  <c r="EF18" i="7"/>
  <c r="EE18" i="7"/>
  <c r="EG18" i="7" s="1"/>
  <c r="ED18" i="7"/>
  <c r="EF17" i="7"/>
  <c r="EE17" i="7"/>
  <c r="EG17" i="7" s="1"/>
  <c r="ED17" i="7"/>
  <c r="EF16" i="7"/>
  <c r="EE16" i="7"/>
  <c r="EG16" i="7" s="1"/>
  <c r="ED16" i="7"/>
  <c r="EF15" i="7"/>
  <c r="EE15" i="7"/>
  <c r="EG15" i="7" s="1"/>
  <c r="ED15" i="7"/>
  <c r="EF14" i="7"/>
  <c r="EE14" i="7"/>
  <c r="EG14" i="7" s="1"/>
  <c r="ED14" i="7"/>
  <c r="EF13" i="7"/>
  <c r="EE13" i="7"/>
  <c r="EG13" i="7" s="1"/>
  <c r="ED13" i="7"/>
  <c r="EF12" i="7"/>
  <c r="EE12" i="7"/>
  <c r="EG12" i="7" s="1"/>
  <c r="ED12" i="7"/>
  <c r="EF11" i="7"/>
  <c r="EE11" i="7"/>
  <c r="EG11" i="7" s="1"/>
  <c r="ED11" i="7"/>
  <c r="EF10" i="7"/>
  <c r="EE10" i="7"/>
  <c r="EG10" i="7" s="1"/>
  <c r="ED10" i="7"/>
  <c r="EF9" i="7"/>
  <c r="EE9" i="7"/>
  <c r="EG9" i="7" s="1"/>
  <c r="ED9" i="7"/>
  <c r="EA39" i="7"/>
  <c r="DZ39" i="7"/>
  <c r="EB39" i="7" s="1"/>
  <c r="DY39" i="7"/>
  <c r="DV39" i="7"/>
  <c r="DU39" i="7"/>
  <c r="DW39" i="7" s="1"/>
  <c r="DT39" i="7"/>
  <c r="EA37" i="7"/>
  <c r="DZ37" i="7"/>
  <c r="EB37" i="7" s="1"/>
  <c r="DY37" i="7"/>
  <c r="DV37" i="7"/>
  <c r="DU37" i="7"/>
  <c r="DW37" i="7" s="1"/>
  <c r="DT37" i="7"/>
  <c r="EA35" i="7"/>
  <c r="DZ35" i="7"/>
  <c r="EB35" i="7" s="1"/>
  <c r="DY35" i="7"/>
  <c r="DV35" i="7"/>
  <c r="DU35" i="7"/>
  <c r="DW35" i="7" s="1"/>
  <c r="DT35" i="7"/>
  <c r="EA34" i="7"/>
  <c r="DZ34" i="7"/>
  <c r="EB34" i="7" s="1"/>
  <c r="DY34" i="7"/>
  <c r="DV34" i="7"/>
  <c r="DU34" i="7"/>
  <c r="DW34" i="7" s="1"/>
  <c r="DT34" i="7"/>
  <c r="EA33" i="7"/>
  <c r="DZ33" i="7"/>
  <c r="EB33" i="7" s="1"/>
  <c r="DY33" i="7"/>
  <c r="DV33" i="7"/>
  <c r="DU33" i="7"/>
  <c r="DW33" i="7" s="1"/>
  <c r="DT33" i="7"/>
  <c r="EA32" i="7"/>
  <c r="DZ32" i="7"/>
  <c r="EB32" i="7" s="1"/>
  <c r="DY32" i="7"/>
  <c r="DV32" i="7"/>
  <c r="DU32" i="7"/>
  <c r="DW32" i="7" s="1"/>
  <c r="DT32" i="7"/>
  <c r="EA31" i="7"/>
  <c r="DZ31" i="7"/>
  <c r="EB31" i="7" s="1"/>
  <c r="DY31" i="7"/>
  <c r="DV31" i="7"/>
  <c r="DU31" i="7"/>
  <c r="DW31" i="7" s="1"/>
  <c r="DT31" i="7"/>
  <c r="EA29" i="7"/>
  <c r="DZ29" i="7"/>
  <c r="EB29" i="7" s="1"/>
  <c r="DY29" i="7"/>
  <c r="DV29" i="7"/>
  <c r="DU29" i="7"/>
  <c r="DW29" i="7" s="1"/>
  <c r="DT29" i="7"/>
  <c r="EA28" i="7"/>
  <c r="DZ28" i="7"/>
  <c r="EB28" i="7" s="1"/>
  <c r="DY28" i="7"/>
  <c r="DV28" i="7"/>
  <c r="DU28" i="7"/>
  <c r="DW28" i="7" s="1"/>
  <c r="DT28" i="7"/>
  <c r="EA27" i="7"/>
  <c r="DZ27" i="7"/>
  <c r="EB27" i="7" s="1"/>
  <c r="DY27" i="7"/>
  <c r="DV27" i="7"/>
  <c r="DU27" i="7"/>
  <c r="DW27" i="7" s="1"/>
  <c r="DT27" i="7"/>
  <c r="EA26" i="7"/>
  <c r="DZ26" i="7"/>
  <c r="EB26" i="7" s="1"/>
  <c r="DY26" i="7"/>
  <c r="DV26" i="7"/>
  <c r="DU26" i="7"/>
  <c r="DW26" i="7" s="1"/>
  <c r="DT26" i="7"/>
  <c r="EA25" i="7"/>
  <c r="DZ25" i="7"/>
  <c r="EB25" i="7" s="1"/>
  <c r="DY25" i="7"/>
  <c r="DV25" i="7"/>
  <c r="DU25" i="7"/>
  <c r="DW25" i="7" s="1"/>
  <c r="DT25" i="7"/>
  <c r="EA24" i="7"/>
  <c r="DZ24" i="7"/>
  <c r="EB24" i="7" s="1"/>
  <c r="DY24" i="7"/>
  <c r="DV24" i="7"/>
  <c r="DU24" i="7"/>
  <c r="DW24" i="7" s="1"/>
  <c r="DT24" i="7"/>
  <c r="EA23" i="7"/>
  <c r="DZ23" i="7"/>
  <c r="EB23" i="7" s="1"/>
  <c r="DY23" i="7"/>
  <c r="DV23" i="7"/>
  <c r="DU23" i="7"/>
  <c r="DW23" i="7" s="1"/>
  <c r="DT23" i="7"/>
  <c r="EA21" i="7"/>
  <c r="DZ21" i="7"/>
  <c r="EB21" i="7" s="1"/>
  <c r="DY21" i="7"/>
  <c r="DV21" i="7"/>
  <c r="DU21" i="7"/>
  <c r="DW21" i="7" s="1"/>
  <c r="DT21" i="7"/>
  <c r="EA20" i="7"/>
  <c r="DZ20" i="7"/>
  <c r="EB20" i="7" s="1"/>
  <c r="DY20" i="7"/>
  <c r="DV20" i="7"/>
  <c r="DU20" i="7"/>
  <c r="DW20" i="7" s="1"/>
  <c r="DT20" i="7"/>
  <c r="EA19" i="7"/>
  <c r="DZ19" i="7"/>
  <c r="EB19" i="7" s="1"/>
  <c r="DY19" i="7"/>
  <c r="DV19" i="7"/>
  <c r="DU19" i="7"/>
  <c r="DW19" i="7" s="1"/>
  <c r="DT19" i="7"/>
  <c r="EA18" i="7"/>
  <c r="DZ18" i="7"/>
  <c r="EB18" i="7" s="1"/>
  <c r="DY18" i="7"/>
  <c r="DV18" i="7"/>
  <c r="DU18" i="7"/>
  <c r="DW18" i="7" s="1"/>
  <c r="DT18" i="7"/>
  <c r="EA17" i="7"/>
  <c r="DZ17" i="7"/>
  <c r="EB17" i="7" s="1"/>
  <c r="DY17" i="7"/>
  <c r="DV17" i="7"/>
  <c r="DU17" i="7"/>
  <c r="DW17" i="7" s="1"/>
  <c r="DT17" i="7"/>
  <c r="EA16" i="7"/>
  <c r="DZ16" i="7"/>
  <c r="EB16" i="7" s="1"/>
  <c r="DY16" i="7"/>
  <c r="DV16" i="7"/>
  <c r="DU16" i="7"/>
  <c r="DW16" i="7" s="1"/>
  <c r="DT16" i="7"/>
  <c r="EA15" i="7"/>
  <c r="DZ15" i="7"/>
  <c r="EB15" i="7" s="1"/>
  <c r="DY15" i="7"/>
  <c r="DV15" i="7"/>
  <c r="DU15" i="7"/>
  <c r="DW15" i="7" s="1"/>
  <c r="DT15" i="7"/>
  <c r="EA14" i="7"/>
  <c r="DZ14" i="7"/>
  <c r="EB14" i="7" s="1"/>
  <c r="DY14" i="7"/>
  <c r="DV14" i="7"/>
  <c r="DU14" i="7"/>
  <c r="DW14" i="7" s="1"/>
  <c r="DT14" i="7"/>
  <c r="EA13" i="7"/>
  <c r="DZ13" i="7"/>
  <c r="EB13" i="7" s="1"/>
  <c r="DY13" i="7"/>
  <c r="DV13" i="7"/>
  <c r="DU13" i="7"/>
  <c r="DW13" i="7" s="1"/>
  <c r="DT13" i="7"/>
  <c r="EA12" i="7"/>
  <c r="DZ12" i="7"/>
  <c r="EB12" i="7" s="1"/>
  <c r="DY12" i="7"/>
  <c r="DV12" i="7"/>
  <c r="DU12" i="7"/>
  <c r="DW12" i="7" s="1"/>
  <c r="DT12" i="7"/>
  <c r="EA11" i="7"/>
  <c r="DZ11" i="7"/>
  <c r="EB11" i="7" s="1"/>
  <c r="DY11" i="7"/>
  <c r="DV11" i="7"/>
  <c r="DU11" i="7"/>
  <c r="DW11" i="7" s="1"/>
  <c r="DT11" i="7"/>
  <c r="EA10" i="7"/>
  <c r="DZ10" i="7"/>
  <c r="EB10" i="7" s="1"/>
  <c r="DY10" i="7"/>
  <c r="DV10" i="7"/>
  <c r="DU10" i="7"/>
  <c r="DW10" i="7" s="1"/>
  <c r="DT10" i="7"/>
  <c r="EA9" i="7"/>
  <c r="DZ9" i="7"/>
  <c r="EB9" i="7" s="1"/>
  <c r="DY9" i="7"/>
  <c r="DV9" i="7"/>
  <c r="DU9" i="7"/>
  <c r="DW9" i="7" s="1"/>
  <c r="DT9" i="7"/>
  <c r="DQ39" i="7"/>
  <c r="DP39" i="7"/>
  <c r="DR39" i="7" s="1"/>
  <c r="DO39" i="7"/>
  <c r="DQ37" i="7"/>
  <c r="DP37" i="7"/>
  <c r="DR37" i="7" s="1"/>
  <c r="DO37" i="7"/>
  <c r="DQ35" i="7"/>
  <c r="DP35" i="7"/>
  <c r="DR35" i="7" s="1"/>
  <c r="DO35" i="7"/>
  <c r="DQ34" i="7"/>
  <c r="DP34" i="7"/>
  <c r="DR34" i="7" s="1"/>
  <c r="DO34" i="7"/>
  <c r="DQ33" i="7"/>
  <c r="DP33" i="7"/>
  <c r="DR33" i="7" s="1"/>
  <c r="DO33" i="7"/>
  <c r="DQ32" i="7"/>
  <c r="DP32" i="7"/>
  <c r="DR32" i="7" s="1"/>
  <c r="DO32" i="7"/>
  <c r="DQ31" i="7"/>
  <c r="DP31" i="7"/>
  <c r="DR31" i="7" s="1"/>
  <c r="DO31" i="7"/>
  <c r="DQ29" i="7"/>
  <c r="DP29" i="7"/>
  <c r="DR29" i="7" s="1"/>
  <c r="DO29" i="7"/>
  <c r="DQ28" i="7"/>
  <c r="DP28" i="7"/>
  <c r="DR28" i="7" s="1"/>
  <c r="DO28" i="7"/>
  <c r="DQ27" i="7"/>
  <c r="DP27" i="7"/>
  <c r="DR27" i="7" s="1"/>
  <c r="DO27" i="7"/>
  <c r="DQ26" i="7"/>
  <c r="DP26" i="7"/>
  <c r="DR26" i="7" s="1"/>
  <c r="DO26" i="7"/>
  <c r="DQ25" i="7"/>
  <c r="DP25" i="7"/>
  <c r="DR25" i="7" s="1"/>
  <c r="DO25" i="7"/>
  <c r="DQ24" i="7"/>
  <c r="DP24" i="7"/>
  <c r="DR24" i="7" s="1"/>
  <c r="DO24" i="7"/>
  <c r="DQ23" i="7"/>
  <c r="DP23" i="7"/>
  <c r="DR23" i="7" s="1"/>
  <c r="DO23" i="7"/>
  <c r="DQ21" i="7"/>
  <c r="DP21" i="7"/>
  <c r="DR21" i="7" s="1"/>
  <c r="DO21" i="7"/>
  <c r="DQ20" i="7"/>
  <c r="DP20" i="7"/>
  <c r="DR20" i="7" s="1"/>
  <c r="DO20" i="7"/>
  <c r="DQ19" i="7"/>
  <c r="DP19" i="7"/>
  <c r="DR19" i="7" s="1"/>
  <c r="DO19" i="7"/>
  <c r="DQ18" i="7"/>
  <c r="DP18" i="7"/>
  <c r="DR18" i="7" s="1"/>
  <c r="DO18" i="7"/>
  <c r="DQ17" i="7"/>
  <c r="DP17" i="7"/>
  <c r="DR17" i="7" s="1"/>
  <c r="DO17" i="7"/>
  <c r="DQ16" i="7"/>
  <c r="DP16" i="7"/>
  <c r="DR16" i="7" s="1"/>
  <c r="DO16" i="7"/>
  <c r="DQ15" i="7"/>
  <c r="DP15" i="7"/>
  <c r="DR15" i="7" s="1"/>
  <c r="DO15" i="7"/>
  <c r="DQ14" i="7"/>
  <c r="DP14" i="7"/>
  <c r="DR14" i="7" s="1"/>
  <c r="DO14" i="7"/>
  <c r="DQ13" i="7"/>
  <c r="DP13" i="7"/>
  <c r="DR13" i="7" s="1"/>
  <c r="DO13" i="7"/>
  <c r="DQ12" i="7"/>
  <c r="DP12" i="7"/>
  <c r="DR12" i="7" s="1"/>
  <c r="DO12" i="7"/>
  <c r="DQ11" i="7"/>
  <c r="DP11" i="7"/>
  <c r="DR11" i="7" s="1"/>
  <c r="DO11" i="7"/>
  <c r="DQ10" i="7"/>
  <c r="DP10" i="7"/>
  <c r="DR10" i="7" s="1"/>
  <c r="DO10" i="7"/>
  <c r="DQ9" i="7"/>
  <c r="DP9" i="7"/>
  <c r="DR9" i="7" s="1"/>
  <c r="DO9" i="7"/>
  <c r="DL39" i="7"/>
  <c r="DK39" i="7"/>
  <c r="DM39" i="7" s="1"/>
  <c r="DJ39" i="7"/>
  <c r="DL37" i="7"/>
  <c r="DK37" i="7"/>
  <c r="DM37" i="7" s="1"/>
  <c r="DJ37" i="7"/>
  <c r="DL35" i="7"/>
  <c r="DK35" i="7"/>
  <c r="DM35" i="7" s="1"/>
  <c r="DJ35" i="7"/>
  <c r="DL34" i="7"/>
  <c r="DK34" i="7"/>
  <c r="DM34" i="7" s="1"/>
  <c r="DJ34" i="7"/>
  <c r="DL33" i="7"/>
  <c r="DK33" i="7"/>
  <c r="DM33" i="7" s="1"/>
  <c r="DJ33" i="7"/>
  <c r="DL32" i="7"/>
  <c r="DK32" i="7"/>
  <c r="DM32" i="7" s="1"/>
  <c r="DJ32" i="7"/>
  <c r="DL31" i="7"/>
  <c r="DK31" i="7"/>
  <c r="DM31" i="7" s="1"/>
  <c r="DJ31" i="7"/>
  <c r="DL29" i="7"/>
  <c r="DK29" i="7"/>
  <c r="DM29" i="7" s="1"/>
  <c r="DJ29" i="7"/>
  <c r="DL28" i="7"/>
  <c r="DK28" i="7"/>
  <c r="DM28" i="7" s="1"/>
  <c r="DJ28" i="7"/>
  <c r="DL27" i="7"/>
  <c r="DK27" i="7"/>
  <c r="DM27" i="7" s="1"/>
  <c r="DJ27" i="7"/>
  <c r="DL26" i="7"/>
  <c r="DK26" i="7"/>
  <c r="DM26" i="7" s="1"/>
  <c r="DJ26" i="7"/>
  <c r="DL25" i="7"/>
  <c r="DK25" i="7"/>
  <c r="DM25" i="7" s="1"/>
  <c r="DJ25" i="7"/>
  <c r="DL24" i="7"/>
  <c r="DK24" i="7"/>
  <c r="DM24" i="7" s="1"/>
  <c r="DJ24" i="7"/>
  <c r="DL23" i="7"/>
  <c r="DK23" i="7"/>
  <c r="DM23" i="7" s="1"/>
  <c r="DJ23" i="7"/>
  <c r="DL21" i="7"/>
  <c r="DK21" i="7"/>
  <c r="DM21" i="7" s="1"/>
  <c r="DJ21" i="7"/>
  <c r="DL20" i="7"/>
  <c r="DK20" i="7"/>
  <c r="DM20" i="7" s="1"/>
  <c r="DJ20" i="7"/>
  <c r="DL19" i="7"/>
  <c r="DK19" i="7"/>
  <c r="DM19" i="7" s="1"/>
  <c r="DJ19" i="7"/>
  <c r="DL18" i="7"/>
  <c r="DK18" i="7"/>
  <c r="DM18" i="7" s="1"/>
  <c r="DJ18" i="7"/>
  <c r="DL17" i="7"/>
  <c r="DK17" i="7"/>
  <c r="DM17" i="7" s="1"/>
  <c r="DJ17" i="7"/>
  <c r="DL16" i="7"/>
  <c r="DK16" i="7"/>
  <c r="DM16" i="7" s="1"/>
  <c r="DJ16" i="7"/>
  <c r="DL15" i="7"/>
  <c r="DK15" i="7"/>
  <c r="DM15" i="7" s="1"/>
  <c r="DJ15" i="7"/>
  <c r="DL14" i="7"/>
  <c r="DK14" i="7"/>
  <c r="DM14" i="7" s="1"/>
  <c r="DJ14" i="7"/>
  <c r="DL13" i="7"/>
  <c r="DK13" i="7"/>
  <c r="DM13" i="7" s="1"/>
  <c r="DJ13" i="7"/>
  <c r="DL12" i="7"/>
  <c r="DK12" i="7"/>
  <c r="DM12" i="7" s="1"/>
  <c r="DJ12" i="7"/>
  <c r="DL11" i="7"/>
  <c r="DK11" i="7"/>
  <c r="DM11" i="7" s="1"/>
  <c r="DJ11" i="7"/>
  <c r="DL10" i="7"/>
  <c r="DK10" i="7"/>
  <c r="DM10" i="7" s="1"/>
  <c r="DJ10" i="7"/>
  <c r="DL9" i="7"/>
  <c r="DK9" i="7"/>
  <c r="DM9" i="7" s="1"/>
  <c r="DJ9" i="7"/>
  <c r="DG39" i="7"/>
  <c r="DF39" i="7"/>
  <c r="DH39" i="7" s="1"/>
  <c r="DE39" i="7"/>
  <c r="DG37" i="7"/>
  <c r="DF37" i="7"/>
  <c r="DH37" i="7" s="1"/>
  <c r="DE37" i="7"/>
  <c r="DG35" i="7"/>
  <c r="DF35" i="7"/>
  <c r="DH35" i="7" s="1"/>
  <c r="DE35" i="7"/>
  <c r="DG34" i="7"/>
  <c r="DF34" i="7"/>
  <c r="DH34" i="7" s="1"/>
  <c r="DE34" i="7"/>
  <c r="DG33" i="7"/>
  <c r="DF33" i="7"/>
  <c r="DH33" i="7" s="1"/>
  <c r="DE33" i="7"/>
  <c r="DG32" i="7"/>
  <c r="DF32" i="7"/>
  <c r="DH32" i="7" s="1"/>
  <c r="DE32" i="7"/>
  <c r="DG31" i="7"/>
  <c r="DF31" i="7"/>
  <c r="DH31" i="7" s="1"/>
  <c r="DE31" i="7"/>
  <c r="DG29" i="7"/>
  <c r="DF29" i="7"/>
  <c r="DH29" i="7" s="1"/>
  <c r="DE29" i="7"/>
  <c r="DG28" i="7"/>
  <c r="DF28" i="7"/>
  <c r="DH28" i="7" s="1"/>
  <c r="DE28" i="7"/>
  <c r="DG27" i="7"/>
  <c r="DF27" i="7"/>
  <c r="DH27" i="7" s="1"/>
  <c r="DE27" i="7"/>
  <c r="DG26" i="7"/>
  <c r="DF26" i="7"/>
  <c r="DH26" i="7" s="1"/>
  <c r="DE26" i="7"/>
  <c r="DG25" i="7"/>
  <c r="DF25" i="7"/>
  <c r="DH25" i="7" s="1"/>
  <c r="DE25" i="7"/>
  <c r="DG24" i="7"/>
  <c r="DF24" i="7"/>
  <c r="DH24" i="7" s="1"/>
  <c r="DE24" i="7"/>
  <c r="DG23" i="7"/>
  <c r="DF23" i="7"/>
  <c r="DH23" i="7" s="1"/>
  <c r="DE23" i="7"/>
  <c r="DG21" i="7"/>
  <c r="DF21" i="7"/>
  <c r="DH21" i="7" s="1"/>
  <c r="DE21" i="7"/>
  <c r="DG20" i="7"/>
  <c r="DF20" i="7"/>
  <c r="DH20" i="7" s="1"/>
  <c r="DE20" i="7"/>
  <c r="DG19" i="7"/>
  <c r="DF19" i="7"/>
  <c r="DH19" i="7" s="1"/>
  <c r="DE19" i="7"/>
  <c r="DG18" i="7"/>
  <c r="DF18" i="7"/>
  <c r="DH18" i="7" s="1"/>
  <c r="DE18" i="7"/>
  <c r="DG17" i="7"/>
  <c r="DF17" i="7"/>
  <c r="DH17" i="7" s="1"/>
  <c r="DE17" i="7"/>
  <c r="DG16" i="7"/>
  <c r="DF16" i="7"/>
  <c r="DH16" i="7" s="1"/>
  <c r="DE16" i="7"/>
  <c r="DG15" i="7"/>
  <c r="DF15" i="7"/>
  <c r="DH15" i="7" s="1"/>
  <c r="DE15" i="7"/>
  <c r="DG14" i="7"/>
  <c r="DF14" i="7"/>
  <c r="DH14" i="7" s="1"/>
  <c r="DE14" i="7"/>
  <c r="DG13" i="7"/>
  <c r="DF13" i="7"/>
  <c r="DH13" i="7" s="1"/>
  <c r="DE13" i="7"/>
  <c r="DG12" i="7"/>
  <c r="DF12" i="7"/>
  <c r="DH12" i="7" s="1"/>
  <c r="DE12" i="7"/>
  <c r="DG11" i="7"/>
  <c r="DF11" i="7"/>
  <c r="DH11" i="7" s="1"/>
  <c r="DE11" i="7"/>
  <c r="DG10" i="7"/>
  <c r="DF10" i="7"/>
  <c r="DH10" i="7" s="1"/>
  <c r="DE10" i="7"/>
  <c r="DG9" i="7"/>
  <c r="DF9" i="7"/>
  <c r="DH9" i="7" s="1"/>
  <c r="DE9" i="7"/>
  <c r="DC61" i="7"/>
  <c r="DC60" i="7"/>
  <c r="DB39" i="7"/>
  <c r="DA39" i="7"/>
  <c r="DC39" i="7" s="1"/>
  <c r="CZ39" i="7"/>
  <c r="DB37" i="7"/>
  <c r="DA37" i="7"/>
  <c r="DC37" i="7" s="1"/>
  <c r="CZ37" i="7"/>
  <c r="DB35" i="7"/>
  <c r="DA35" i="7"/>
  <c r="DC35" i="7" s="1"/>
  <c r="CZ35" i="7"/>
  <c r="DB34" i="7"/>
  <c r="DA34" i="7"/>
  <c r="DC34" i="7" s="1"/>
  <c r="CZ34" i="7"/>
  <c r="DB33" i="7"/>
  <c r="DA33" i="7"/>
  <c r="DC33" i="7" s="1"/>
  <c r="CZ33" i="7"/>
  <c r="DB32" i="7"/>
  <c r="DA32" i="7"/>
  <c r="DC32" i="7" s="1"/>
  <c r="CZ32" i="7"/>
  <c r="DB31" i="7"/>
  <c r="DA31" i="7"/>
  <c r="DC31" i="7" s="1"/>
  <c r="CZ31" i="7"/>
  <c r="DB29" i="7"/>
  <c r="DA29" i="7"/>
  <c r="DC29" i="7" s="1"/>
  <c r="CZ29" i="7"/>
  <c r="DB28" i="7"/>
  <c r="DA28" i="7"/>
  <c r="DC28" i="7" s="1"/>
  <c r="CZ28" i="7"/>
  <c r="DB27" i="7"/>
  <c r="DA27" i="7"/>
  <c r="DC27" i="7" s="1"/>
  <c r="CZ27" i="7"/>
  <c r="DB26" i="7"/>
  <c r="DA26" i="7"/>
  <c r="DC26" i="7" s="1"/>
  <c r="CZ26" i="7"/>
  <c r="DB25" i="7"/>
  <c r="DA25" i="7"/>
  <c r="DC25" i="7" s="1"/>
  <c r="CZ25" i="7"/>
  <c r="DB24" i="7"/>
  <c r="DA24" i="7"/>
  <c r="DC24" i="7" s="1"/>
  <c r="CZ24" i="7"/>
  <c r="DB23" i="7"/>
  <c r="DA23" i="7"/>
  <c r="DC23" i="7" s="1"/>
  <c r="CZ23" i="7"/>
  <c r="DB21" i="7"/>
  <c r="DA21" i="7"/>
  <c r="DC21" i="7" s="1"/>
  <c r="CZ21" i="7"/>
  <c r="DB20" i="7"/>
  <c r="DA20" i="7"/>
  <c r="DC20" i="7" s="1"/>
  <c r="CZ20" i="7"/>
  <c r="DB19" i="7"/>
  <c r="DA19" i="7"/>
  <c r="DC19" i="7" s="1"/>
  <c r="CZ19" i="7"/>
  <c r="DB18" i="7"/>
  <c r="DA18" i="7"/>
  <c r="DC18" i="7" s="1"/>
  <c r="CZ18" i="7"/>
  <c r="DB17" i="7"/>
  <c r="DA17" i="7"/>
  <c r="DC17" i="7" s="1"/>
  <c r="CZ17" i="7"/>
  <c r="DB16" i="7"/>
  <c r="DA16" i="7"/>
  <c r="DC16" i="7" s="1"/>
  <c r="CZ16" i="7"/>
  <c r="DB15" i="7"/>
  <c r="DA15" i="7"/>
  <c r="DC15" i="7" s="1"/>
  <c r="CZ15" i="7"/>
  <c r="DB14" i="7"/>
  <c r="DA14" i="7"/>
  <c r="DC14" i="7" s="1"/>
  <c r="CZ14" i="7"/>
  <c r="DB13" i="7"/>
  <c r="DA13" i="7"/>
  <c r="DC13" i="7" s="1"/>
  <c r="CZ13" i="7"/>
  <c r="DB12" i="7"/>
  <c r="DA12" i="7"/>
  <c r="DC12" i="7" s="1"/>
  <c r="CZ12" i="7"/>
  <c r="DB11" i="7"/>
  <c r="DA11" i="7"/>
  <c r="DC11" i="7" s="1"/>
  <c r="CZ11" i="7"/>
  <c r="DB10" i="7"/>
  <c r="DA10" i="7"/>
  <c r="DC10" i="7" s="1"/>
  <c r="CZ10" i="7"/>
  <c r="DB9" i="7"/>
  <c r="DA9" i="7"/>
  <c r="DC9" i="7" s="1"/>
  <c r="CZ9" i="7"/>
  <c r="CW39" i="7"/>
  <c r="CV39" i="7"/>
  <c r="CX39" i="7" s="1"/>
  <c r="CU39" i="7"/>
  <c r="CW37" i="7"/>
  <c r="CV37" i="7"/>
  <c r="CX37" i="7" s="1"/>
  <c r="CU37" i="7"/>
  <c r="CW35" i="7"/>
  <c r="CV35" i="7"/>
  <c r="CX35" i="7" s="1"/>
  <c r="CU35" i="7"/>
  <c r="CW34" i="7"/>
  <c r="CV34" i="7"/>
  <c r="CX34" i="7" s="1"/>
  <c r="CU34" i="7"/>
  <c r="CW33" i="7"/>
  <c r="CV33" i="7"/>
  <c r="CX33" i="7" s="1"/>
  <c r="CU33" i="7"/>
  <c r="CW32" i="7"/>
  <c r="CV32" i="7"/>
  <c r="CX32" i="7" s="1"/>
  <c r="CU32" i="7"/>
  <c r="CW31" i="7"/>
  <c r="CV31" i="7"/>
  <c r="CX31" i="7" s="1"/>
  <c r="CU31" i="7"/>
  <c r="CW29" i="7"/>
  <c r="CV29" i="7"/>
  <c r="CX29" i="7" s="1"/>
  <c r="CU29" i="7"/>
  <c r="CW28" i="7"/>
  <c r="CV28" i="7"/>
  <c r="CX28" i="7" s="1"/>
  <c r="CU28" i="7"/>
  <c r="CW27" i="7"/>
  <c r="CV27" i="7"/>
  <c r="CX27" i="7" s="1"/>
  <c r="CU27" i="7"/>
  <c r="CW26" i="7"/>
  <c r="CV26" i="7"/>
  <c r="CX26" i="7" s="1"/>
  <c r="CU26" i="7"/>
  <c r="CW25" i="7"/>
  <c r="CV25" i="7"/>
  <c r="CX25" i="7" s="1"/>
  <c r="CU25" i="7"/>
  <c r="CW24" i="7"/>
  <c r="CV24" i="7"/>
  <c r="CX24" i="7" s="1"/>
  <c r="CU24" i="7"/>
  <c r="CW23" i="7"/>
  <c r="CV23" i="7"/>
  <c r="CX23" i="7" s="1"/>
  <c r="CU23" i="7"/>
  <c r="CW21" i="7"/>
  <c r="CV21" i="7"/>
  <c r="CX21" i="7" s="1"/>
  <c r="CU21" i="7"/>
  <c r="CW20" i="7"/>
  <c r="CV20" i="7"/>
  <c r="CX20" i="7" s="1"/>
  <c r="CU20" i="7"/>
  <c r="CW19" i="7"/>
  <c r="CV19" i="7"/>
  <c r="CX19" i="7" s="1"/>
  <c r="CU19" i="7"/>
  <c r="CW18" i="7"/>
  <c r="CV18" i="7"/>
  <c r="CX18" i="7" s="1"/>
  <c r="CU18" i="7"/>
  <c r="CW17" i="7"/>
  <c r="CV17" i="7"/>
  <c r="CX17" i="7" s="1"/>
  <c r="CU17" i="7"/>
  <c r="CW16" i="7"/>
  <c r="CV16" i="7"/>
  <c r="CX16" i="7" s="1"/>
  <c r="CU16" i="7"/>
  <c r="CW15" i="7"/>
  <c r="CV15" i="7"/>
  <c r="CX15" i="7" s="1"/>
  <c r="CU15" i="7"/>
  <c r="CW14" i="7"/>
  <c r="CV14" i="7"/>
  <c r="CX14" i="7" s="1"/>
  <c r="CU14" i="7"/>
  <c r="CW13" i="7"/>
  <c r="CV13" i="7"/>
  <c r="CX13" i="7" s="1"/>
  <c r="CU13" i="7"/>
  <c r="CW12" i="7"/>
  <c r="CV12" i="7"/>
  <c r="CX12" i="7" s="1"/>
  <c r="CU12" i="7"/>
  <c r="CW11" i="7"/>
  <c r="CV11" i="7"/>
  <c r="CX11" i="7" s="1"/>
  <c r="CU11" i="7"/>
  <c r="CW10" i="7"/>
  <c r="CV10" i="7"/>
  <c r="CX10" i="7" s="1"/>
  <c r="CU10" i="7"/>
  <c r="CW9" i="7"/>
  <c r="CV9" i="7"/>
  <c r="CX9" i="7" s="1"/>
  <c r="CU9" i="7"/>
  <c r="CR39" i="7"/>
  <c r="CQ39" i="7"/>
  <c r="CS39" i="7" s="1"/>
  <c r="CP39" i="7"/>
  <c r="CR37" i="7"/>
  <c r="CQ37" i="7"/>
  <c r="CS37" i="7" s="1"/>
  <c r="CP37" i="7"/>
  <c r="CR35" i="7"/>
  <c r="CQ35" i="7"/>
  <c r="CS35" i="7" s="1"/>
  <c r="CP35" i="7"/>
  <c r="CR34" i="7"/>
  <c r="CQ34" i="7"/>
  <c r="CS34" i="7" s="1"/>
  <c r="CP34" i="7"/>
  <c r="CR33" i="7"/>
  <c r="CQ33" i="7"/>
  <c r="CS33" i="7" s="1"/>
  <c r="CP33" i="7"/>
  <c r="CR32" i="7"/>
  <c r="CQ32" i="7"/>
  <c r="CS32" i="7" s="1"/>
  <c r="CP32" i="7"/>
  <c r="CR31" i="7"/>
  <c r="CQ31" i="7"/>
  <c r="CS31" i="7" s="1"/>
  <c r="CP31" i="7"/>
  <c r="CR29" i="7"/>
  <c r="CQ29" i="7"/>
  <c r="CS29" i="7" s="1"/>
  <c r="CP29" i="7"/>
  <c r="CR28" i="7"/>
  <c r="CQ28" i="7"/>
  <c r="CS28" i="7" s="1"/>
  <c r="CP28" i="7"/>
  <c r="CR27" i="7"/>
  <c r="CQ27" i="7"/>
  <c r="CS27" i="7" s="1"/>
  <c r="CP27" i="7"/>
  <c r="CR26" i="7"/>
  <c r="CQ26" i="7"/>
  <c r="CS26" i="7" s="1"/>
  <c r="CP26" i="7"/>
  <c r="CR25" i="7"/>
  <c r="CQ25" i="7"/>
  <c r="CS25" i="7" s="1"/>
  <c r="CP25" i="7"/>
  <c r="CR24" i="7"/>
  <c r="CQ24" i="7"/>
  <c r="CS24" i="7" s="1"/>
  <c r="CP24" i="7"/>
  <c r="CR23" i="7"/>
  <c r="CQ23" i="7"/>
  <c r="CS23" i="7" s="1"/>
  <c r="CP23" i="7"/>
  <c r="CR21" i="7"/>
  <c r="CQ21" i="7"/>
  <c r="CS21" i="7" s="1"/>
  <c r="CP21" i="7"/>
  <c r="CR20" i="7"/>
  <c r="CQ20" i="7"/>
  <c r="CS20" i="7" s="1"/>
  <c r="CP20" i="7"/>
  <c r="CR19" i="7"/>
  <c r="CQ19" i="7"/>
  <c r="CS19" i="7" s="1"/>
  <c r="CP19" i="7"/>
  <c r="CR18" i="7"/>
  <c r="CQ18" i="7"/>
  <c r="CS18" i="7" s="1"/>
  <c r="CP18" i="7"/>
  <c r="CR17" i="7"/>
  <c r="CQ17" i="7"/>
  <c r="CS17" i="7" s="1"/>
  <c r="CP17" i="7"/>
  <c r="CR16" i="7"/>
  <c r="CQ16" i="7"/>
  <c r="CS16" i="7" s="1"/>
  <c r="CP16" i="7"/>
  <c r="CR15" i="7"/>
  <c r="CQ15" i="7"/>
  <c r="CS15" i="7" s="1"/>
  <c r="CP15" i="7"/>
  <c r="CR14" i="7"/>
  <c r="CQ14" i="7"/>
  <c r="CS14" i="7" s="1"/>
  <c r="CP14" i="7"/>
  <c r="CR13" i="7"/>
  <c r="CQ13" i="7"/>
  <c r="CS13" i="7" s="1"/>
  <c r="CP13" i="7"/>
  <c r="CR12" i="7"/>
  <c r="CQ12" i="7"/>
  <c r="CS12" i="7" s="1"/>
  <c r="CP12" i="7"/>
  <c r="CR11" i="7"/>
  <c r="CQ11" i="7"/>
  <c r="CS11" i="7" s="1"/>
  <c r="CP11" i="7"/>
  <c r="CR10" i="7"/>
  <c r="CQ10" i="7"/>
  <c r="CS10" i="7" s="1"/>
  <c r="CP10" i="7"/>
  <c r="CR9" i="7"/>
  <c r="CQ9" i="7"/>
  <c r="CS9" i="7" s="1"/>
  <c r="CP9" i="7"/>
  <c r="CN58" i="7"/>
  <c r="CN57" i="7"/>
  <c r="CM39" i="7"/>
  <c r="CL39" i="7"/>
  <c r="CN39" i="7" s="1"/>
  <c r="CK39" i="7"/>
  <c r="CM37" i="7"/>
  <c r="CL37" i="7"/>
  <c r="CN37" i="7" s="1"/>
  <c r="CK37" i="7"/>
  <c r="CM35" i="7"/>
  <c r="CL35" i="7"/>
  <c r="CN35" i="7" s="1"/>
  <c r="CK35" i="7"/>
  <c r="CM34" i="7"/>
  <c r="CL34" i="7"/>
  <c r="CN34" i="7" s="1"/>
  <c r="CK34" i="7"/>
  <c r="CM33" i="7"/>
  <c r="CL33" i="7"/>
  <c r="CN33" i="7" s="1"/>
  <c r="CK33" i="7"/>
  <c r="CM32" i="7"/>
  <c r="CL32" i="7"/>
  <c r="CN32" i="7" s="1"/>
  <c r="CK32" i="7"/>
  <c r="CM31" i="7"/>
  <c r="CL31" i="7"/>
  <c r="CN31" i="7" s="1"/>
  <c r="CK31" i="7"/>
  <c r="CM29" i="7"/>
  <c r="CL29" i="7"/>
  <c r="CN29" i="7" s="1"/>
  <c r="CK29" i="7"/>
  <c r="CM28" i="7"/>
  <c r="CL28" i="7"/>
  <c r="CN28" i="7" s="1"/>
  <c r="CK28" i="7"/>
  <c r="CM27" i="7"/>
  <c r="CL27" i="7"/>
  <c r="CN27" i="7" s="1"/>
  <c r="CK27" i="7"/>
  <c r="CM26" i="7"/>
  <c r="CL26" i="7"/>
  <c r="CN26" i="7" s="1"/>
  <c r="CK26" i="7"/>
  <c r="CM25" i="7"/>
  <c r="CL25" i="7"/>
  <c r="CN25" i="7" s="1"/>
  <c r="CK25" i="7"/>
  <c r="CM24" i="7"/>
  <c r="CL24" i="7"/>
  <c r="CN24" i="7" s="1"/>
  <c r="CK24" i="7"/>
  <c r="CM23" i="7"/>
  <c r="CL23" i="7"/>
  <c r="CN23" i="7" s="1"/>
  <c r="CK23" i="7"/>
  <c r="CM21" i="7"/>
  <c r="CL21" i="7"/>
  <c r="CN21" i="7" s="1"/>
  <c r="CK21" i="7"/>
  <c r="CM20" i="7"/>
  <c r="CL20" i="7"/>
  <c r="CN20" i="7" s="1"/>
  <c r="CK20" i="7"/>
  <c r="CM19" i="7"/>
  <c r="CL19" i="7"/>
  <c r="CN19" i="7" s="1"/>
  <c r="CK19" i="7"/>
  <c r="CM18" i="7"/>
  <c r="CL18" i="7"/>
  <c r="CN18" i="7" s="1"/>
  <c r="CK18" i="7"/>
  <c r="CM17" i="7"/>
  <c r="CL17" i="7"/>
  <c r="CN17" i="7" s="1"/>
  <c r="CK17" i="7"/>
  <c r="CM16" i="7"/>
  <c r="CL16" i="7"/>
  <c r="CN16" i="7" s="1"/>
  <c r="CK16" i="7"/>
  <c r="CM15" i="7"/>
  <c r="CL15" i="7"/>
  <c r="CN15" i="7" s="1"/>
  <c r="CK15" i="7"/>
  <c r="CM14" i="7"/>
  <c r="CL14" i="7"/>
  <c r="CN14" i="7" s="1"/>
  <c r="CK14" i="7"/>
  <c r="CM13" i="7"/>
  <c r="CL13" i="7"/>
  <c r="CN13" i="7" s="1"/>
  <c r="CK13" i="7"/>
  <c r="CM12" i="7"/>
  <c r="CL12" i="7"/>
  <c r="CN12" i="7" s="1"/>
  <c r="CK12" i="7"/>
  <c r="CM11" i="7"/>
  <c r="CL11" i="7"/>
  <c r="CN11" i="7" s="1"/>
  <c r="CK11" i="7"/>
  <c r="CM10" i="7"/>
  <c r="CL10" i="7"/>
  <c r="CN10" i="7" s="1"/>
  <c r="CK10" i="7"/>
  <c r="CM9" i="7"/>
  <c r="CL9" i="7"/>
  <c r="CN9" i="7" s="1"/>
  <c r="CK9" i="7"/>
  <c r="CI58" i="7"/>
  <c r="CI57" i="7"/>
  <c r="CH39" i="7"/>
  <c r="CG39" i="7"/>
  <c r="CI39" i="7" s="1"/>
  <c r="CF39" i="7"/>
  <c r="CH37" i="7"/>
  <c r="CG37" i="7"/>
  <c r="CI37" i="7" s="1"/>
  <c r="CF37" i="7"/>
  <c r="CH35" i="7"/>
  <c r="CG35" i="7"/>
  <c r="CI35" i="7" s="1"/>
  <c r="CF35" i="7"/>
  <c r="CH34" i="7"/>
  <c r="CG34" i="7"/>
  <c r="CI34" i="7" s="1"/>
  <c r="CF34" i="7"/>
  <c r="CH33" i="7"/>
  <c r="CG33" i="7"/>
  <c r="CI33" i="7" s="1"/>
  <c r="CF33" i="7"/>
  <c r="CH32" i="7"/>
  <c r="CG32" i="7"/>
  <c r="CI32" i="7" s="1"/>
  <c r="CF32" i="7"/>
  <c r="CH31" i="7"/>
  <c r="CG31" i="7"/>
  <c r="CI31" i="7" s="1"/>
  <c r="CF31" i="7"/>
  <c r="CH29" i="7"/>
  <c r="CG29" i="7"/>
  <c r="CI29" i="7" s="1"/>
  <c r="CF29" i="7"/>
  <c r="CH28" i="7"/>
  <c r="CG28" i="7"/>
  <c r="CI28" i="7" s="1"/>
  <c r="CF28" i="7"/>
  <c r="CH27" i="7"/>
  <c r="CG27" i="7"/>
  <c r="CI27" i="7" s="1"/>
  <c r="CF27" i="7"/>
  <c r="CH26" i="7"/>
  <c r="CG26" i="7"/>
  <c r="CI26" i="7" s="1"/>
  <c r="CF26" i="7"/>
  <c r="CH25" i="7"/>
  <c r="CG25" i="7"/>
  <c r="CI25" i="7" s="1"/>
  <c r="CF25" i="7"/>
  <c r="CH24" i="7"/>
  <c r="CG24" i="7"/>
  <c r="CI24" i="7" s="1"/>
  <c r="CF24" i="7"/>
  <c r="CH23" i="7"/>
  <c r="CG23" i="7"/>
  <c r="CI23" i="7" s="1"/>
  <c r="CF23" i="7"/>
  <c r="CH21" i="7"/>
  <c r="CG21" i="7"/>
  <c r="CI21" i="7" s="1"/>
  <c r="CF21" i="7"/>
  <c r="CH20" i="7"/>
  <c r="CG20" i="7"/>
  <c r="CI20" i="7" s="1"/>
  <c r="CF20" i="7"/>
  <c r="CH19" i="7"/>
  <c r="CG19" i="7"/>
  <c r="CI19" i="7" s="1"/>
  <c r="CF19" i="7"/>
  <c r="CH18" i="7"/>
  <c r="CG18" i="7"/>
  <c r="CI18" i="7" s="1"/>
  <c r="CF18" i="7"/>
  <c r="CH17" i="7"/>
  <c r="CG17" i="7"/>
  <c r="CI17" i="7" s="1"/>
  <c r="CF17" i="7"/>
  <c r="CH16" i="7"/>
  <c r="CG16" i="7"/>
  <c r="CI16" i="7" s="1"/>
  <c r="CF16" i="7"/>
  <c r="CH15" i="7"/>
  <c r="CG15" i="7"/>
  <c r="CI15" i="7" s="1"/>
  <c r="CF15" i="7"/>
  <c r="CH14" i="7"/>
  <c r="CG14" i="7"/>
  <c r="CI14" i="7" s="1"/>
  <c r="CF14" i="7"/>
  <c r="CH13" i="7"/>
  <c r="CG13" i="7"/>
  <c r="CI13" i="7" s="1"/>
  <c r="CF13" i="7"/>
  <c r="CH12" i="7"/>
  <c r="CG12" i="7"/>
  <c r="CI12" i="7" s="1"/>
  <c r="CF12" i="7"/>
  <c r="CH11" i="7"/>
  <c r="CG11" i="7"/>
  <c r="CI11" i="7" s="1"/>
  <c r="CF11" i="7"/>
  <c r="CH10" i="7"/>
  <c r="CG10" i="7"/>
  <c r="CI10" i="7" s="1"/>
  <c r="CF10" i="7"/>
  <c r="CH9" i="7"/>
  <c r="CG9" i="7"/>
  <c r="CI9" i="7" s="1"/>
  <c r="CF9" i="7"/>
  <c r="CD58" i="7"/>
  <c r="CD57" i="7"/>
  <c r="CC39" i="7"/>
  <c r="CB39" i="7"/>
  <c r="CD39" i="7" s="1"/>
  <c r="CA39" i="7"/>
  <c r="CC37" i="7"/>
  <c r="CB37" i="7"/>
  <c r="CD37" i="7" s="1"/>
  <c r="CA37" i="7"/>
  <c r="CC35" i="7"/>
  <c r="CB35" i="7"/>
  <c r="CD35" i="7" s="1"/>
  <c r="CA35" i="7"/>
  <c r="CC34" i="7"/>
  <c r="CB34" i="7"/>
  <c r="CD34" i="7" s="1"/>
  <c r="CA34" i="7"/>
  <c r="CC33" i="7"/>
  <c r="CB33" i="7"/>
  <c r="CD33" i="7" s="1"/>
  <c r="CA33" i="7"/>
  <c r="CC32" i="7"/>
  <c r="CB32" i="7"/>
  <c r="CD32" i="7" s="1"/>
  <c r="CA32" i="7"/>
  <c r="CC31" i="7"/>
  <c r="CB31" i="7"/>
  <c r="CD31" i="7" s="1"/>
  <c r="CA31" i="7"/>
  <c r="CC29" i="7"/>
  <c r="CB29" i="7"/>
  <c r="CD29" i="7" s="1"/>
  <c r="CA29" i="7"/>
  <c r="CC28" i="7"/>
  <c r="CB28" i="7"/>
  <c r="CD28" i="7" s="1"/>
  <c r="CA28" i="7"/>
  <c r="CC27" i="7"/>
  <c r="CB27" i="7"/>
  <c r="CD27" i="7" s="1"/>
  <c r="CA27" i="7"/>
  <c r="CC26" i="7"/>
  <c r="CB26" i="7"/>
  <c r="CD26" i="7" s="1"/>
  <c r="CA26" i="7"/>
  <c r="CC25" i="7"/>
  <c r="CB25" i="7"/>
  <c r="CD25" i="7" s="1"/>
  <c r="CA25" i="7"/>
  <c r="CC24" i="7"/>
  <c r="CB24" i="7"/>
  <c r="CD24" i="7" s="1"/>
  <c r="CA24" i="7"/>
  <c r="CC23" i="7"/>
  <c r="CB23" i="7"/>
  <c r="CD23" i="7" s="1"/>
  <c r="CA23" i="7"/>
  <c r="CC21" i="7"/>
  <c r="CB21" i="7"/>
  <c r="CD21" i="7" s="1"/>
  <c r="CA21" i="7"/>
  <c r="CC20" i="7"/>
  <c r="CB20" i="7"/>
  <c r="CD20" i="7" s="1"/>
  <c r="CA20" i="7"/>
  <c r="CC19" i="7"/>
  <c r="CB19" i="7"/>
  <c r="CD19" i="7" s="1"/>
  <c r="CA19" i="7"/>
  <c r="CC18" i="7"/>
  <c r="CB18" i="7"/>
  <c r="CD18" i="7" s="1"/>
  <c r="CA18" i="7"/>
  <c r="CC17" i="7"/>
  <c r="CB17" i="7"/>
  <c r="CD17" i="7" s="1"/>
  <c r="CA17" i="7"/>
  <c r="CC16" i="7"/>
  <c r="CB16" i="7"/>
  <c r="CD16" i="7" s="1"/>
  <c r="CA16" i="7"/>
  <c r="CC15" i="7"/>
  <c r="CB15" i="7"/>
  <c r="CD15" i="7" s="1"/>
  <c r="CA15" i="7"/>
  <c r="CC14" i="7"/>
  <c r="CB14" i="7"/>
  <c r="CD14" i="7" s="1"/>
  <c r="CA14" i="7"/>
  <c r="CC13" i="7"/>
  <c r="CB13" i="7"/>
  <c r="CD13" i="7" s="1"/>
  <c r="CA13" i="7"/>
  <c r="CC12" i="7"/>
  <c r="CB12" i="7"/>
  <c r="CD12" i="7" s="1"/>
  <c r="CA12" i="7"/>
  <c r="CB11" i="7"/>
  <c r="CD11" i="7" s="1"/>
  <c r="CA11" i="7"/>
  <c r="CC10" i="7"/>
  <c r="CB10" i="7"/>
  <c r="CD10" i="7" s="1"/>
  <c r="CA10" i="7"/>
  <c r="CC9" i="7"/>
  <c r="CB9" i="7"/>
  <c r="CD9" i="7" s="1"/>
  <c r="CA9" i="7"/>
  <c r="BY58" i="7"/>
  <c r="BY57" i="7"/>
  <c r="BX39" i="7"/>
  <c r="BW39" i="7"/>
  <c r="BY39" i="7" s="1"/>
  <c r="BV39" i="7"/>
  <c r="BX37" i="7"/>
  <c r="BW37" i="7"/>
  <c r="BY37" i="7" s="1"/>
  <c r="BV37" i="7"/>
  <c r="BX35" i="7"/>
  <c r="BW35" i="7"/>
  <c r="BY35" i="7" s="1"/>
  <c r="BV35" i="7"/>
  <c r="BX34" i="7"/>
  <c r="BW34" i="7"/>
  <c r="BY34" i="7" s="1"/>
  <c r="BV34" i="7"/>
  <c r="BX33" i="7"/>
  <c r="BW33" i="7"/>
  <c r="BY33" i="7" s="1"/>
  <c r="BV33" i="7"/>
  <c r="BX32" i="7"/>
  <c r="BW32" i="7"/>
  <c r="BY32" i="7" s="1"/>
  <c r="BV32" i="7"/>
  <c r="BX31" i="7"/>
  <c r="BW31" i="7"/>
  <c r="BY31" i="7" s="1"/>
  <c r="BV31" i="7"/>
  <c r="BX29" i="7"/>
  <c r="BW29" i="7"/>
  <c r="BY29" i="7" s="1"/>
  <c r="BV29" i="7"/>
  <c r="BX28" i="7"/>
  <c r="BW28" i="7"/>
  <c r="BY28" i="7" s="1"/>
  <c r="BV28" i="7"/>
  <c r="BX27" i="7"/>
  <c r="BW27" i="7"/>
  <c r="BY27" i="7" s="1"/>
  <c r="BV27" i="7"/>
  <c r="BX26" i="7"/>
  <c r="BW26" i="7"/>
  <c r="BY26" i="7" s="1"/>
  <c r="BV26" i="7"/>
  <c r="BX25" i="7"/>
  <c r="BW25" i="7"/>
  <c r="BY25" i="7" s="1"/>
  <c r="BV25" i="7"/>
  <c r="BX24" i="7"/>
  <c r="BW24" i="7"/>
  <c r="BY24" i="7" s="1"/>
  <c r="BV24" i="7"/>
  <c r="BX23" i="7"/>
  <c r="BW23" i="7"/>
  <c r="BY23" i="7" s="1"/>
  <c r="BV23" i="7"/>
  <c r="BX21" i="7"/>
  <c r="BW21" i="7"/>
  <c r="BY21" i="7" s="1"/>
  <c r="BV21" i="7"/>
  <c r="BX20" i="7"/>
  <c r="BW20" i="7"/>
  <c r="BY20" i="7" s="1"/>
  <c r="BV20" i="7"/>
  <c r="BX19" i="7"/>
  <c r="BW19" i="7"/>
  <c r="BY19" i="7" s="1"/>
  <c r="BV19" i="7"/>
  <c r="BX18" i="7"/>
  <c r="BW18" i="7"/>
  <c r="BY18" i="7" s="1"/>
  <c r="BV18" i="7"/>
  <c r="BX17" i="7"/>
  <c r="BW17" i="7"/>
  <c r="BY17" i="7" s="1"/>
  <c r="BV17" i="7"/>
  <c r="BX16" i="7"/>
  <c r="BW16" i="7"/>
  <c r="BY16" i="7" s="1"/>
  <c r="BV16" i="7"/>
  <c r="BX15" i="7"/>
  <c r="BW15" i="7"/>
  <c r="BY15" i="7" s="1"/>
  <c r="BV15" i="7"/>
  <c r="BX14" i="7"/>
  <c r="BW14" i="7"/>
  <c r="BY14" i="7" s="1"/>
  <c r="BV14" i="7"/>
  <c r="BX13" i="7"/>
  <c r="BW13" i="7"/>
  <c r="BY13" i="7" s="1"/>
  <c r="BV13" i="7"/>
  <c r="BX12" i="7"/>
  <c r="BW12" i="7"/>
  <c r="BY12" i="7" s="1"/>
  <c r="BV12" i="7"/>
  <c r="BW11" i="7"/>
  <c r="BY11" i="7" s="1"/>
  <c r="BV11" i="7"/>
  <c r="BX10" i="7"/>
  <c r="BW10" i="7"/>
  <c r="BY10" i="7" s="1"/>
  <c r="BV10" i="7"/>
  <c r="BW9" i="7"/>
  <c r="BY9" i="7" s="1"/>
  <c r="BV9" i="7"/>
  <c r="BS39" i="7"/>
  <c r="BR39" i="7"/>
  <c r="BT39" i="7" s="1"/>
  <c r="BQ39" i="7"/>
  <c r="BS37" i="7"/>
  <c r="BR37" i="7"/>
  <c r="BT37" i="7" s="1"/>
  <c r="BQ37" i="7"/>
  <c r="BS35" i="7"/>
  <c r="BR35" i="7"/>
  <c r="BT35" i="7" s="1"/>
  <c r="BQ35" i="7"/>
  <c r="BS34" i="7"/>
  <c r="BR34" i="7"/>
  <c r="BT34" i="7" s="1"/>
  <c r="BQ34" i="7"/>
  <c r="BS33" i="7"/>
  <c r="BR33" i="7"/>
  <c r="BT33" i="7" s="1"/>
  <c r="BQ33" i="7"/>
  <c r="BS32" i="7"/>
  <c r="BR32" i="7"/>
  <c r="BT32" i="7" s="1"/>
  <c r="BQ32" i="7"/>
  <c r="BS31" i="7"/>
  <c r="BR31" i="7"/>
  <c r="BT31" i="7" s="1"/>
  <c r="BQ31" i="7"/>
  <c r="BS29" i="7"/>
  <c r="BR29" i="7"/>
  <c r="BT29" i="7" s="1"/>
  <c r="BQ29" i="7"/>
  <c r="BS28" i="7"/>
  <c r="BR28" i="7"/>
  <c r="BT28" i="7" s="1"/>
  <c r="BQ28" i="7"/>
  <c r="BS27" i="7"/>
  <c r="BR27" i="7"/>
  <c r="BT27" i="7" s="1"/>
  <c r="BQ27" i="7"/>
  <c r="BS26" i="7"/>
  <c r="BR26" i="7"/>
  <c r="BT26" i="7" s="1"/>
  <c r="BQ26" i="7"/>
  <c r="BS25" i="7"/>
  <c r="BR25" i="7"/>
  <c r="BT25" i="7" s="1"/>
  <c r="BQ25" i="7"/>
  <c r="BS24" i="7"/>
  <c r="BR24" i="7"/>
  <c r="BT24" i="7" s="1"/>
  <c r="BQ24" i="7"/>
  <c r="BS23" i="7"/>
  <c r="BR23" i="7"/>
  <c r="BT23" i="7" s="1"/>
  <c r="BQ23" i="7"/>
  <c r="BS21" i="7"/>
  <c r="BR21" i="7"/>
  <c r="BT21" i="7" s="1"/>
  <c r="BQ21" i="7"/>
  <c r="BS20" i="7"/>
  <c r="BR20" i="7"/>
  <c r="BT20" i="7" s="1"/>
  <c r="BQ20" i="7"/>
  <c r="BS19" i="7"/>
  <c r="BR19" i="7"/>
  <c r="BT19" i="7" s="1"/>
  <c r="BQ19" i="7"/>
  <c r="BS18" i="7"/>
  <c r="BR18" i="7"/>
  <c r="BT18" i="7" s="1"/>
  <c r="BQ18" i="7"/>
  <c r="BS17" i="7"/>
  <c r="BR17" i="7"/>
  <c r="BT17" i="7" s="1"/>
  <c r="BQ17" i="7"/>
  <c r="BS16" i="7"/>
  <c r="BR16" i="7"/>
  <c r="BT16" i="7" s="1"/>
  <c r="BQ16" i="7"/>
  <c r="BS15" i="7"/>
  <c r="BR15" i="7"/>
  <c r="BT15" i="7" s="1"/>
  <c r="BQ15" i="7"/>
  <c r="BS14" i="7"/>
  <c r="BR14" i="7"/>
  <c r="BT14" i="7" s="1"/>
  <c r="BQ14" i="7"/>
  <c r="BS13" i="7"/>
  <c r="BR13" i="7"/>
  <c r="BT13" i="7" s="1"/>
  <c r="BQ13" i="7"/>
  <c r="BS12" i="7"/>
  <c r="BR12" i="7"/>
  <c r="BT12" i="7" s="1"/>
  <c r="BQ12" i="7"/>
  <c r="BS11" i="7"/>
  <c r="BR11" i="7"/>
  <c r="BT11" i="7" s="1"/>
  <c r="BQ11" i="7"/>
  <c r="BS10" i="7"/>
  <c r="BR10" i="7"/>
  <c r="BT10" i="7" s="1"/>
  <c r="BQ10" i="7"/>
  <c r="BS9" i="7"/>
  <c r="BR9" i="7"/>
  <c r="BT9" i="7" s="1"/>
  <c r="BQ9" i="7"/>
  <c r="BN39" i="7"/>
  <c r="BM39" i="7"/>
  <c r="BO39" i="7" s="1"/>
  <c r="BL39" i="7"/>
  <c r="BN37" i="7"/>
  <c r="BM37" i="7"/>
  <c r="BO37" i="7" s="1"/>
  <c r="BL37" i="7"/>
  <c r="BN35" i="7"/>
  <c r="BM35" i="7"/>
  <c r="BO35" i="7" s="1"/>
  <c r="BL35" i="7"/>
  <c r="BN34" i="7"/>
  <c r="BM34" i="7"/>
  <c r="BO34" i="7" s="1"/>
  <c r="BL34" i="7"/>
  <c r="BN33" i="7"/>
  <c r="BM33" i="7"/>
  <c r="BO33" i="7" s="1"/>
  <c r="BL33" i="7"/>
  <c r="BN32" i="7"/>
  <c r="BM32" i="7"/>
  <c r="BO32" i="7" s="1"/>
  <c r="BL32" i="7"/>
  <c r="BN31" i="7"/>
  <c r="BM31" i="7"/>
  <c r="BO31" i="7" s="1"/>
  <c r="BL31" i="7"/>
  <c r="BN29" i="7"/>
  <c r="BM29" i="7"/>
  <c r="BO29" i="7" s="1"/>
  <c r="BL29" i="7"/>
  <c r="BN28" i="7"/>
  <c r="BM28" i="7"/>
  <c r="BO28" i="7" s="1"/>
  <c r="BL28" i="7"/>
  <c r="BN27" i="7"/>
  <c r="BM27" i="7"/>
  <c r="BO27" i="7" s="1"/>
  <c r="BL27" i="7"/>
  <c r="BN26" i="7"/>
  <c r="BM26" i="7"/>
  <c r="BO26" i="7" s="1"/>
  <c r="BL26" i="7"/>
  <c r="BN25" i="7"/>
  <c r="BM25" i="7"/>
  <c r="BO25" i="7" s="1"/>
  <c r="BL25" i="7"/>
  <c r="BN24" i="7"/>
  <c r="BM24" i="7"/>
  <c r="BO24" i="7" s="1"/>
  <c r="BL24" i="7"/>
  <c r="BN23" i="7"/>
  <c r="BM23" i="7"/>
  <c r="BO23" i="7" s="1"/>
  <c r="BL23" i="7"/>
  <c r="BN21" i="7"/>
  <c r="BM21" i="7"/>
  <c r="BO21" i="7" s="1"/>
  <c r="BL21" i="7"/>
  <c r="BN20" i="7"/>
  <c r="BM20" i="7"/>
  <c r="BO20" i="7" s="1"/>
  <c r="BL20" i="7"/>
  <c r="BN19" i="7"/>
  <c r="BM19" i="7"/>
  <c r="BO19" i="7" s="1"/>
  <c r="BL19" i="7"/>
  <c r="BN18" i="7"/>
  <c r="BM18" i="7"/>
  <c r="BO18" i="7" s="1"/>
  <c r="BL18" i="7"/>
  <c r="BN17" i="7"/>
  <c r="BM17" i="7"/>
  <c r="BO17" i="7" s="1"/>
  <c r="BL17" i="7"/>
  <c r="BN16" i="7"/>
  <c r="BM16" i="7"/>
  <c r="BO16" i="7" s="1"/>
  <c r="BL16" i="7"/>
  <c r="BN15" i="7"/>
  <c r="BM15" i="7"/>
  <c r="BO15" i="7" s="1"/>
  <c r="BL15" i="7"/>
  <c r="BN14" i="7"/>
  <c r="BM14" i="7"/>
  <c r="BO14" i="7" s="1"/>
  <c r="BL14" i="7"/>
  <c r="BN13" i="7"/>
  <c r="BM13" i="7"/>
  <c r="BO13" i="7" s="1"/>
  <c r="BL13" i="7"/>
  <c r="BN12" i="7"/>
  <c r="BM12" i="7"/>
  <c r="BO12" i="7" s="1"/>
  <c r="BL12" i="7"/>
  <c r="BN11" i="7"/>
  <c r="BM11" i="7"/>
  <c r="BO11" i="7" s="1"/>
  <c r="BL11" i="7"/>
  <c r="BN10" i="7"/>
  <c r="BM10" i="7"/>
  <c r="BO10" i="7" s="1"/>
  <c r="BL10" i="7"/>
  <c r="BN9" i="7"/>
  <c r="BM9" i="7"/>
  <c r="BO9" i="7" s="1"/>
  <c r="BL9" i="7"/>
  <c r="BI39" i="7"/>
  <c r="BH39" i="7"/>
  <c r="BJ39" i="7" s="1"/>
  <c r="BG39" i="7"/>
  <c r="BI37" i="7"/>
  <c r="BH37" i="7"/>
  <c r="BJ37" i="7" s="1"/>
  <c r="BG37" i="7"/>
  <c r="BI35" i="7"/>
  <c r="BH35" i="7"/>
  <c r="BJ35" i="7" s="1"/>
  <c r="BG35" i="7"/>
  <c r="BI34" i="7"/>
  <c r="BH34" i="7"/>
  <c r="BJ34" i="7" s="1"/>
  <c r="BG34" i="7"/>
  <c r="BI33" i="7"/>
  <c r="BH33" i="7"/>
  <c r="BJ33" i="7" s="1"/>
  <c r="BG33" i="7"/>
  <c r="BI32" i="7"/>
  <c r="BH32" i="7"/>
  <c r="BJ32" i="7" s="1"/>
  <c r="BG32" i="7"/>
  <c r="BI31" i="7"/>
  <c r="BH31" i="7"/>
  <c r="BJ31" i="7" s="1"/>
  <c r="BG31" i="7"/>
  <c r="BI29" i="7"/>
  <c r="BH29" i="7"/>
  <c r="BJ29" i="7" s="1"/>
  <c r="BG29" i="7"/>
  <c r="BI28" i="7"/>
  <c r="BH28" i="7"/>
  <c r="BJ28" i="7" s="1"/>
  <c r="BG28" i="7"/>
  <c r="BI27" i="7"/>
  <c r="BH27" i="7"/>
  <c r="BJ27" i="7" s="1"/>
  <c r="BG27" i="7"/>
  <c r="BI26" i="7"/>
  <c r="BH26" i="7"/>
  <c r="BJ26" i="7" s="1"/>
  <c r="BG26" i="7"/>
  <c r="BI25" i="7"/>
  <c r="BH25" i="7"/>
  <c r="BJ25" i="7" s="1"/>
  <c r="BG25" i="7"/>
  <c r="BI24" i="7"/>
  <c r="BH24" i="7"/>
  <c r="BJ24" i="7" s="1"/>
  <c r="BG24" i="7"/>
  <c r="BI23" i="7"/>
  <c r="BH23" i="7"/>
  <c r="BJ23" i="7" s="1"/>
  <c r="BG23" i="7"/>
  <c r="BI21" i="7"/>
  <c r="BH21" i="7"/>
  <c r="BJ21" i="7" s="1"/>
  <c r="BG21" i="7"/>
  <c r="BI20" i="7"/>
  <c r="BH20" i="7"/>
  <c r="BJ20" i="7" s="1"/>
  <c r="BG20" i="7"/>
  <c r="BI19" i="7"/>
  <c r="BH19" i="7"/>
  <c r="BJ19" i="7" s="1"/>
  <c r="BG19" i="7"/>
  <c r="BI18" i="7"/>
  <c r="BH18" i="7"/>
  <c r="BJ18" i="7" s="1"/>
  <c r="BG18" i="7"/>
  <c r="BI17" i="7"/>
  <c r="BH17" i="7"/>
  <c r="BJ17" i="7" s="1"/>
  <c r="BG17" i="7"/>
  <c r="BI16" i="7"/>
  <c r="BH16" i="7"/>
  <c r="BJ16" i="7" s="1"/>
  <c r="BG16" i="7"/>
  <c r="BI15" i="7"/>
  <c r="BH15" i="7"/>
  <c r="BJ15" i="7" s="1"/>
  <c r="BG15" i="7"/>
  <c r="BI14" i="7"/>
  <c r="BH14" i="7"/>
  <c r="BJ14" i="7" s="1"/>
  <c r="BG14" i="7"/>
  <c r="BI13" i="7"/>
  <c r="BH13" i="7"/>
  <c r="BJ13" i="7" s="1"/>
  <c r="BG13" i="7"/>
  <c r="BI12" i="7"/>
  <c r="BH12" i="7"/>
  <c r="BJ12" i="7" s="1"/>
  <c r="BG12" i="7"/>
  <c r="BI11" i="7"/>
  <c r="BH11" i="7"/>
  <c r="BJ11" i="7" s="1"/>
  <c r="BG11" i="7"/>
  <c r="BI10" i="7"/>
  <c r="BH10" i="7"/>
  <c r="BJ10" i="7" s="1"/>
  <c r="BG10" i="7"/>
  <c r="BI9" i="7"/>
  <c r="BH9" i="7"/>
  <c r="BJ9" i="7" s="1"/>
  <c r="BG9" i="7"/>
  <c r="BD39" i="7"/>
  <c r="BC39" i="7"/>
  <c r="BE39" i="7" s="1"/>
  <c r="BB39" i="7"/>
  <c r="AY39" i="7"/>
  <c r="AX39" i="7"/>
  <c r="AZ39" i="7" s="1"/>
  <c r="AW39" i="7"/>
  <c r="BD37" i="7"/>
  <c r="BC37" i="7"/>
  <c r="BE37" i="7" s="1"/>
  <c r="BB37" i="7"/>
  <c r="AY37" i="7"/>
  <c r="AX37" i="7"/>
  <c r="AZ37" i="7" s="1"/>
  <c r="AW37" i="7"/>
  <c r="BD35" i="7"/>
  <c r="BC35" i="7"/>
  <c r="BE35" i="7" s="1"/>
  <c r="BB35" i="7"/>
  <c r="AY35" i="7"/>
  <c r="AX35" i="7"/>
  <c r="AZ35" i="7" s="1"/>
  <c r="AW35" i="7"/>
  <c r="BD34" i="7"/>
  <c r="BC34" i="7"/>
  <c r="BE34" i="7" s="1"/>
  <c r="BB34" i="7"/>
  <c r="AY34" i="7"/>
  <c r="AX34" i="7"/>
  <c r="AZ34" i="7" s="1"/>
  <c r="AW34" i="7"/>
  <c r="BD33" i="7"/>
  <c r="BC33" i="7"/>
  <c r="BE33" i="7" s="1"/>
  <c r="BB33" i="7"/>
  <c r="AY33" i="7"/>
  <c r="AX33" i="7"/>
  <c r="AZ33" i="7" s="1"/>
  <c r="AW33" i="7"/>
  <c r="BD32" i="7"/>
  <c r="BC32" i="7"/>
  <c r="BE32" i="7" s="1"/>
  <c r="BB32" i="7"/>
  <c r="AY32" i="7"/>
  <c r="AX32" i="7"/>
  <c r="AZ32" i="7" s="1"/>
  <c r="AW32" i="7"/>
  <c r="BD31" i="7"/>
  <c r="BC31" i="7"/>
  <c r="BE31" i="7" s="1"/>
  <c r="BB31" i="7"/>
  <c r="AX31" i="7"/>
  <c r="AZ31" i="7" s="1"/>
  <c r="AW31" i="7"/>
  <c r="BD29" i="7"/>
  <c r="BC29" i="7"/>
  <c r="BE29" i="7" s="1"/>
  <c r="BB29" i="7"/>
  <c r="AY29" i="7"/>
  <c r="AX29" i="7"/>
  <c r="AZ29" i="7" s="1"/>
  <c r="AW29" i="7"/>
  <c r="BD28" i="7"/>
  <c r="BC28" i="7"/>
  <c r="BE28" i="7" s="1"/>
  <c r="BB28" i="7"/>
  <c r="AY28" i="7"/>
  <c r="AX28" i="7"/>
  <c r="AZ28" i="7" s="1"/>
  <c r="AW28" i="7"/>
  <c r="BD27" i="7"/>
  <c r="BC27" i="7"/>
  <c r="BE27" i="7" s="1"/>
  <c r="BB27" i="7"/>
  <c r="AY27" i="7"/>
  <c r="AX27" i="7"/>
  <c r="AZ27" i="7" s="1"/>
  <c r="AW27" i="7"/>
  <c r="BD26" i="7"/>
  <c r="BC26" i="7"/>
  <c r="BE26" i="7" s="1"/>
  <c r="BB26" i="7"/>
  <c r="AY26" i="7"/>
  <c r="AX26" i="7"/>
  <c r="AZ26" i="7" s="1"/>
  <c r="AW26" i="7"/>
  <c r="BD25" i="7"/>
  <c r="BC25" i="7"/>
  <c r="BE25" i="7" s="1"/>
  <c r="BB25" i="7"/>
  <c r="AY25" i="7"/>
  <c r="AX25" i="7"/>
  <c r="AZ25" i="7" s="1"/>
  <c r="AW25" i="7"/>
  <c r="BD24" i="7"/>
  <c r="BC24" i="7"/>
  <c r="BE24" i="7" s="1"/>
  <c r="BB24" i="7"/>
  <c r="AY24" i="7"/>
  <c r="AX24" i="7"/>
  <c r="AZ24" i="7" s="1"/>
  <c r="AW24" i="7"/>
  <c r="BD23" i="7"/>
  <c r="BC23" i="7"/>
  <c r="BE23" i="7" s="1"/>
  <c r="BB23" i="7"/>
  <c r="AY23" i="7"/>
  <c r="AX23" i="7"/>
  <c r="AZ23" i="7" s="1"/>
  <c r="AW23" i="7"/>
  <c r="BD21" i="7"/>
  <c r="BC21" i="7"/>
  <c r="BE21" i="7" s="1"/>
  <c r="BB21" i="7"/>
  <c r="AY21" i="7"/>
  <c r="AX21" i="7"/>
  <c r="AZ21" i="7" s="1"/>
  <c r="AW21" i="7"/>
  <c r="BD20" i="7"/>
  <c r="BC20" i="7"/>
  <c r="BE20" i="7" s="1"/>
  <c r="BB20" i="7"/>
  <c r="AY20" i="7"/>
  <c r="AX20" i="7"/>
  <c r="AZ20" i="7" s="1"/>
  <c r="AW20" i="7"/>
  <c r="BD19" i="7"/>
  <c r="BC19" i="7"/>
  <c r="BE19" i="7" s="1"/>
  <c r="BB19" i="7"/>
  <c r="AY19" i="7"/>
  <c r="AX19" i="7"/>
  <c r="AZ19" i="7" s="1"/>
  <c r="AW19" i="7"/>
  <c r="BD18" i="7"/>
  <c r="BC18" i="7"/>
  <c r="BE18" i="7" s="1"/>
  <c r="BB18" i="7"/>
  <c r="AY18" i="7"/>
  <c r="AX18" i="7"/>
  <c r="AZ18" i="7" s="1"/>
  <c r="AW18" i="7"/>
  <c r="BC17" i="7"/>
  <c r="BE17" i="7" s="1"/>
  <c r="BB17" i="7"/>
  <c r="AY17" i="7"/>
  <c r="AX17" i="7"/>
  <c r="AZ17" i="7" s="1"/>
  <c r="AW17" i="7"/>
  <c r="BC16" i="7"/>
  <c r="BE16" i="7" s="1"/>
  <c r="BB16" i="7"/>
  <c r="AY16" i="7"/>
  <c r="AX16" i="7"/>
  <c r="AZ16" i="7" s="1"/>
  <c r="AW16" i="7"/>
  <c r="BD15" i="7"/>
  <c r="BC15" i="7"/>
  <c r="BE15" i="7" s="1"/>
  <c r="BB15" i="7"/>
  <c r="AY15" i="7"/>
  <c r="AX15" i="7"/>
  <c r="AZ15" i="7" s="1"/>
  <c r="AW15" i="7"/>
  <c r="BD14" i="7"/>
  <c r="BC14" i="7"/>
  <c r="BE14" i="7" s="1"/>
  <c r="BB14" i="7"/>
  <c r="AY14" i="7"/>
  <c r="AX14" i="7"/>
  <c r="AZ14" i="7" s="1"/>
  <c r="AW14" i="7"/>
  <c r="BD13" i="7"/>
  <c r="BC13" i="7"/>
  <c r="BE13" i="7" s="1"/>
  <c r="BB13" i="7"/>
  <c r="AY13" i="7"/>
  <c r="AX13" i="7"/>
  <c r="AZ13" i="7" s="1"/>
  <c r="AW13" i="7"/>
  <c r="BD12" i="7"/>
  <c r="BC12" i="7"/>
  <c r="BE12" i="7" s="1"/>
  <c r="BB12" i="7"/>
  <c r="AY12" i="7"/>
  <c r="AX12" i="7"/>
  <c r="AZ12" i="7" s="1"/>
  <c r="AW12" i="7"/>
  <c r="BD11" i="7"/>
  <c r="BC11" i="7"/>
  <c r="BE11" i="7" s="1"/>
  <c r="BB11" i="7"/>
  <c r="AY11" i="7"/>
  <c r="AX11" i="7"/>
  <c r="AZ11" i="7" s="1"/>
  <c r="AW11" i="7"/>
  <c r="BC10" i="7"/>
  <c r="BE10" i="7" s="1"/>
  <c r="BB10" i="7"/>
  <c r="AY10" i="7"/>
  <c r="AX10" i="7"/>
  <c r="AZ10" i="7" s="1"/>
  <c r="AW10" i="7"/>
  <c r="BD9" i="7"/>
  <c r="BC9" i="7"/>
  <c r="BE9" i="7" s="1"/>
  <c r="BB9" i="7"/>
  <c r="AX9" i="7"/>
  <c r="AZ9" i="7" s="1"/>
  <c r="AW9" i="7"/>
  <c r="AT39" i="7"/>
  <c r="AS39" i="7"/>
  <c r="AU39" i="7" s="1"/>
  <c r="AR39" i="7"/>
  <c r="AT37" i="7"/>
  <c r="AS37" i="7"/>
  <c r="AU37" i="7" s="1"/>
  <c r="AR37" i="7"/>
  <c r="AT35" i="7"/>
  <c r="AS35" i="7"/>
  <c r="AU35" i="7" s="1"/>
  <c r="AR35" i="7"/>
  <c r="AT34" i="7"/>
  <c r="AS34" i="7"/>
  <c r="AU34" i="7" s="1"/>
  <c r="AR34" i="7"/>
  <c r="AT33" i="7"/>
  <c r="AS33" i="7"/>
  <c r="AU33" i="7" s="1"/>
  <c r="AR33" i="7"/>
  <c r="AT32" i="7"/>
  <c r="AS32" i="7"/>
  <c r="AU32" i="7" s="1"/>
  <c r="AR32" i="7"/>
  <c r="AT31" i="7"/>
  <c r="AS31" i="7"/>
  <c r="AU31" i="7" s="1"/>
  <c r="AR31" i="7"/>
  <c r="AT29" i="7"/>
  <c r="AS29" i="7"/>
  <c r="AU29" i="7" s="1"/>
  <c r="AR29" i="7"/>
  <c r="AT28" i="7"/>
  <c r="AS28" i="7"/>
  <c r="AU28" i="7" s="1"/>
  <c r="AR28" i="7"/>
  <c r="AT27" i="7"/>
  <c r="AS27" i="7"/>
  <c r="AU27" i="7" s="1"/>
  <c r="AR27" i="7"/>
  <c r="AT26" i="7"/>
  <c r="AS26" i="7"/>
  <c r="AU26" i="7" s="1"/>
  <c r="AR26" i="7"/>
  <c r="AT25" i="7"/>
  <c r="AS25" i="7"/>
  <c r="AU25" i="7" s="1"/>
  <c r="AR25" i="7"/>
  <c r="AT24" i="7"/>
  <c r="AS24" i="7"/>
  <c r="AU24" i="7" s="1"/>
  <c r="AR24" i="7"/>
  <c r="AT23" i="7"/>
  <c r="AS23" i="7"/>
  <c r="AU23" i="7" s="1"/>
  <c r="AR23" i="7"/>
  <c r="AT21" i="7"/>
  <c r="AS21" i="7"/>
  <c r="AU21" i="7" s="1"/>
  <c r="AR21" i="7"/>
  <c r="AT20" i="7"/>
  <c r="AS20" i="7"/>
  <c r="AU20" i="7" s="1"/>
  <c r="AR20" i="7"/>
  <c r="AT19" i="7"/>
  <c r="AS19" i="7"/>
  <c r="AU19" i="7" s="1"/>
  <c r="AR19" i="7"/>
  <c r="AT18" i="7"/>
  <c r="AS18" i="7"/>
  <c r="AU18" i="7" s="1"/>
  <c r="AR18" i="7"/>
  <c r="AT17" i="7"/>
  <c r="AS17" i="7"/>
  <c r="AU17" i="7" s="1"/>
  <c r="AR17" i="7"/>
  <c r="AT16" i="7"/>
  <c r="AS16" i="7"/>
  <c r="AU16" i="7" s="1"/>
  <c r="AR16" i="7"/>
  <c r="AT15" i="7"/>
  <c r="AS15" i="7"/>
  <c r="AU15" i="7" s="1"/>
  <c r="AR15" i="7"/>
  <c r="AT14" i="7"/>
  <c r="AS14" i="7"/>
  <c r="AU14" i="7" s="1"/>
  <c r="AR14" i="7"/>
  <c r="AT13" i="7"/>
  <c r="AS13" i="7"/>
  <c r="AU13" i="7" s="1"/>
  <c r="AR13" i="7"/>
  <c r="AT12" i="7"/>
  <c r="AS12" i="7"/>
  <c r="AU12" i="7" s="1"/>
  <c r="AR12" i="7"/>
  <c r="AT11" i="7"/>
  <c r="AS11" i="7"/>
  <c r="AU11" i="7" s="1"/>
  <c r="AR11" i="7"/>
  <c r="AT10" i="7"/>
  <c r="AS10" i="7"/>
  <c r="AU10" i="7" s="1"/>
  <c r="AR10" i="7"/>
  <c r="AT9" i="7"/>
  <c r="AS9" i="7"/>
  <c r="AU9" i="7" s="1"/>
  <c r="AR9" i="7"/>
  <c r="AO39" i="7"/>
  <c r="AN39" i="7"/>
  <c r="AP39" i="7" s="1"/>
  <c r="AM39" i="7"/>
  <c r="AO37" i="7"/>
  <c r="AN37" i="7"/>
  <c r="AP37" i="7" s="1"/>
  <c r="AM37" i="7"/>
  <c r="AO35" i="7"/>
  <c r="AN35" i="7"/>
  <c r="AP35" i="7" s="1"/>
  <c r="AM35" i="7"/>
  <c r="AO34" i="7"/>
  <c r="AN34" i="7"/>
  <c r="AP34" i="7" s="1"/>
  <c r="AM34" i="7"/>
  <c r="AO33" i="7"/>
  <c r="AN33" i="7"/>
  <c r="AP33" i="7" s="1"/>
  <c r="AM33" i="7"/>
  <c r="AO32" i="7"/>
  <c r="AN32" i="7"/>
  <c r="AP32" i="7" s="1"/>
  <c r="AM32" i="7"/>
  <c r="AO31" i="7"/>
  <c r="AN31" i="7"/>
  <c r="AP31" i="7" s="1"/>
  <c r="AM31" i="7"/>
  <c r="AO29" i="7"/>
  <c r="AN29" i="7"/>
  <c r="AP29" i="7" s="1"/>
  <c r="AM29" i="7"/>
  <c r="AO28" i="7"/>
  <c r="AN28" i="7"/>
  <c r="AP28" i="7" s="1"/>
  <c r="AM28" i="7"/>
  <c r="AO27" i="7"/>
  <c r="AN27" i="7"/>
  <c r="AP27" i="7" s="1"/>
  <c r="AM27" i="7"/>
  <c r="AO26" i="7"/>
  <c r="AN26" i="7"/>
  <c r="AP26" i="7" s="1"/>
  <c r="AM26" i="7"/>
  <c r="AO25" i="7"/>
  <c r="AN25" i="7"/>
  <c r="AP25" i="7" s="1"/>
  <c r="AM25" i="7"/>
  <c r="AO24" i="7"/>
  <c r="AN24" i="7"/>
  <c r="AP24" i="7" s="1"/>
  <c r="AM24" i="7"/>
  <c r="AO23" i="7"/>
  <c r="AN23" i="7"/>
  <c r="AP23" i="7" s="1"/>
  <c r="AM23" i="7"/>
  <c r="AO21" i="7"/>
  <c r="AN21" i="7"/>
  <c r="AP21" i="7" s="1"/>
  <c r="AM21" i="7"/>
  <c r="AO20" i="7"/>
  <c r="AN20" i="7"/>
  <c r="AP20" i="7" s="1"/>
  <c r="AM20" i="7"/>
  <c r="AO19" i="7"/>
  <c r="AN19" i="7"/>
  <c r="AP19" i="7" s="1"/>
  <c r="AM19" i="7"/>
  <c r="AO18" i="7"/>
  <c r="AN18" i="7"/>
  <c r="AP18" i="7" s="1"/>
  <c r="AM18" i="7"/>
  <c r="AO17" i="7"/>
  <c r="AN17" i="7"/>
  <c r="AP17" i="7" s="1"/>
  <c r="AM17" i="7"/>
  <c r="AO16" i="7"/>
  <c r="AN16" i="7"/>
  <c r="AP16" i="7" s="1"/>
  <c r="AM16" i="7"/>
  <c r="AO15" i="7"/>
  <c r="AN15" i="7"/>
  <c r="AP15" i="7" s="1"/>
  <c r="AM15" i="7"/>
  <c r="AO14" i="7"/>
  <c r="AN14" i="7"/>
  <c r="AP14" i="7" s="1"/>
  <c r="AM14" i="7"/>
  <c r="AO13" i="7"/>
  <c r="AN13" i="7"/>
  <c r="AP13" i="7" s="1"/>
  <c r="AM13" i="7"/>
  <c r="AO12" i="7"/>
  <c r="AN12" i="7"/>
  <c r="AP12" i="7" s="1"/>
  <c r="AM12" i="7"/>
  <c r="AO11" i="7"/>
  <c r="AN11" i="7"/>
  <c r="AP11" i="7" s="1"/>
  <c r="AM11" i="7"/>
  <c r="AO10" i="7"/>
  <c r="AN10" i="7"/>
  <c r="AP10" i="7" s="1"/>
  <c r="AM10" i="7"/>
  <c r="AO9" i="7"/>
  <c r="AN9" i="7"/>
  <c r="AP9" i="7" s="1"/>
  <c r="AM9" i="7"/>
  <c r="AJ39" i="7"/>
  <c r="AI39" i="7"/>
  <c r="AK39" i="7" s="1"/>
  <c r="AH39" i="7"/>
  <c r="AJ37" i="7"/>
  <c r="AI37" i="7"/>
  <c r="AK37" i="7" s="1"/>
  <c r="AH37" i="7"/>
  <c r="AJ35" i="7"/>
  <c r="AI35" i="7"/>
  <c r="AK35" i="7" s="1"/>
  <c r="AH35" i="7"/>
  <c r="AJ34" i="7"/>
  <c r="AI34" i="7"/>
  <c r="AK34" i="7" s="1"/>
  <c r="AH34" i="7"/>
  <c r="AJ33" i="7"/>
  <c r="AI33" i="7"/>
  <c r="AK33" i="7" s="1"/>
  <c r="AH33" i="7"/>
  <c r="AJ32" i="7"/>
  <c r="AI32" i="7"/>
  <c r="AK32" i="7" s="1"/>
  <c r="AH32" i="7"/>
  <c r="AJ31" i="7"/>
  <c r="AI31" i="7"/>
  <c r="AK31" i="7" s="1"/>
  <c r="AH31" i="7"/>
  <c r="AJ29" i="7"/>
  <c r="AI29" i="7"/>
  <c r="AK29" i="7" s="1"/>
  <c r="AH29" i="7"/>
  <c r="AJ28" i="7"/>
  <c r="AI28" i="7"/>
  <c r="AK28" i="7" s="1"/>
  <c r="AH28" i="7"/>
  <c r="AJ27" i="7"/>
  <c r="AI27" i="7"/>
  <c r="AK27" i="7" s="1"/>
  <c r="AH27" i="7"/>
  <c r="AJ26" i="7"/>
  <c r="AI26" i="7"/>
  <c r="AK26" i="7" s="1"/>
  <c r="AH26" i="7"/>
  <c r="AJ25" i="7"/>
  <c r="AI25" i="7"/>
  <c r="AK25" i="7" s="1"/>
  <c r="AH25" i="7"/>
  <c r="AJ24" i="7"/>
  <c r="AI24" i="7"/>
  <c r="AK24" i="7" s="1"/>
  <c r="AH24" i="7"/>
  <c r="AJ23" i="7"/>
  <c r="AI23" i="7"/>
  <c r="AK23" i="7" s="1"/>
  <c r="AH23" i="7"/>
  <c r="AJ21" i="7"/>
  <c r="AI21" i="7"/>
  <c r="AK21" i="7" s="1"/>
  <c r="AH21" i="7"/>
  <c r="AJ20" i="7"/>
  <c r="AI20" i="7"/>
  <c r="AK20" i="7" s="1"/>
  <c r="AH20" i="7"/>
  <c r="AJ19" i="7"/>
  <c r="AI19" i="7"/>
  <c r="AK19" i="7" s="1"/>
  <c r="AH19" i="7"/>
  <c r="AJ18" i="7"/>
  <c r="AI18" i="7"/>
  <c r="AK18" i="7" s="1"/>
  <c r="AH18" i="7"/>
  <c r="AJ17" i="7"/>
  <c r="AI17" i="7"/>
  <c r="AK17" i="7" s="1"/>
  <c r="AH17" i="7"/>
  <c r="AJ16" i="7"/>
  <c r="AI16" i="7"/>
  <c r="AK16" i="7" s="1"/>
  <c r="AH16" i="7"/>
  <c r="AJ15" i="7"/>
  <c r="AI15" i="7"/>
  <c r="AK15" i="7" s="1"/>
  <c r="AH15" i="7"/>
  <c r="AJ14" i="7"/>
  <c r="AI14" i="7"/>
  <c r="AK14" i="7" s="1"/>
  <c r="AH14" i="7"/>
  <c r="AJ13" i="7"/>
  <c r="AI13" i="7"/>
  <c r="AK13" i="7" s="1"/>
  <c r="AH13" i="7"/>
  <c r="AJ12" i="7"/>
  <c r="AI12" i="7"/>
  <c r="AK12" i="7" s="1"/>
  <c r="AH12" i="7"/>
  <c r="AJ11" i="7"/>
  <c r="AI11" i="7"/>
  <c r="AK11" i="7" s="1"/>
  <c r="AH11" i="7"/>
  <c r="AJ10" i="7"/>
  <c r="AI10" i="7"/>
  <c r="AK10" i="7" s="1"/>
  <c r="AH10" i="7"/>
  <c r="AJ9" i="7"/>
  <c r="AI9" i="7"/>
  <c r="AK9" i="7" s="1"/>
  <c r="AH9" i="7"/>
  <c r="AE39" i="7"/>
  <c r="AD39" i="7"/>
  <c r="AF39" i="7" s="1"/>
  <c r="AC39" i="7"/>
  <c r="AE37" i="7"/>
  <c r="AD37" i="7"/>
  <c r="AF37" i="7" s="1"/>
  <c r="AC37" i="7"/>
  <c r="AE35" i="7"/>
  <c r="AD35" i="7"/>
  <c r="AF35" i="7" s="1"/>
  <c r="AC35" i="7"/>
  <c r="AE34" i="7"/>
  <c r="AD34" i="7"/>
  <c r="AF34" i="7" s="1"/>
  <c r="AC34" i="7"/>
  <c r="AE33" i="7"/>
  <c r="AD33" i="7"/>
  <c r="AF33" i="7" s="1"/>
  <c r="AC33" i="7"/>
  <c r="AE32" i="7"/>
  <c r="AD32" i="7"/>
  <c r="AF32" i="7" s="1"/>
  <c r="AC32" i="7"/>
  <c r="AE31" i="7"/>
  <c r="AD31" i="7"/>
  <c r="AF31" i="7" s="1"/>
  <c r="AC31" i="7"/>
  <c r="AE29" i="7"/>
  <c r="AD29" i="7"/>
  <c r="AF29" i="7" s="1"/>
  <c r="AC29" i="7"/>
  <c r="AE28" i="7"/>
  <c r="AD28" i="7"/>
  <c r="AF28" i="7" s="1"/>
  <c r="AC28" i="7"/>
  <c r="AE27" i="7"/>
  <c r="AD27" i="7"/>
  <c r="AF27" i="7" s="1"/>
  <c r="AC27" i="7"/>
  <c r="AE26" i="7"/>
  <c r="AD26" i="7"/>
  <c r="AF26" i="7" s="1"/>
  <c r="AC26" i="7"/>
  <c r="AE25" i="7"/>
  <c r="AD25" i="7"/>
  <c r="AF25" i="7" s="1"/>
  <c r="AC25" i="7"/>
  <c r="AE24" i="7"/>
  <c r="AD24" i="7"/>
  <c r="AF24" i="7" s="1"/>
  <c r="AC24" i="7"/>
  <c r="AE23" i="7"/>
  <c r="AD23" i="7"/>
  <c r="AF23" i="7" s="1"/>
  <c r="AC23" i="7"/>
  <c r="AE21" i="7"/>
  <c r="AD21" i="7"/>
  <c r="AF21" i="7" s="1"/>
  <c r="AC21" i="7"/>
  <c r="AE20" i="7"/>
  <c r="AD20" i="7"/>
  <c r="AF20" i="7" s="1"/>
  <c r="AC20" i="7"/>
  <c r="AE19" i="7"/>
  <c r="AD19" i="7"/>
  <c r="AF19" i="7" s="1"/>
  <c r="AC19" i="7"/>
  <c r="AE18" i="7"/>
  <c r="AD18" i="7"/>
  <c r="AF18" i="7" s="1"/>
  <c r="AC18" i="7"/>
  <c r="AE17" i="7"/>
  <c r="AD17" i="7"/>
  <c r="AF17" i="7" s="1"/>
  <c r="AC17" i="7"/>
  <c r="AE16" i="7"/>
  <c r="AD16" i="7"/>
  <c r="AF16" i="7" s="1"/>
  <c r="AC16" i="7"/>
  <c r="AE15" i="7"/>
  <c r="AD15" i="7"/>
  <c r="AF15" i="7" s="1"/>
  <c r="AC15" i="7"/>
  <c r="AE14" i="7"/>
  <c r="AD14" i="7"/>
  <c r="AF14" i="7" s="1"/>
  <c r="AC14" i="7"/>
  <c r="AE13" i="7"/>
  <c r="AD13" i="7"/>
  <c r="AF13" i="7" s="1"/>
  <c r="AC13" i="7"/>
  <c r="AE12" i="7"/>
  <c r="AD12" i="7"/>
  <c r="AF12" i="7" s="1"/>
  <c r="AC12" i="7"/>
  <c r="AE11" i="7"/>
  <c r="AD11" i="7"/>
  <c r="AF11" i="7" s="1"/>
  <c r="AC11" i="7"/>
  <c r="AE10" i="7"/>
  <c r="AD10" i="7"/>
  <c r="AF10" i="7" s="1"/>
  <c r="AC10" i="7"/>
  <c r="AE9" i="7"/>
  <c r="AD9" i="7"/>
  <c r="AF9" i="7" s="1"/>
  <c r="AC9" i="7"/>
  <c r="Z39" i="7"/>
  <c r="Y39" i="7"/>
  <c r="AA39" i="7" s="1"/>
  <c r="X39" i="7"/>
  <c r="Z37" i="7"/>
  <c r="Y37" i="7"/>
  <c r="AA37" i="7" s="1"/>
  <c r="X37" i="7"/>
  <c r="Z35" i="7"/>
  <c r="Y35" i="7"/>
  <c r="AA35" i="7" s="1"/>
  <c r="X35" i="7"/>
  <c r="Z34" i="7"/>
  <c r="Y34" i="7"/>
  <c r="AA34" i="7" s="1"/>
  <c r="X34" i="7"/>
  <c r="Z33" i="7"/>
  <c r="Y33" i="7"/>
  <c r="AA33" i="7" s="1"/>
  <c r="X33" i="7"/>
  <c r="Z32" i="7"/>
  <c r="Y32" i="7"/>
  <c r="AA32" i="7" s="1"/>
  <c r="X32" i="7"/>
  <c r="Z31" i="7"/>
  <c r="Y31" i="7"/>
  <c r="AA31" i="7" s="1"/>
  <c r="X31" i="7"/>
  <c r="Z29" i="7"/>
  <c r="Y29" i="7"/>
  <c r="AA29" i="7" s="1"/>
  <c r="X29" i="7"/>
  <c r="Z28" i="7"/>
  <c r="Y28" i="7"/>
  <c r="AA28" i="7" s="1"/>
  <c r="X28" i="7"/>
  <c r="Z27" i="7"/>
  <c r="Y27" i="7"/>
  <c r="AA27" i="7" s="1"/>
  <c r="X27" i="7"/>
  <c r="Z26" i="7"/>
  <c r="Y26" i="7"/>
  <c r="AA26" i="7" s="1"/>
  <c r="X26" i="7"/>
  <c r="Z25" i="7"/>
  <c r="Y25" i="7"/>
  <c r="AA25" i="7" s="1"/>
  <c r="X25" i="7"/>
  <c r="Z24" i="7"/>
  <c r="Y24" i="7"/>
  <c r="AA24" i="7" s="1"/>
  <c r="X24" i="7"/>
  <c r="Z23" i="7"/>
  <c r="Y23" i="7"/>
  <c r="AA23" i="7" s="1"/>
  <c r="X23" i="7"/>
  <c r="Z21" i="7"/>
  <c r="Y21" i="7"/>
  <c r="AA21" i="7" s="1"/>
  <c r="X21" i="7"/>
  <c r="Z20" i="7"/>
  <c r="Y20" i="7"/>
  <c r="AA20" i="7" s="1"/>
  <c r="X20" i="7"/>
  <c r="Z19" i="7"/>
  <c r="Y19" i="7"/>
  <c r="AA19" i="7" s="1"/>
  <c r="X19" i="7"/>
  <c r="Z18" i="7"/>
  <c r="Y18" i="7"/>
  <c r="AA18" i="7" s="1"/>
  <c r="X18" i="7"/>
  <c r="Z17" i="7"/>
  <c r="Y17" i="7"/>
  <c r="AA17" i="7" s="1"/>
  <c r="X17" i="7"/>
  <c r="Z16" i="7"/>
  <c r="Y16" i="7"/>
  <c r="AA16" i="7" s="1"/>
  <c r="X16" i="7"/>
  <c r="Z15" i="7"/>
  <c r="Y15" i="7"/>
  <c r="AA15" i="7" s="1"/>
  <c r="X15" i="7"/>
  <c r="Z14" i="7"/>
  <c r="Y14" i="7"/>
  <c r="AA14" i="7" s="1"/>
  <c r="X14" i="7"/>
  <c r="Z13" i="7"/>
  <c r="Y13" i="7"/>
  <c r="AA13" i="7" s="1"/>
  <c r="X13" i="7"/>
  <c r="Z12" i="7"/>
  <c r="Y12" i="7"/>
  <c r="AA12" i="7" s="1"/>
  <c r="X12" i="7"/>
  <c r="Z11" i="7"/>
  <c r="Y11" i="7"/>
  <c r="AA11" i="7" s="1"/>
  <c r="X11" i="7"/>
  <c r="Z10" i="7"/>
  <c r="Y10" i="7"/>
  <c r="AA10" i="7" s="1"/>
  <c r="X10" i="7"/>
  <c r="Z9" i="7"/>
  <c r="Y9" i="7"/>
  <c r="AA9" i="7" s="1"/>
  <c r="X9" i="7"/>
  <c r="U39" i="7"/>
  <c r="T39" i="7"/>
  <c r="V39" i="7" s="1"/>
  <c r="S39" i="7"/>
  <c r="P39" i="7"/>
  <c r="O39" i="7"/>
  <c r="Q39" i="7" s="1"/>
  <c r="N39" i="7"/>
  <c r="U37" i="7"/>
  <c r="T37" i="7"/>
  <c r="V37" i="7" s="1"/>
  <c r="S37" i="7"/>
  <c r="P37" i="7"/>
  <c r="O37" i="7"/>
  <c r="Q37" i="7" s="1"/>
  <c r="N37" i="7"/>
  <c r="U35" i="7"/>
  <c r="T35" i="7"/>
  <c r="V35" i="7" s="1"/>
  <c r="S35" i="7"/>
  <c r="P35" i="7"/>
  <c r="O35" i="7"/>
  <c r="Q35" i="7" s="1"/>
  <c r="N35" i="7"/>
  <c r="U34" i="7"/>
  <c r="T34" i="7"/>
  <c r="V34" i="7" s="1"/>
  <c r="S34" i="7"/>
  <c r="P34" i="7"/>
  <c r="O34" i="7"/>
  <c r="Q34" i="7" s="1"/>
  <c r="N34" i="7"/>
  <c r="U33" i="7"/>
  <c r="T33" i="7"/>
  <c r="V33" i="7" s="1"/>
  <c r="S33" i="7"/>
  <c r="P33" i="7"/>
  <c r="O33" i="7"/>
  <c r="Q33" i="7" s="1"/>
  <c r="N33" i="7"/>
  <c r="U32" i="7"/>
  <c r="T32" i="7"/>
  <c r="V32" i="7" s="1"/>
  <c r="S32" i="7"/>
  <c r="P32" i="7"/>
  <c r="O32" i="7"/>
  <c r="Q32" i="7" s="1"/>
  <c r="N32" i="7"/>
  <c r="U31" i="7"/>
  <c r="T31" i="7"/>
  <c r="V31" i="7" s="1"/>
  <c r="S31" i="7"/>
  <c r="P31" i="7"/>
  <c r="O31" i="7"/>
  <c r="Q31" i="7" s="1"/>
  <c r="N31" i="7"/>
  <c r="U29" i="7"/>
  <c r="T29" i="7"/>
  <c r="V29" i="7" s="1"/>
  <c r="S29" i="7"/>
  <c r="P29" i="7"/>
  <c r="O29" i="7"/>
  <c r="Q29" i="7" s="1"/>
  <c r="N29" i="7"/>
  <c r="U28" i="7"/>
  <c r="T28" i="7"/>
  <c r="V28" i="7" s="1"/>
  <c r="S28" i="7"/>
  <c r="P28" i="7"/>
  <c r="O28" i="7"/>
  <c r="Q28" i="7" s="1"/>
  <c r="N28" i="7"/>
  <c r="U27" i="7"/>
  <c r="T27" i="7"/>
  <c r="V27" i="7" s="1"/>
  <c r="S27" i="7"/>
  <c r="P27" i="7"/>
  <c r="O27" i="7"/>
  <c r="Q27" i="7" s="1"/>
  <c r="N27" i="7"/>
  <c r="U26" i="7"/>
  <c r="T26" i="7"/>
  <c r="V26" i="7" s="1"/>
  <c r="S26" i="7"/>
  <c r="P26" i="7"/>
  <c r="O26" i="7"/>
  <c r="Q26" i="7" s="1"/>
  <c r="N26" i="7"/>
  <c r="U25" i="7"/>
  <c r="T25" i="7"/>
  <c r="V25" i="7" s="1"/>
  <c r="S25" i="7"/>
  <c r="P25" i="7"/>
  <c r="O25" i="7"/>
  <c r="Q25" i="7" s="1"/>
  <c r="N25" i="7"/>
  <c r="U24" i="7"/>
  <c r="T24" i="7"/>
  <c r="V24" i="7" s="1"/>
  <c r="S24" i="7"/>
  <c r="P24" i="7"/>
  <c r="O24" i="7"/>
  <c r="Q24" i="7" s="1"/>
  <c r="N24" i="7"/>
  <c r="U23" i="7"/>
  <c r="T23" i="7"/>
  <c r="V23" i="7" s="1"/>
  <c r="S23" i="7"/>
  <c r="P23" i="7"/>
  <c r="O23" i="7"/>
  <c r="Q23" i="7" s="1"/>
  <c r="N23" i="7"/>
  <c r="U21" i="7"/>
  <c r="T21" i="7"/>
  <c r="V21" i="7" s="1"/>
  <c r="S21" i="7"/>
  <c r="P21" i="7"/>
  <c r="O21" i="7"/>
  <c r="Q21" i="7" s="1"/>
  <c r="N21" i="7"/>
  <c r="U20" i="7"/>
  <c r="T20" i="7"/>
  <c r="V20" i="7" s="1"/>
  <c r="S20" i="7"/>
  <c r="P20" i="7"/>
  <c r="O20" i="7"/>
  <c r="Q20" i="7" s="1"/>
  <c r="N20" i="7"/>
  <c r="U19" i="7"/>
  <c r="T19" i="7"/>
  <c r="V19" i="7" s="1"/>
  <c r="S19" i="7"/>
  <c r="P19" i="7"/>
  <c r="O19" i="7"/>
  <c r="Q19" i="7" s="1"/>
  <c r="N19" i="7"/>
  <c r="T18" i="7"/>
  <c r="V18" i="7" s="1"/>
  <c r="S18" i="7"/>
  <c r="P18" i="7"/>
  <c r="O18" i="7"/>
  <c r="Q18" i="7" s="1"/>
  <c r="N18" i="7"/>
  <c r="U17" i="7"/>
  <c r="T17" i="7"/>
  <c r="V17" i="7" s="1"/>
  <c r="S17" i="7"/>
  <c r="P17" i="7"/>
  <c r="O17" i="7"/>
  <c r="Q17" i="7" s="1"/>
  <c r="N17" i="7"/>
  <c r="U16" i="7"/>
  <c r="T16" i="7"/>
  <c r="V16" i="7" s="1"/>
  <c r="S16" i="7"/>
  <c r="P16" i="7"/>
  <c r="O16" i="7"/>
  <c r="Q16" i="7" s="1"/>
  <c r="N16" i="7"/>
  <c r="U15" i="7"/>
  <c r="T15" i="7"/>
  <c r="V15" i="7" s="1"/>
  <c r="S15" i="7"/>
  <c r="P15" i="7"/>
  <c r="O15" i="7"/>
  <c r="Q15" i="7" s="1"/>
  <c r="N15" i="7"/>
  <c r="T14" i="7"/>
  <c r="V14" i="7" s="1"/>
  <c r="S14" i="7"/>
  <c r="P14" i="7"/>
  <c r="O14" i="7"/>
  <c r="Q14" i="7" s="1"/>
  <c r="N14" i="7"/>
  <c r="U13" i="7"/>
  <c r="T13" i="7"/>
  <c r="V13" i="7" s="1"/>
  <c r="S13" i="7"/>
  <c r="O13" i="7"/>
  <c r="Q13" i="7" s="1"/>
  <c r="N13" i="7"/>
  <c r="U12" i="7"/>
  <c r="T12" i="7"/>
  <c r="V12" i="7" s="1"/>
  <c r="S12" i="7"/>
  <c r="P12" i="7"/>
  <c r="O12" i="7"/>
  <c r="Q12" i="7" s="1"/>
  <c r="N12" i="7"/>
  <c r="U11" i="7"/>
  <c r="T11" i="7"/>
  <c r="V11" i="7" s="1"/>
  <c r="S11" i="7"/>
  <c r="P11" i="7"/>
  <c r="O11" i="7"/>
  <c r="Q11" i="7" s="1"/>
  <c r="N11" i="7"/>
  <c r="T10" i="7"/>
  <c r="V10" i="7" s="1"/>
  <c r="S10" i="7"/>
  <c r="O10" i="7"/>
  <c r="Q10" i="7" s="1"/>
  <c r="N10" i="7"/>
  <c r="T9" i="7"/>
  <c r="V9" i="7" s="1"/>
  <c r="S9" i="7"/>
  <c r="P9" i="7"/>
  <c r="O9" i="7"/>
  <c r="Q9" i="7" s="1"/>
  <c r="N9" i="7"/>
  <c r="K39" i="7"/>
  <c r="K37" i="7"/>
  <c r="K35" i="7"/>
  <c r="K34" i="7"/>
  <c r="K33" i="7"/>
  <c r="K32" i="7"/>
  <c r="K31" i="7"/>
  <c r="K29" i="7"/>
  <c r="K28" i="7"/>
  <c r="K27" i="7"/>
  <c r="K26" i="7"/>
  <c r="K25" i="7"/>
  <c r="K24" i="7"/>
  <c r="K23" i="7"/>
  <c r="K21" i="7"/>
  <c r="K20" i="7"/>
  <c r="K19" i="7"/>
  <c r="K18" i="7"/>
  <c r="K17" i="7"/>
  <c r="K16" i="7"/>
  <c r="K15" i="7"/>
  <c r="K14" i="7"/>
  <c r="K13" i="7"/>
  <c r="K12" i="7"/>
  <c r="K11" i="7"/>
  <c r="K10" i="7"/>
  <c r="J39" i="7"/>
  <c r="L39" i="7" s="1"/>
  <c r="I39" i="7"/>
  <c r="J37" i="7"/>
  <c r="L37" i="7" s="1"/>
  <c r="I37" i="7"/>
  <c r="J35" i="7"/>
  <c r="L35" i="7" s="1"/>
  <c r="M35" i="7" s="1"/>
  <c r="I35" i="7"/>
  <c r="J34" i="7"/>
  <c r="L34" i="7" s="1"/>
  <c r="I34" i="7"/>
  <c r="J33" i="7"/>
  <c r="L33" i="7" s="1"/>
  <c r="I33" i="7"/>
  <c r="J32" i="7"/>
  <c r="L32" i="7" s="1"/>
  <c r="I32" i="7"/>
  <c r="J31" i="7"/>
  <c r="L31" i="7" s="1"/>
  <c r="M31" i="7" s="1"/>
  <c r="I31" i="7"/>
  <c r="J29" i="7"/>
  <c r="L29" i="7" s="1"/>
  <c r="I29" i="7"/>
  <c r="J28" i="7"/>
  <c r="L28" i="7" s="1"/>
  <c r="I28" i="7"/>
  <c r="J27" i="7"/>
  <c r="L27" i="7" s="1"/>
  <c r="I27" i="7"/>
  <c r="J26" i="7"/>
  <c r="L26" i="7" s="1"/>
  <c r="M26" i="7" s="1"/>
  <c r="I26" i="7"/>
  <c r="J25" i="7"/>
  <c r="L25" i="7" s="1"/>
  <c r="I25" i="7"/>
  <c r="J24" i="7"/>
  <c r="L24" i="7" s="1"/>
  <c r="I24" i="7"/>
  <c r="J23" i="7"/>
  <c r="L23" i="7" s="1"/>
  <c r="I23" i="7"/>
  <c r="J21" i="7"/>
  <c r="L21" i="7" s="1"/>
  <c r="M21" i="7" s="1"/>
  <c r="I21" i="7"/>
  <c r="J20" i="7"/>
  <c r="L20" i="7" s="1"/>
  <c r="I20" i="7"/>
  <c r="J19" i="7"/>
  <c r="L19" i="7" s="1"/>
  <c r="I19" i="7"/>
  <c r="J18" i="7"/>
  <c r="L18" i="7" s="1"/>
  <c r="I18" i="7"/>
  <c r="J17" i="7"/>
  <c r="L17" i="7" s="1"/>
  <c r="M17" i="7" s="1"/>
  <c r="I17" i="7"/>
  <c r="J16" i="7"/>
  <c r="L16" i="7" s="1"/>
  <c r="I16" i="7"/>
  <c r="J15" i="7"/>
  <c r="L15" i="7" s="1"/>
  <c r="I15" i="7"/>
  <c r="J14" i="7"/>
  <c r="L14" i="7" s="1"/>
  <c r="I14" i="7"/>
  <c r="J13" i="7"/>
  <c r="L13" i="7" s="1"/>
  <c r="M13" i="7" s="1"/>
  <c r="I13" i="7"/>
  <c r="J12" i="7"/>
  <c r="L12" i="7" s="1"/>
  <c r="I12" i="7"/>
  <c r="J11" i="7"/>
  <c r="L11" i="7" s="1"/>
  <c r="I11" i="7"/>
  <c r="J10" i="7"/>
  <c r="L10" i="7" s="1"/>
  <c r="I10" i="7"/>
  <c r="J9" i="7"/>
  <c r="L9" i="7" s="1"/>
  <c r="I9" i="7"/>
  <c r="G39" i="7"/>
  <c r="G37" i="7"/>
  <c r="GD37" i="7" s="1"/>
  <c r="G35" i="7"/>
  <c r="G34" i="7"/>
  <c r="G33" i="7"/>
  <c r="G32" i="7"/>
  <c r="FT32" i="7"/>
  <c r="G31" i="7"/>
  <c r="AY31" i="7" s="1"/>
  <c r="FO31" i="7"/>
  <c r="G29" i="7"/>
  <c r="G28" i="7"/>
  <c r="G27" i="7"/>
  <c r="G26" i="7"/>
  <c r="G25" i="7"/>
  <c r="G24" i="7"/>
  <c r="G23" i="7"/>
  <c r="G21" i="7"/>
  <c r="G20" i="7"/>
  <c r="G19" i="7"/>
  <c r="G18" i="7"/>
  <c r="U18" i="7"/>
  <c r="G17" i="7"/>
  <c r="BD17" i="7"/>
  <c r="BD16" i="7"/>
  <c r="G15" i="7"/>
  <c r="G14" i="7"/>
  <c r="U14" i="7" s="1"/>
  <c r="GI14" i="7"/>
  <c r="G13" i="7"/>
  <c r="P13" i="7" s="1"/>
  <c r="G12" i="7"/>
  <c r="G11" i="7"/>
  <c r="CC11" i="7" s="1"/>
  <c r="BX11" i="7"/>
  <c r="G10" i="7"/>
  <c r="U10" i="7" s="1"/>
  <c r="G9" i="7"/>
  <c r="K9" i="7" s="1"/>
  <c r="I32" i="13"/>
  <c r="I31" i="13"/>
  <c r="J3" i="10"/>
  <c r="N33" i="5"/>
  <c r="K38" i="10" s="1"/>
  <c r="N32" i="5"/>
  <c r="K37" i="10" s="1"/>
  <c r="Q2" i="10"/>
  <c r="Q1" i="10"/>
  <c r="GI9" i="7"/>
  <c r="BX9" i="7"/>
  <c r="BD10" i="7"/>
  <c r="U9" i="7"/>
  <c r="FG32" i="7"/>
  <c r="FV35" i="7" l="1"/>
  <c r="P10" i="7"/>
  <c r="R10" i="7" s="1"/>
  <c r="W18" i="7"/>
  <c r="AY9" i="7"/>
  <c r="FG24" i="7"/>
  <c r="R20" i="7"/>
  <c r="W21" i="7"/>
  <c r="R29" i="7"/>
  <c r="AB17" i="7"/>
  <c r="AB21" i="7"/>
  <c r="EP9" i="7"/>
  <c r="ER9" i="7" s="1"/>
  <c r="ER42" i="7" s="1"/>
  <c r="C29" i="15" s="1"/>
  <c r="FL39" i="7"/>
  <c r="BZ11" i="7"/>
  <c r="FQ28" i="7"/>
  <c r="GX43" i="7"/>
  <c r="F61" i="14" s="1"/>
  <c r="GX47" i="7"/>
  <c r="F66" i="14" s="1"/>
  <c r="GX51" i="7"/>
  <c r="F71" i="14" s="1"/>
  <c r="GX55" i="7"/>
  <c r="F76" i="14" s="1"/>
  <c r="GX59" i="7"/>
  <c r="F81" i="14" s="1"/>
  <c r="GX39" i="7"/>
  <c r="F56" i="14" s="1"/>
  <c r="GX45" i="7"/>
  <c r="F63" i="14" s="1"/>
  <c r="GX53" i="7"/>
  <c r="F73" i="14" s="1"/>
  <c r="GX61" i="7"/>
  <c r="F83" i="14" s="1"/>
  <c r="GX42" i="7"/>
  <c r="F59" i="14" s="1"/>
  <c r="GX54" i="7"/>
  <c r="F74" i="14" s="1"/>
  <c r="GX62" i="7"/>
  <c r="F84" i="14" s="1"/>
  <c r="GX40" i="7"/>
  <c r="F57" i="14" s="1"/>
  <c r="GX44" i="7"/>
  <c r="F62" i="14" s="1"/>
  <c r="GX48" i="7"/>
  <c r="F67" i="14" s="1"/>
  <c r="GX52" i="7"/>
  <c r="F72" i="14" s="1"/>
  <c r="GX56" i="7"/>
  <c r="F77" i="14" s="1"/>
  <c r="GX60" i="7"/>
  <c r="F82" i="14" s="1"/>
  <c r="GX41" i="7"/>
  <c r="F58" i="14" s="1"/>
  <c r="GX49" i="7"/>
  <c r="F68" i="14" s="1"/>
  <c r="GX57" i="7"/>
  <c r="F78" i="14" s="1"/>
  <c r="GX46" i="7"/>
  <c r="F64" i="14" s="1"/>
  <c r="GX50" i="7"/>
  <c r="F69" i="14" s="1"/>
  <c r="GX58" i="7"/>
  <c r="F79" i="14" s="1"/>
  <c r="EW20" i="7"/>
  <c r="FG14" i="7"/>
  <c r="FL19" i="7"/>
  <c r="FV16" i="7"/>
  <c r="FV20" i="7"/>
  <c r="CE22" i="7"/>
  <c r="FQ19" i="7"/>
  <c r="GX63" i="7"/>
  <c r="F87" i="14" s="1"/>
  <c r="GU64" i="7"/>
  <c r="GU68" i="7"/>
  <c r="GX67" i="7"/>
  <c r="F96" i="14" s="1"/>
  <c r="W26" i="7"/>
  <c r="FV25" i="7"/>
  <c r="GX10" i="7"/>
  <c r="GX14" i="7"/>
  <c r="GX18" i="7"/>
  <c r="GX22" i="7"/>
  <c r="GX26" i="7"/>
  <c r="GX30" i="7"/>
  <c r="GX34" i="7"/>
  <c r="GX6" i="7"/>
  <c r="GX7" i="7"/>
  <c r="GX11" i="7"/>
  <c r="GX19" i="7"/>
  <c r="GX23" i="7"/>
  <c r="GX27" i="7"/>
  <c r="GX12" i="7"/>
  <c r="GX20" i="7"/>
  <c r="GX28" i="7"/>
  <c r="GX13" i="7"/>
  <c r="GX21" i="7"/>
  <c r="GX29" i="7"/>
  <c r="GX15" i="7"/>
  <c r="GX8" i="7"/>
  <c r="GX16" i="7"/>
  <c r="GX24" i="7"/>
  <c r="GX9" i="7"/>
  <c r="GX17" i="7"/>
  <c r="GX25" i="7"/>
  <c r="GF25" i="7"/>
  <c r="FV12" i="7"/>
  <c r="DI26" i="7"/>
  <c r="DS11" i="7"/>
  <c r="EC20" i="7"/>
  <c r="EC27" i="7"/>
  <c r="BU34" i="7"/>
  <c r="BF28" i="7"/>
  <c r="BF39" i="7"/>
  <c r="BK25" i="7"/>
  <c r="BK34" i="7"/>
  <c r="BP13" i="7"/>
  <c r="BP26" i="7"/>
  <c r="FB17" i="7"/>
  <c r="FG18" i="7"/>
  <c r="FL11" i="7"/>
  <c r="FL15" i="7"/>
  <c r="FL28" i="7"/>
  <c r="FL33" i="7"/>
  <c r="FV10" i="7"/>
  <c r="FV18" i="7"/>
  <c r="FV23" i="7"/>
  <c r="FV29" i="7"/>
  <c r="FV33" i="7"/>
  <c r="AB26" i="7"/>
  <c r="AQ17" i="7"/>
  <c r="AQ21" i="7"/>
  <c r="BF23" i="7"/>
  <c r="BP28" i="7"/>
  <c r="CJ39" i="7"/>
  <c r="DD15" i="7"/>
  <c r="DD19" i="7"/>
  <c r="DD24" i="7"/>
  <c r="DD31" i="7"/>
  <c r="DI11" i="7"/>
  <c r="DI24" i="7"/>
  <c r="DS26" i="7"/>
  <c r="FG33" i="7"/>
  <c r="FL12" i="7"/>
  <c r="FQ11" i="7"/>
  <c r="FQ24" i="7"/>
  <c r="BA31" i="7"/>
  <c r="BA33" i="7"/>
  <c r="BA35" i="7"/>
  <c r="BA39" i="7"/>
  <c r="BK11" i="7"/>
  <c r="BK15" i="7"/>
  <c r="BK19" i="7"/>
  <c r="BK24" i="7"/>
  <c r="BK28" i="7"/>
  <c r="BK33" i="7"/>
  <c r="BK39" i="7"/>
  <c r="BP12" i="7"/>
  <c r="BP16" i="7"/>
  <c r="BP20" i="7"/>
  <c r="BZ29" i="7"/>
  <c r="CE35" i="7"/>
  <c r="CT27" i="7"/>
  <c r="DI12" i="7"/>
  <c r="DI20" i="7"/>
  <c r="DI25" i="7"/>
  <c r="DI34" i="7"/>
  <c r="DS27" i="7"/>
  <c r="DS32" i="7"/>
  <c r="DX25" i="7"/>
  <c r="EC26" i="7"/>
  <c r="EW15" i="7"/>
  <c r="EW24" i="7"/>
  <c r="EW39" i="7"/>
  <c r="FB12" i="7"/>
  <c r="FB16" i="7"/>
  <c r="FB20" i="7"/>
  <c r="FB25" i="7"/>
  <c r="FB29" i="7"/>
  <c r="FG13" i="7"/>
  <c r="FL14" i="7"/>
  <c r="FL18" i="7"/>
  <c r="FL23" i="7"/>
  <c r="FL27" i="7"/>
  <c r="FL32" i="7"/>
  <c r="FL37" i="7"/>
  <c r="FQ12" i="7"/>
  <c r="FQ14" i="7"/>
  <c r="FQ16" i="7"/>
  <c r="FQ18" i="7"/>
  <c r="FQ20" i="7"/>
  <c r="FQ23" i="7"/>
  <c r="FQ25" i="7"/>
  <c r="FV26" i="7"/>
  <c r="FQ27" i="7"/>
  <c r="FQ29" i="7"/>
  <c r="FV31" i="7"/>
  <c r="FQ33" i="7"/>
  <c r="FQ35" i="7"/>
  <c r="FQ39" i="7"/>
  <c r="GA12" i="7"/>
  <c r="GA14" i="7"/>
  <c r="GA16" i="7"/>
  <c r="GA18" i="7"/>
  <c r="GA20" i="7"/>
  <c r="GA23" i="7"/>
  <c r="GA25" i="7"/>
  <c r="GA27" i="7"/>
  <c r="GA29" i="7"/>
  <c r="GA32" i="7"/>
  <c r="GA34" i="7"/>
  <c r="GA37" i="7"/>
  <c r="FV22" i="7"/>
  <c r="FQ22" i="7"/>
  <c r="EW22" i="7"/>
  <c r="EC22" i="7"/>
  <c r="DI22" i="7"/>
  <c r="CO22" i="7"/>
  <c r="BU22" i="7"/>
  <c r="R22" i="7"/>
  <c r="BA34" i="7"/>
  <c r="BP32" i="7"/>
  <c r="DX39" i="7"/>
  <c r="FB14" i="7"/>
  <c r="FG15" i="7"/>
  <c r="DS22" i="7"/>
  <c r="CY22" i="7"/>
  <c r="FL10" i="7"/>
  <c r="FQ10" i="7"/>
  <c r="GA10" i="7"/>
  <c r="W22" i="7"/>
  <c r="R38" i="7"/>
  <c r="AQ38" i="7"/>
  <c r="GA38" i="7"/>
  <c r="FG39" i="7"/>
  <c r="FQ17" i="7"/>
  <c r="FQ21" i="7"/>
  <c r="CJ22" i="7"/>
  <c r="M20" i="7"/>
  <c r="W27" i="7"/>
  <c r="FG9" i="7"/>
  <c r="AG20" i="7"/>
  <c r="DN19" i="7"/>
  <c r="EW26" i="7"/>
  <c r="FG19" i="7"/>
  <c r="FL16" i="7"/>
  <c r="FQ13" i="7"/>
  <c r="FQ15" i="7"/>
  <c r="AG13" i="7"/>
  <c r="AG17" i="7"/>
  <c r="AG21" i="7"/>
  <c r="AG26" i="7"/>
  <c r="AQ12" i="7"/>
  <c r="AQ25" i="7"/>
  <c r="BP37" i="7"/>
  <c r="W37" i="7"/>
  <c r="R34" i="7"/>
  <c r="W35" i="7"/>
  <c r="AG31" i="7"/>
  <c r="AG35" i="7"/>
  <c r="AQ31" i="7"/>
  <c r="AQ35" i="7"/>
  <c r="BF33" i="7"/>
  <c r="BF35" i="7"/>
  <c r="BF13" i="7"/>
  <c r="BA17" i="7"/>
  <c r="BA25" i="7"/>
  <c r="BP27" i="7"/>
  <c r="DD23" i="7"/>
  <c r="DI14" i="7"/>
  <c r="EC11" i="7"/>
  <c r="DX13" i="7"/>
  <c r="DX21" i="7"/>
  <c r="EM14" i="7"/>
  <c r="FG11" i="7"/>
  <c r="FG28" i="7"/>
  <c r="FV21" i="7"/>
  <c r="BF11" i="7"/>
  <c r="BF20" i="7"/>
  <c r="AV29" i="7"/>
  <c r="BP14" i="7"/>
  <c r="BF15" i="7"/>
  <c r="BF18" i="7"/>
  <c r="BK14" i="7"/>
  <c r="BP19" i="7"/>
  <c r="BU12" i="7"/>
  <c r="CO14" i="7"/>
  <c r="AV19" i="7"/>
  <c r="BP25" i="7"/>
  <c r="BU10" i="7"/>
  <c r="BU27" i="7"/>
  <c r="BZ10" i="7"/>
  <c r="BZ13" i="7"/>
  <c r="BZ17" i="7"/>
  <c r="BZ21" i="7"/>
  <c r="BZ26" i="7"/>
  <c r="BZ31" i="7"/>
  <c r="BZ35" i="7"/>
  <c r="CE12" i="7"/>
  <c r="CE16" i="7"/>
  <c r="CE20" i="7"/>
  <c r="CE25" i="7"/>
  <c r="CJ13" i="7"/>
  <c r="CJ17" i="7"/>
  <c r="CJ21" i="7"/>
  <c r="CJ26" i="7"/>
  <c r="CJ35" i="7"/>
  <c r="CO25" i="7"/>
  <c r="CT11" i="7"/>
  <c r="CT15" i="7"/>
  <c r="CT19" i="7"/>
  <c r="CT24" i="7"/>
  <c r="CT28" i="7"/>
  <c r="CT33" i="7"/>
  <c r="CY12" i="7"/>
  <c r="CY16" i="7"/>
  <c r="CY20" i="7"/>
  <c r="CY25" i="7"/>
  <c r="CY29" i="7"/>
  <c r="CY34" i="7"/>
  <c r="EW12" i="7"/>
  <c r="EW16" i="7"/>
  <c r="EW25" i="7"/>
  <c r="EW29" i="7"/>
  <c r="EW34" i="7"/>
  <c r="FB26" i="7"/>
  <c r="FG10" i="7"/>
  <c r="FG23" i="7"/>
  <c r="FG37" i="7"/>
  <c r="FL24" i="7"/>
  <c r="FV14" i="7"/>
  <c r="FV27" i="7"/>
  <c r="FQ32" i="7"/>
  <c r="FV39" i="7"/>
  <c r="GF20" i="7"/>
  <c r="DX22" i="7"/>
  <c r="M22" i="7"/>
  <c r="FB11" i="7"/>
  <c r="FB15" i="7"/>
  <c r="FB19" i="7"/>
  <c r="FB24" i="7"/>
  <c r="FB28" i="7"/>
  <c r="FB33" i="7"/>
  <c r="FB39" i="7"/>
  <c r="FG12" i="7"/>
  <c r="FG16" i="7"/>
  <c r="FG20" i="7"/>
  <c r="FG25" i="7"/>
  <c r="FG29" i="7"/>
  <c r="FG34" i="7"/>
  <c r="FL13" i="7"/>
  <c r="FL17" i="7"/>
  <c r="FL21" i="7"/>
  <c r="FL26" i="7"/>
  <c r="FL31" i="7"/>
  <c r="FL35" i="7"/>
  <c r="FV11" i="7"/>
  <c r="FV13" i="7"/>
  <c r="FV15" i="7"/>
  <c r="FV17" i="7"/>
  <c r="FV19" i="7"/>
  <c r="FV24" i="7"/>
  <c r="FV28" i="7"/>
  <c r="R19" i="7"/>
  <c r="R33" i="7"/>
  <c r="BA15" i="7"/>
  <c r="BA20" i="7"/>
  <c r="ER17" i="7"/>
  <c r="AG14" i="7"/>
  <c r="AG27" i="7"/>
  <c r="AQ18" i="7"/>
  <c r="AV35" i="7"/>
  <c r="BA11" i="7"/>
  <c r="BA18" i="7"/>
  <c r="M12" i="7"/>
  <c r="M16" i="7"/>
  <c r="M25" i="7"/>
  <c r="M29" i="7"/>
  <c r="M34" i="7"/>
  <c r="W19" i="7"/>
  <c r="R23" i="7"/>
  <c r="W28" i="7"/>
  <c r="R32" i="7"/>
  <c r="W33" i="7"/>
  <c r="R37" i="7"/>
  <c r="W39" i="7"/>
  <c r="AB15" i="7"/>
  <c r="AB19" i="7"/>
  <c r="AB24" i="7"/>
  <c r="BF37" i="7"/>
  <c r="BK10" i="7"/>
  <c r="BK18" i="7"/>
  <c r="BK32" i="7"/>
  <c r="BK37" i="7"/>
  <c r="BP15" i="7"/>
  <c r="BU13" i="7"/>
  <c r="BU17" i="7"/>
  <c r="BU21" i="7"/>
  <c r="BU31" i="7"/>
  <c r="BU35" i="7"/>
  <c r="BZ16" i="7"/>
  <c r="BZ25" i="7"/>
  <c r="CE11" i="7"/>
  <c r="CE42" i="7" s="1"/>
  <c r="C16" i="15" s="1"/>
  <c r="CE15" i="7"/>
  <c r="CE19" i="7"/>
  <c r="CE24" i="7"/>
  <c r="CE28" i="7"/>
  <c r="CJ20" i="7"/>
  <c r="CJ25" i="7"/>
  <c r="CJ29" i="7"/>
  <c r="CJ34" i="7"/>
  <c r="CT10" i="7"/>
  <c r="CT14" i="7"/>
  <c r="CT18" i="7"/>
  <c r="CT23" i="7"/>
  <c r="CT32" i="7"/>
  <c r="CT37" i="7"/>
  <c r="CY11" i="7"/>
  <c r="CY15" i="7"/>
  <c r="CY19" i="7"/>
  <c r="CY28" i="7"/>
  <c r="CY39" i="7"/>
  <c r="FG17" i="7"/>
  <c r="FG21" i="7"/>
  <c r="FG26" i="7"/>
  <c r="FG31" i="7"/>
  <c r="FG35" i="7"/>
  <c r="W12" i="7"/>
  <c r="AQ13" i="7"/>
  <c r="AQ26" i="7"/>
  <c r="BA12" i="7"/>
  <c r="BA14" i="7"/>
  <c r="BA16" i="7"/>
  <c r="BA19" i="7"/>
  <c r="BA21" i="7"/>
  <c r="BA27" i="7"/>
  <c r="BA29" i="7"/>
  <c r="BK23" i="7"/>
  <c r="BK27" i="7"/>
  <c r="BP11" i="7"/>
  <c r="BU26" i="7"/>
  <c r="BZ12" i="7"/>
  <c r="BZ20" i="7"/>
  <c r="CJ12" i="7"/>
  <c r="CJ16" i="7"/>
  <c r="CO11" i="7"/>
  <c r="CO15" i="7"/>
  <c r="CY24" i="7"/>
  <c r="DI19" i="7"/>
  <c r="DI39" i="7"/>
  <c r="EC21" i="7"/>
  <c r="EC35" i="7"/>
  <c r="BK12" i="7"/>
  <c r="BK26" i="7"/>
  <c r="BK35" i="7"/>
  <c r="BP21" i="7"/>
  <c r="BP23" i="7"/>
  <c r="BU25" i="7"/>
  <c r="BU39" i="7"/>
  <c r="CE14" i="7"/>
  <c r="CE26" i="7"/>
  <c r="CJ10" i="7"/>
  <c r="CJ14" i="7"/>
  <c r="CJ18" i="7"/>
  <c r="CJ23" i="7"/>
  <c r="CJ27" i="7"/>
  <c r="CJ37" i="7"/>
  <c r="CT12" i="7"/>
  <c r="CT16" i="7"/>
  <c r="CT20" i="7"/>
  <c r="CT25" i="7"/>
  <c r="CT29" i="7"/>
  <c r="CT34" i="7"/>
  <c r="CY13" i="7"/>
  <c r="CY17" i="7"/>
  <c r="CY21" i="7"/>
  <c r="CY26" i="7"/>
  <c r="CY31" i="7"/>
  <c r="CY35" i="7"/>
  <c r="DD13" i="7"/>
  <c r="DD17" i="7"/>
  <c r="DD21" i="7"/>
  <c r="DD26" i="7"/>
  <c r="DD33" i="7"/>
  <c r="DI13" i="7"/>
  <c r="DI17" i="7"/>
  <c r="DI21" i="7"/>
  <c r="DI35" i="7"/>
  <c r="DN10" i="7"/>
  <c r="DN14" i="7"/>
  <c r="DN18" i="7"/>
  <c r="DN23" i="7"/>
  <c r="DN27" i="7"/>
  <c r="DN32" i="7"/>
  <c r="DN37" i="7"/>
  <c r="DS15" i="7"/>
  <c r="DS19" i="7"/>
  <c r="DS24" i="7"/>
  <c r="DS28" i="7"/>
  <c r="DS33" i="7"/>
  <c r="DS39" i="7"/>
  <c r="EC10" i="7"/>
  <c r="EC12" i="7"/>
  <c r="EC14" i="7"/>
  <c r="EC16" i="7"/>
  <c r="EC18" i="7"/>
  <c r="EC23" i="7"/>
  <c r="EC25" i="7"/>
  <c r="EC29" i="7"/>
  <c r="EC32" i="7"/>
  <c r="EC34" i="7"/>
  <c r="EC37" i="7"/>
  <c r="EH10" i="7"/>
  <c r="EH14" i="7"/>
  <c r="EH18" i="7"/>
  <c r="EH23" i="7"/>
  <c r="EH27" i="7"/>
  <c r="EH32" i="7"/>
  <c r="EH37" i="7"/>
  <c r="EM13" i="7"/>
  <c r="EM17" i="7"/>
  <c r="EM21" i="7"/>
  <c r="EM23" i="7"/>
  <c r="EM26" i="7"/>
  <c r="EM35" i="7"/>
  <c r="ER29" i="7"/>
  <c r="CO38" i="7"/>
  <c r="DI38" i="7"/>
  <c r="AV24" i="7"/>
  <c r="EW33" i="7"/>
  <c r="GA42" i="7"/>
  <c r="C36" i="15" s="1"/>
  <c r="FQ52" i="7"/>
  <c r="K41" i="15" s="1"/>
  <c r="EW14" i="7"/>
  <c r="EW37" i="7"/>
  <c r="M37" i="7"/>
  <c r="R12" i="7"/>
  <c r="W13" i="7"/>
  <c r="W17" i="7"/>
  <c r="R26" i="7"/>
  <c r="R35" i="7"/>
  <c r="AB37" i="7"/>
  <c r="AL37" i="7"/>
  <c r="AQ29" i="7"/>
  <c r="AV12" i="7"/>
  <c r="CJ11" i="7"/>
  <c r="CJ15" i="7"/>
  <c r="CJ19" i="7"/>
  <c r="CJ24" i="7"/>
  <c r="CJ28" i="7"/>
  <c r="CJ33" i="7"/>
  <c r="CO10" i="7"/>
  <c r="CT13" i="7"/>
  <c r="CY14" i="7"/>
  <c r="CY18" i="7"/>
  <c r="CY23" i="7"/>
  <c r="CY27" i="7"/>
  <c r="CY37" i="7"/>
  <c r="DD11" i="7"/>
  <c r="DD18" i="7"/>
  <c r="DI18" i="7"/>
  <c r="DI23" i="7"/>
  <c r="DI27" i="7"/>
  <c r="DN15" i="7"/>
  <c r="DN24" i="7"/>
  <c r="DN28" i="7"/>
  <c r="DN33" i="7"/>
  <c r="DS48" i="7"/>
  <c r="H24" i="15" s="1"/>
  <c r="DX11" i="7"/>
  <c r="DX15" i="7"/>
  <c r="DX17" i="7"/>
  <c r="DX19" i="7"/>
  <c r="DX24" i="7"/>
  <c r="DX26" i="7"/>
  <c r="DX28" i="7"/>
  <c r="DX35" i="7"/>
  <c r="EH11" i="7"/>
  <c r="EW13" i="7"/>
  <c r="EW17" i="7"/>
  <c r="EW21" i="7"/>
  <c r="EW23" i="7"/>
  <c r="AB29" i="7"/>
  <c r="AG12" i="7"/>
  <c r="AG16" i="7"/>
  <c r="AG25" i="7"/>
  <c r="AG29" i="7"/>
  <c r="AG34" i="7"/>
  <c r="AL16" i="7"/>
  <c r="AQ16" i="7"/>
  <c r="AQ20" i="7"/>
  <c r="AQ34" i="7"/>
  <c r="AV10" i="7"/>
  <c r="AV11" i="7"/>
  <c r="DI15" i="7"/>
  <c r="DI16" i="7"/>
  <c r="DI28" i="7"/>
  <c r="DI29" i="7"/>
  <c r="DN12" i="7"/>
  <c r="DN16" i="7"/>
  <c r="DN20" i="7"/>
  <c r="DN25" i="7"/>
  <c r="DN29" i="7"/>
  <c r="DS10" i="7"/>
  <c r="DS13" i="7"/>
  <c r="DS14" i="7"/>
  <c r="DS17" i="7"/>
  <c r="DS18" i="7"/>
  <c r="DS21" i="7"/>
  <c r="DS23" i="7"/>
  <c r="DS35" i="7"/>
  <c r="EC13" i="7"/>
  <c r="EC15" i="7"/>
  <c r="DX16" i="7"/>
  <c r="EC17" i="7"/>
  <c r="DX18" i="7"/>
  <c r="EC19" i="7"/>
  <c r="DX20" i="7"/>
  <c r="DX23" i="7"/>
  <c r="EC24" i="7"/>
  <c r="DX27" i="7"/>
  <c r="EC28" i="7"/>
  <c r="DX29" i="7"/>
  <c r="DX42" i="7" s="1"/>
  <c r="C25" i="15" s="1"/>
  <c r="DX37" i="7"/>
  <c r="EC39" i="7"/>
  <c r="EH12" i="7"/>
  <c r="EH16" i="7"/>
  <c r="EH20" i="7"/>
  <c r="EM15" i="7"/>
  <c r="EM24" i="7"/>
  <c r="ER10" i="7"/>
  <c r="ER14" i="7"/>
  <c r="ER18" i="7"/>
  <c r="ER23" i="7"/>
  <c r="ER27" i="7"/>
  <c r="ER37" i="7"/>
  <c r="FB13" i="7"/>
  <c r="FB21" i="7"/>
  <c r="FB35" i="7"/>
  <c r="FL20" i="7"/>
  <c r="FL25" i="7"/>
  <c r="FL29" i="7"/>
  <c r="FQ26" i="7"/>
  <c r="GF22" i="7"/>
  <c r="GA22" i="7"/>
  <c r="FL22" i="7"/>
  <c r="FG22" i="7"/>
  <c r="EM22" i="7"/>
  <c r="BK22" i="7"/>
  <c r="CE38" i="7"/>
  <c r="DS38" i="7"/>
  <c r="EM38" i="7"/>
  <c r="FQ38" i="7"/>
  <c r="AL34" i="7"/>
  <c r="DD37" i="7"/>
  <c r="FQ41" i="7"/>
  <c r="B41" i="15" s="1"/>
  <c r="M33" i="7"/>
  <c r="DD29" i="7"/>
  <c r="DD35" i="7"/>
  <c r="DD39" i="7"/>
  <c r="W10" i="7"/>
  <c r="W41" i="7" s="1"/>
  <c r="R13" i="7"/>
  <c r="W14" i="7"/>
  <c r="R17" i="7"/>
  <c r="W24" i="7"/>
  <c r="R27" i="7"/>
  <c r="AB10" i="7"/>
  <c r="AB14" i="7"/>
  <c r="AB18" i="7"/>
  <c r="AB23" i="7"/>
  <c r="AB27" i="7"/>
  <c r="AG10" i="7"/>
  <c r="AG18" i="7"/>
  <c r="AG23" i="7"/>
  <c r="AG37" i="7"/>
  <c r="AQ10" i="7"/>
  <c r="AQ14" i="7"/>
  <c r="AQ23" i="7"/>
  <c r="AQ24" i="7"/>
  <c r="AQ27" i="7"/>
  <c r="AQ37" i="7"/>
  <c r="BU14" i="7"/>
  <c r="BU18" i="7"/>
  <c r="BU23" i="7"/>
  <c r="BU37" i="7"/>
  <c r="CE29" i="7"/>
  <c r="CJ32" i="7"/>
  <c r="CO12" i="7"/>
  <c r="CO31" i="7"/>
  <c r="DD32" i="7"/>
  <c r="R11" i="7"/>
  <c r="R16" i="7"/>
  <c r="R21" i="7"/>
  <c r="W23" i="7"/>
  <c r="R25" i="7"/>
  <c r="W32" i="7"/>
  <c r="AB13" i="7"/>
  <c r="AB16" i="7"/>
  <c r="AB20" i="7"/>
  <c r="AV34" i="7"/>
  <c r="BF24" i="7"/>
  <c r="BF25" i="7"/>
  <c r="BA26" i="7"/>
  <c r="BF26" i="7"/>
  <c r="BF27" i="7"/>
  <c r="BF32" i="7"/>
  <c r="BZ34" i="7"/>
  <c r="CE27" i="7"/>
  <c r="CE32" i="7"/>
  <c r="CE33" i="7"/>
  <c r="CE34" i="7"/>
  <c r="CE37" i="7"/>
  <c r="CE39" i="7"/>
  <c r="ER19" i="7"/>
  <c r="FB10" i="7"/>
  <c r="FB18" i="7"/>
  <c r="FB23" i="7"/>
  <c r="FB27" i="7"/>
  <c r="FB32" i="7"/>
  <c r="FB37" i="7"/>
  <c r="FL9" i="7"/>
  <c r="FL34" i="7"/>
  <c r="FV9" i="7"/>
  <c r="FQ34" i="7"/>
  <c r="FQ37" i="7"/>
  <c r="FV37" i="7"/>
  <c r="GA9" i="7"/>
  <c r="GF11" i="7"/>
  <c r="GF13" i="7"/>
  <c r="GA15" i="7"/>
  <c r="GF15" i="7"/>
  <c r="GF17" i="7"/>
  <c r="GA19" i="7"/>
  <c r="GF19" i="7"/>
  <c r="GF21" i="7"/>
  <c r="GF24" i="7"/>
  <c r="GF26" i="7"/>
  <c r="GF28" i="7"/>
  <c r="GA33" i="7"/>
  <c r="GF35" i="7"/>
  <c r="GA39" i="7"/>
  <c r="GF39" i="7"/>
  <c r="EH22" i="7"/>
  <c r="AL22" i="7"/>
  <c r="BF38" i="7"/>
  <c r="DX38" i="7"/>
  <c r="EW10" i="7"/>
  <c r="EW11" i="7"/>
  <c r="EW18" i="7"/>
  <c r="EW19" i="7"/>
  <c r="EW27" i="7"/>
  <c r="EW28" i="7"/>
  <c r="EW35" i="7"/>
  <c r="AV13" i="7"/>
  <c r="AV14" i="7"/>
  <c r="AV15" i="7"/>
  <c r="AV16" i="7"/>
  <c r="AV17" i="7"/>
  <c r="AV18" i="7"/>
  <c r="AV20" i="7"/>
  <c r="AV21" i="7"/>
  <c r="AV23" i="7"/>
  <c r="AV25" i="7"/>
  <c r="AV26" i="7"/>
  <c r="AV27" i="7"/>
  <c r="AV28" i="7"/>
  <c r="AV39" i="7"/>
  <c r="BA10" i="7"/>
  <c r="BK13" i="7"/>
  <c r="BK16" i="7"/>
  <c r="BK17" i="7"/>
  <c r="BK20" i="7"/>
  <c r="BK21" i="7"/>
  <c r="BK29" i="7"/>
  <c r="BP10" i="7"/>
  <c r="BP17" i="7"/>
  <c r="BP18" i="7"/>
  <c r="BP29" i="7"/>
  <c r="BP35" i="7"/>
  <c r="BP39" i="7"/>
  <c r="BU11" i="7"/>
  <c r="BU15" i="7"/>
  <c r="BU16" i="7"/>
  <c r="BU19" i="7"/>
  <c r="BU20" i="7"/>
  <c r="BU24" i="7"/>
  <c r="BU28" i="7"/>
  <c r="BU29" i="7"/>
  <c r="BU33" i="7"/>
  <c r="BZ14" i="7"/>
  <c r="BZ15" i="7"/>
  <c r="BZ18" i="7"/>
  <c r="BZ19" i="7"/>
  <c r="BZ23" i="7"/>
  <c r="BZ24" i="7"/>
  <c r="BZ27" i="7"/>
  <c r="BZ28" i="7"/>
  <c r="BZ32" i="7"/>
  <c r="BZ37" i="7"/>
  <c r="CE13" i="7"/>
  <c r="CE17" i="7"/>
  <c r="CE18" i="7"/>
  <c r="CE21" i="7"/>
  <c r="CE23" i="7"/>
  <c r="CE31" i="7"/>
  <c r="CY32" i="7"/>
  <c r="CY33" i="7"/>
  <c r="DD34" i="7"/>
  <c r="DI32" i="7"/>
  <c r="DI33" i="7"/>
  <c r="DX31" i="7"/>
  <c r="EC31" i="7"/>
  <c r="DX33" i="7"/>
  <c r="EM10" i="7"/>
  <c r="EM18" i="7"/>
  <c r="EM27" i="7"/>
  <c r="EM32" i="7"/>
  <c r="EM37" i="7"/>
  <c r="ER13" i="7"/>
  <c r="ER21" i="7"/>
  <c r="ER26" i="7"/>
  <c r="ER31" i="7"/>
  <c r="ER35" i="7"/>
  <c r="ER22" i="7"/>
  <c r="BP22" i="7"/>
  <c r="GF47" i="7"/>
  <c r="G40" i="15" s="1"/>
  <c r="CO43" i="7"/>
  <c r="D18" i="15" s="1"/>
  <c r="DN43" i="7"/>
  <c r="D23" i="15" s="1"/>
  <c r="DS43" i="7"/>
  <c r="D24" i="15" s="1"/>
  <c r="EC46" i="7"/>
  <c r="F26" i="15" s="1"/>
  <c r="EM47" i="7"/>
  <c r="G28" i="15" s="1"/>
  <c r="EW32" i="7"/>
  <c r="EC52" i="7"/>
  <c r="K26" i="15" s="1"/>
  <c r="GF33" i="7"/>
  <c r="EC45" i="7"/>
  <c r="E26" i="15" s="1"/>
  <c r="AV32" i="7"/>
  <c r="AV33" i="7"/>
  <c r="BP33" i="7"/>
  <c r="BP34" i="7"/>
  <c r="BZ33" i="7"/>
  <c r="DS46" i="7"/>
  <c r="F24" i="15" s="1"/>
  <c r="EW53" i="7"/>
  <c r="L32" i="15" s="1"/>
  <c r="BF34" i="7"/>
  <c r="FV34" i="7"/>
  <c r="AG32" i="7"/>
  <c r="AQ32" i="7"/>
  <c r="BU32" i="7"/>
  <c r="DN34" i="7"/>
  <c r="DX32" i="7"/>
  <c r="EC33" i="7"/>
  <c r="DX34" i="7"/>
  <c r="ER32" i="7"/>
  <c r="FB34" i="7"/>
  <c r="CJ49" i="7"/>
  <c r="I17" i="15" s="1"/>
  <c r="EC49" i="7"/>
  <c r="I26" i="15" s="1"/>
  <c r="CY42" i="7"/>
  <c r="C20" i="15" s="1"/>
  <c r="EH42" i="7"/>
  <c r="C27" i="15" s="1"/>
  <c r="EC48" i="7"/>
  <c r="H26" i="15" s="1"/>
  <c r="GI43" i="7"/>
  <c r="D30" i="15" s="1"/>
  <c r="AG47" i="7"/>
  <c r="G6" i="15" s="1"/>
  <c r="BU41" i="7"/>
  <c r="B14" i="15" s="1"/>
  <c r="AL31" i="7"/>
  <c r="DI31" i="7"/>
  <c r="EM31" i="7"/>
  <c r="BF31" i="7"/>
  <c r="EH45" i="7"/>
  <c r="E27" i="15" s="1"/>
  <c r="R31" i="7"/>
  <c r="FB31" i="7"/>
  <c r="DS31" i="7"/>
  <c r="EW31" i="7"/>
  <c r="BU48" i="7"/>
  <c r="H14" i="15" s="1"/>
  <c r="DS47" i="7"/>
  <c r="G24" i="15" s="1"/>
  <c r="EC43" i="7"/>
  <c r="D26" i="15" s="1"/>
  <c r="DS51" i="7"/>
  <c r="J24" i="15" s="1"/>
  <c r="CE53" i="7"/>
  <c r="L16" i="15" s="1"/>
  <c r="DS49" i="7"/>
  <c r="I24" i="15" s="1"/>
  <c r="EW51" i="7"/>
  <c r="J32" i="15" s="1"/>
  <c r="BU46" i="7"/>
  <c r="F14" i="15" s="1"/>
  <c r="AL49" i="7"/>
  <c r="I7" i="15" s="1"/>
  <c r="BP53" i="7"/>
  <c r="L13" i="15" s="1"/>
  <c r="BU52" i="7"/>
  <c r="K14" i="15" s="1"/>
  <c r="W31" i="7"/>
  <c r="FQ31" i="7"/>
  <c r="AV31" i="7"/>
  <c r="BK31" i="7"/>
  <c r="BP31" i="7"/>
  <c r="CJ31" i="7"/>
  <c r="GF31" i="7"/>
  <c r="FQ9" i="7"/>
  <c r="BK9" i="7"/>
  <c r="BP9" i="7"/>
  <c r="DX9" i="7"/>
  <c r="CY9" i="7"/>
  <c r="DI9" i="7"/>
  <c r="M10" i="7"/>
  <c r="M23" i="7"/>
  <c r="M32" i="7"/>
  <c r="BP45" i="7"/>
  <c r="E13" i="15" s="1"/>
  <c r="M18" i="7"/>
  <c r="AB12" i="7"/>
  <c r="M27" i="7"/>
  <c r="M14" i="7"/>
  <c r="CJ52" i="7"/>
  <c r="K17" i="15" s="1"/>
  <c r="CY53" i="7"/>
  <c r="L20" i="15" s="1"/>
  <c r="DI53" i="7"/>
  <c r="L22" i="15" s="1"/>
  <c r="DI51" i="7"/>
  <c r="J22" i="15" s="1"/>
  <c r="DS42" i="7"/>
  <c r="C24" i="15" s="1"/>
  <c r="BU42" i="7"/>
  <c r="C14" i="15" s="1"/>
  <c r="BU49" i="7"/>
  <c r="I14" i="15" s="1"/>
  <c r="DS52" i="7"/>
  <c r="K24" i="15" s="1"/>
  <c r="DS53" i="7"/>
  <c r="L24" i="15" s="1"/>
  <c r="DS41" i="7"/>
  <c r="B24" i="15" s="1"/>
  <c r="BU43" i="7"/>
  <c r="D14" i="15" s="1"/>
  <c r="BU47" i="7"/>
  <c r="G14" i="15" s="1"/>
  <c r="M15" i="7"/>
  <c r="BF10" i="7"/>
  <c r="BF17" i="7"/>
  <c r="FV32" i="7"/>
  <c r="M11" i="7"/>
  <c r="M19" i="7"/>
  <c r="M24" i="7"/>
  <c r="M28" i="7"/>
  <c r="M39" i="7"/>
  <c r="W11" i="7"/>
  <c r="R14" i="7"/>
  <c r="W15" i="7"/>
  <c r="R18" i="7"/>
  <c r="W20" i="7"/>
  <c r="R24" i="7"/>
  <c r="W25" i="7"/>
  <c r="R28" i="7"/>
  <c r="W29" i="7"/>
  <c r="W34" i="7"/>
  <c r="R39" i="7"/>
  <c r="AB28" i="7"/>
  <c r="AB31" i="7"/>
  <c r="AB32" i="7"/>
  <c r="AB33" i="7"/>
  <c r="AB34" i="7"/>
  <c r="AB35" i="7"/>
  <c r="AB39" i="7"/>
  <c r="AG49" i="7"/>
  <c r="I6" i="15" s="1"/>
  <c r="AG11" i="7"/>
  <c r="AG15" i="7"/>
  <c r="AG19" i="7"/>
  <c r="AG24" i="7"/>
  <c r="AG28" i="7"/>
  <c r="AG33" i="7"/>
  <c r="AG39" i="7"/>
  <c r="AL10" i="7"/>
  <c r="AL11" i="7"/>
  <c r="AL12" i="7"/>
  <c r="AL13" i="7"/>
  <c r="AL14" i="7"/>
  <c r="AL15" i="7"/>
  <c r="AL17" i="7"/>
  <c r="AL18" i="7"/>
  <c r="AL19" i="7"/>
  <c r="AL20" i="7"/>
  <c r="AL21" i="7"/>
  <c r="AL23" i="7"/>
  <c r="AL24" i="7"/>
  <c r="AL25" i="7"/>
  <c r="AL26" i="7"/>
  <c r="AL27" i="7"/>
  <c r="AL28" i="7"/>
  <c r="AL29" i="7"/>
  <c r="AL32" i="7"/>
  <c r="AL33" i="7"/>
  <c r="AL35" i="7"/>
  <c r="AL39" i="7"/>
  <c r="AQ11" i="7"/>
  <c r="AQ15" i="7"/>
  <c r="AQ19" i="7"/>
  <c r="AQ28" i="7"/>
  <c r="AQ33" i="7"/>
  <c r="AQ39" i="7"/>
  <c r="AV37" i="7"/>
  <c r="BF46" i="7"/>
  <c r="F11" i="15" s="1"/>
  <c r="BF12" i="7"/>
  <c r="BF14" i="7"/>
  <c r="BF16" i="7"/>
  <c r="BF19" i="7"/>
  <c r="BF21" i="7"/>
  <c r="BF29" i="7"/>
  <c r="BU45" i="7"/>
  <c r="E14" i="15" s="1"/>
  <c r="AV49" i="7"/>
  <c r="I9" i="15" s="1"/>
  <c r="BK53" i="7"/>
  <c r="L12" i="15" s="1"/>
  <c r="CT17" i="7"/>
  <c r="CT21" i="7"/>
  <c r="CT26" i="7"/>
  <c r="CT31" i="7"/>
  <c r="CT35" i="7"/>
  <c r="DD47" i="7"/>
  <c r="G21" i="15" s="1"/>
  <c r="DD10" i="7"/>
  <c r="DN53" i="7"/>
  <c r="L23" i="15" s="1"/>
  <c r="EH49" i="7"/>
  <c r="I27" i="15" s="1"/>
  <c r="ER12" i="7"/>
  <c r="ER16" i="7"/>
  <c r="ER20" i="7"/>
  <c r="ER25" i="7"/>
  <c r="ER34" i="7"/>
  <c r="BU51" i="7"/>
  <c r="J14" i="15" s="1"/>
  <c r="BA24" i="7"/>
  <c r="BA37" i="7"/>
  <c r="CO13" i="7"/>
  <c r="CO16" i="7"/>
  <c r="CO17" i="7"/>
  <c r="CO18" i="7"/>
  <c r="CO19" i="7"/>
  <c r="CO20" i="7"/>
  <c r="CO21" i="7"/>
  <c r="CO23" i="7"/>
  <c r="CO24" i="7"/>
  <c r="CO26" i="7"/>
  <c r="CO27" i="7"/>
  <c r="CO28" i="7"/>
  <c r="CO29" i="7"/>
  <c r="CO32" i="7"/>
  <c r="CO33" i="7"/>
  <c r="CO34" i="7"/>
  <c r="CO35" i="7"/>
  <c r="CO37" i="7"/>
  <c r="CO39" i="7"/>
  <c r="ER11" i="7"/>
  <c r="ER15" i="7"/>
  <c r="ER24" i="7"/>
  <c r="ER28" i="7"/>
  <c r="ER33" i="7"/>
  <c r="ER39" i="7"/>
  <c r="GI46" i="7"/>
  <c r="F30" i="15" s="1"/>
  <c r="FB53" i="7"/>
  <c r="L33" i="15" s="1"/>
  <c r="GF9" i="7"/>
  <c r="AG22" i="7"/>
  <c r="AB22" i="7"/>
  <c r="W38" i="7"/>
  <c r="CT38" i="7"/>
  <c r="GF38" i="7"/>
  <c r="EH13" i="7"/>
  <c r="EH35" i="7"/>
  <c r="GF10" i="7"/>
  <c r="GA11" i="7"/>
  <c r="GF12" i="7"/>
  <c r="GA13" i="7"/>
  <c r="GF14" i="7"/>
  <c r="GF16" i="7"/>
  <c r="GA17" i="7"/>
  <c r="GF18" i="7"/>
  <c r="GA21" i="7"/>
  <c r="GF23" i="7"/>
  <c r="GA24" i="7"/>
  <c r="GA26" i="7"/>
  <c r="GF27" i="7"/>
  <c r="GA28" i="7"/>
  <c r="GF29" i="7"/>
  <c r="GA31" i="7"/>
  <c r="GF32" i="7"/>
  <c r="GF34" i="7"/>
  <c r="GA35" i="7"/>
  <c r="GF37" i="7"/>
  <c r="BF22" i="7"/>
  <c r="AG38" i="7"/>
  <c r="BK38" i="7"/>
  <c r="BU38" i="7"/>
  <c r="CY38" i="7"/>
  <c r="EC38" i="7"/>
  <c r="EW38" i="7"/>
  <c r="FG38" i="7"/>
  <c r="EH25" i="7"/>
  <c r="EH29" i="7"/>
  <c r="EH34" i="7"/>
  <c r="EM11" i="7"/>
  <c r="EM19" i="7"/>
  <c r="EM28" i="7"/>
  <c r="EM33" i="7"/>
  <c r="EM42" i="7"/>
  <c r="C28" i="15" s="1"/>
  <c r="EM39" i="7"/>
  <c r="GL41" i="7"/>
  <c r="B31" i="15" s="1"/>
  <c r="FB42" i="7"/>
  <c r="C33" i="15" s="1"/>
  <c r="FG42" i="7"/>
  <c r="C34" i="15" s="1"/>
  <c r="FG27" i="7"/>
  <c r="FL53" i="7"/>
  <c r="L35" i="15" s="1"/>
  <c r="FV49" i="7"/>
  <c r="I42" i="15" s="1"/>
  <c r="GF53" i="7"/>
  <c r="L40" i="15" s="1"/>
  <c r="ER38" i="7"/>
  <c r="X29" i="13"/>
  <c r="Z29" i="13" s="1"/>
  <c r="X31" i="13"/>
  <c r="Z31" i="13" s="1"/>
  <c r="J31" i="13"/>
  <c r="I59" i="13"/>
  <c r="I60" i="13"/>
  <c r="J32" i="13"/>
  <c r="EC9" i="7"/>
  <c r="BK52" i="7"/>
  <c r="K12" i="15" s="1"/>
  <c r="GL45" i="7"/>
  <c r="E31" i="15" s="1"/>
  <c r="DX49" i="7"/>
  <c r="I25" i="15" s="1"/>
  <c r="FB41" i="7"/>
  <c r="B33" i="15" s="1"/>
  <c r="DX43" i="7"/>
  <c r="D25" i="15" s="1"/>
  <c r="DX48" i="7"/>
  <c r="H25" i="15" s="1"/>
  <c r="GF41" i="7"/>
  <c r="B40" i="15" s="1"/>
  <c r="M9" i="7"/>
  <c r="CO9" i="7"/>
  <c r="GF46" i="7"/>
  <c r="F40" i="15" s="1"/>
  <c r="FG52" i="7"/>
  <c r="K34" i="15" s="1"/>
  <c r="DX52" i="7"/>
  <c r="K25" i="15" s="1"/>
  <c r="DX47" i="7"/>
  <c r="G25" i="15" s="1"/>
  <c r="GF49" i="7"/>
  <c r="I40" i="15" s="1"/>
  <c r="DX41" i="7"/>
  <c r="B25" i="15" s="1"/>
  <c r="GF48" i="7"/>
  <c r="H40" i="15" s="1"/>
  <c r="FG49" i="7"/>
  <c r="I34" i="15" s="1"/>
  <c r="M43" i="7"/>
  <c r="D37" i="15" s="1"/>
  <c r="BP48" i="7"/>
  <c r="H13" i="15" s="1"/>
  <c r="GI52" i="7"/>
  <c r="K30" i="15" s="1"/>
  <c r="GA51" i="7"/>
  <c r="J36" i="15" s="1"/>
  <c r="DX45" i="7"/>
  <c r="E25" i="15" s="1"/>
  <c r="FQ46" i="7"/>
  <c r="F41" i="15" s="1"/>
  <c r="EH47" i="7"/>
  <c r="G27" i="15" s="1"/>
  <c r="DD49" i="7"/>
  <c r="I21" i="15" s="1"/>
  <c r="EW43" i="7"/>
  <c r="D32" i="15" s="1"/>
  <c r="EH41" i="7"/>
  <c r="B27" i="15" s="1"/>
  <c r="DD42" i="7"/>
  <c r="C21" i="15" s="1"/>
  <c r="EH48" i="7"/>
  <c r="H27" i="15" s="1"/>
  <c r="GF43" i="7"/>
  <c r="D40" i="15" s="1"/>
  <c r="GF51" i="7"/>
  <c r="AV43" i="7"/>
  <c r="D9" i="15" s="1"/>
  <c r="BZ48" i="7"/>
  <c r="H15" i="15" s="1"/>
  <c r="CE51" i="7"/>
  <c r="J16" i="15" s="1"/>
  <c r="DN47" i="7"/>
  <c r="G23" i="15" s="1"/>
  <c r="EC51" i="7"/>
  <c r="J26" i="15" s="1"/>
  <c r="EH51" i="7"/>
  <c r="J27" i="15" s="1"/>
  <c r="EW52" i="7"/>
  <c r="K32" i="15" s="1"/>
  <c r="FQ49" i="7"/>
  <c r="I41" i="15" s="1"/>
  <c r="AV51" i="7"/>
  <c r="J9" i="15" s="1"/>
  <c r="GF45" i="7"/>
  <c r="E40" i="15" s="1"/>
  <c r="EW47" i="7"/>
  <c r="G32" i="15" s="1"/>
  <c r="BK49" i="7"/>
  <c r="I12" i="15" s="1"/>
  <c r="EW49" i="7"/>
  <c r="I32" i="15" s="1"/>
  <c r="GF42" i="7"/>
  <c r="C40" i="15" s="1"/>
  <c r="BK43" i="7"/>
  <c r="D12" i="15" s="1"/>
  <c r="AB45" i="7"/>
  <c r="E5" i="15" s="1"/>
  <c r="AL51" i="7"/>
  <c r="J7" i="15" s="1"/>
  <c r="BK51" i="7"/>
  <c r="J12" i="15" s="1"/>
  <c r="DD41" i="7"/>
  <c r="B21" i="15" s="1"/>
  <c r="GL48" i="7"/>
  <c r="H31" i="15" s="1"/>
  <c r="FG47" i="7"/>
  <c r="G34" i="15" s="1"/>
  <c r="FB45" i="7"/>
  <c r="E33" i="15" s="1"/>
  <c r="FL42" i="7"/>
  <c r="C35" i="15" s="1"/>
  <c r="CY51" i="7"/>
  <c r="J20" i="15" s="1"/>
  <c r="BZ45" i="7"/>
  <c r="E15" i="15" s="1"/>
  <c r="CY46" i="7"/>
  <c r="F20" i="15" s="1"/>
  <c r="EM46" i="7"/>
  <c r="F28" i="15" s="1"/>
  <c r="FB47" i="7"/>
  <c r="G33" i="15" s="1"/>
  <c r="EW48" i="7"/>
  <c r="H32" i="15" s="1"/>
  <c r="FL49" i="7"/>
  <c r="I35" i="15" s="1"/>
  <c r="FQ43" i="7"/>
  <c r="D41" i="15" s="1"/>
  <c r="FL41" i="7"/>
  <c r="B35" i="15" s="1"/>
  <c r="EW42" i="7"/>
  <c r="C32" i="15" s="1"/>
  <c r="EM41" i="7"/>
  <c r="B28" i="15" s="1"/>
  <c r="DI41" i="7"/>
  <c r="B22" i="15" s="1"/>
  <c r="BZ43" i="7"/>
  <c r="D15" i="15" s="1"/>
  <c r="FQ47" i="7"/>
  <c r="G41" i="15" s="1"/>
  <c r="FB48" i="7"/>
  <c r="H33" i="15" s="1"/>
  <c r="EC42" i="7"/>
  <c r="FB46" i="7"/>
  <c r="F33" i="15" s="1"/>
  <c r="DI52" i="7"/>
  <c r="K22" i="15" s="1"/>
  <c r="EM51" i="7"/>
  <c r="J28" i="15" s="1"/>
  <c r="FL52" i="7"/>
  <c r="K35" i="15" s="1"/>
  <c r="FB51" i="7"/>
  <c r="J33" i="15" s="1"/>
  <c r="EH53" i="7"/>
  <c r="L27" i="15" s="1"/>
  <c r="EC53" i="7"/>
  <c r="L26" i="15" s="1"/>
  <c r="AV53" i="7"/>
  <c r="L9" i="15" s="1"/>
  <c r="BZ47" i="7"/>
  <c r="G15" i="15" s="1"/>
  <c r="R48" i="7"/>
  <c r="H38" i="15" s="1"/>
  <c r="DI42" i="7"/>
  <c r="C22" i="15" s="1"/>
  <c r="CY47" i="7"/>
  <c r="G20" i="15" s="1"/>
  <c r="FL46" i="7"/>
  <c r="F35" i="15" s="1"/>
  <c r="DI46" i="7"/>
  <c r="F22" i="15" s="1"/>
  <c r="EW46" i="7"/>
  <c r="F32" i="15" s="1"/>
  <c r="FL47" i="7"/>
  <c r="G35" i="15" s="1"/>
  <c r="DI48" i="7"/>
  <c r="H22" i="15" s="1"/>
  <c r="FQ48" i="7"/>
  <c r="FQ42" i="7"/>
  <c r="C41" i="15" s="1"/>
  <c r="EW41" i="7"/>
  <c r="EH43" i="7"/>
  <c r="D27" i="15" s="1"/>
  <c r="EC47" i="7"/>
  <c r="G26" i="15" s="1"/>
  <c r="FL48" i="7"/>
  <c r="H35" i="15" s="1"/>
  <c r="EC41" i="7"/>
  <c r="B26" i="15" s="1"/>
  <c r="EH46" i="7"/>
  <c r="F27" i="15" s="1"/>
  <c r="EH52" i="7"/>
  <c r="K27" i="15" s="1"/>
  <c r="M47" i="7"/>
  <c r="G37" i="15" s="1"/>
  <c r="BK48" i="7"/>
  <c r="H12" i="15" s="1"/>
  <c r="GI41" i="7"/>
  <c r="B30" i="15" s="1"/>
  <c r="BP43" i="7"/>
  <c r="D13" i="15" s="1"/>
  <c r="GI47" i="7"/>
  <c r="G30" i="15" s="1"/>
  <c r="BK41" i="7"/>
  <c r="B12" i="15" s="1"/>
  <c r="BP46" i="7"/>
  <c r="F13" i="15" s="1"/>
  <c r="GL53" i="7"/>
  <c r="L31" i="15" s="1"/>
  <c r="AL52" i="7"/>
  <c r="K7" i="15" s="1"/>
  <c r="GI53" i="7"/>
  <c r="L30" i="15" s="1"/>
  <c r="DD45" i="7"/>
  <c r="E21" i="15" s="1"/>
  <c r="FL45" i="7"/>
  <c r="E35" i="15" s="1"/>
  <c r="BK46" i="7"/>
  <c r="F12" i="15" s="1"/>
  <c r="FG46" i="7"/>
  <c r="F34" i="15" s="1"/>
  <c r="AL47" i="7"/>
  <c r="G7" i="15" s="1"/>
  <c r="BP49" i="7"/>
  <c r="I13" i="15" s="1"/>
  <c r="FL43" i="7"/>
  <c r="D35" i="15" s="1"/>
  <c r="FB43" i="7"/>
  <c r="D33" i="15" s="1"/>
  <c r="GL42" i="7"/>
  <c r="C31" i="15" s="1"/>
  <c r="EM43" i="7"/>
  <c r="D28" i="15" s="1"/>
  <c r="DD43" i="7"/>
  <c r="D21" i="15" s="1"/>
  <c r="CY43" i="7"/>
  <c r="D20" i="15" s="1"/>
  <c r="BP41" i="7"/>
  <c r="AL41" i="7"/>
  <c r="BK45" i="7"/>
  <c r="E12" i="15" s="1"/>
  <c r="DI47" i="7"/>
  <c r="G22" i="15" s="1"/>
  <c r="AL48" i="7"/>
  <c r="H7" i="15" s="1"/>
  <c r="CY49" i="7"/>
  <c r="I20" i="15" s="1"/>
  <c r="EM49" i="7"/>
  <c r="I28" i="15" s="1"/>
  <c r="GI49" i="7"/>
  <c r="I30" i="15" s="1"/>
  <c r="GL46" i="7"/>
  <c r="F31" i="15" s="1"/>
  <c r="AL46" i="7"/>
  <c r="F7" i="15" s="1"/>
  <c r="GI51" i="7"/>
  <c r="J30" i="15" s="1"/>
  <c r="EM52" i="7"/>
  <c r="K28" i="15" s="1"/>
  <c r="CY52" i="7"/>
  <c r="K20" i="15" s="1"/>
  <c r="FG51" i="7"/>
  <c r="J34" i="15" s="1"/>
  <c r="GL51" i="7"/>
  <c r="J31" i="15" s="1"/>
  <c r="FB52" i="7"/>
  <c r="K33" i="15" s="1"/>
  <c r="EM53" i="7"/>
  <c r="L28" i="15" s="1"/>
  <c r="DD53" i="7"/>
  <c r="L21" i="15" s="1"/>
  <c r="GL52" i="7"/>
  <c r="K31" i="15" s="1"/>
  <c r="GI45" i="7"/>
  <c r="E30" i="15" s="1"/>
  <c r="FV45" i="7"/>
  <c r="E42" i="15" s="1"/>
  <c r="FG48" i="7"/>
  <c r="H34" i="15" s="1"/>
  <c r="FG41" i="7"/>
  <c r="B34" i="15" s="1"/>
  <c r="GL43" i="7"/>
  <c r="D31" i="15" s="1"/>
  <c r="AL43" i="7"/>
  <c r="D7" i="15" s="1"/>
  <c r="DD48" i="7"/>
  <c r="H21" i="15" s="1"/>
  <c r="AL53" i="7"/>
  <c r="L7" i="15" s="1"/>
  <c r="DD46" i="7"/>
  <c r="F21" i="15" s="1"/>
  <c r="AL45" i="7"/>
  <c r="E7" i="15" s="1"/>
  <c r="BP47" i="7"/>
  <c r="G13" i="15" s="1"/>
  <c r="GL47" i="7"/>
  <c r="G31" i="15" s="1"/>
  <c r="CY48" i="7"/>
  <c r="H20" i="15" s="1"/>
  <c r="EM48" i="7"/>
  <c r="H28" i="15" s="1"/>
  <c r="GI48" i="7"/>
  <c r="H30" i="15" s="1"/>
  <c r="FB49" i="7"/>
  <c r="I33" i="15" s="1"/>
  <c r="GL49" i="7"/>
  <c r="I31" i="15" s="1"/>
  <c r="FG43" i="7"/>
  <c r="D34" i="15" s="1"/>
  <c r="GI42" i="7"/>
  <c r="C30" i="15" s="1"/>
  <c r="DI43" i="7"/>
  <c r="D22" i="15" s="1"/>
  <c r="CY41" i="7"/>
  <c r="B20" i="15" s="1"/>
  <c r="BP42" i="7"/>
  <c r="C13" i="15" s="1"/>
  <c r="BK47" i="7"/>
  <c r="G12" i="15" s="1"/>
  <c r="DI49" i="7"/>
  <c r="I22" i="15" s="1"/>
  <c r="BK42" i="7"/>
  <c r="C12" i="15" s="1"/>
  <c r="FL51" i="7"/>
  <c r="J35" i="15" s="1"/>
  <c r="CT51" i="7"/>
  <c r="J19" i="15" s="1"/>
  <c r="R43" i="7"/>
  <c r="D38" i="15" s="1"/>
  <c r="R47" i="7"/>
  <c r="G38" i="15" s="1"/>
  <c r="R46" i="7"/>
  <c r="F38" i="15" s="1"/>
  <c r="R42" i="7"/>
  <c r="C38" i="15" s="1"/>
  <c r="R49" i="7"/>
  <c r="I38" i="15" s="1"/>
  <c r="W48" i="7"/>
  <c r="H39" i="15" s="1"/>
  <c r="W43" i="7"/>
  <c r="D39" i="15" s="1"/>
  <c r="W47" i="7"/>
  <c r="G39" i="15" s="1"/>
  <c r="W53" i="7"/>
  <c r="L39" i="15" s="1"/>
  <c r="AB53" i="7"/>
  <c r="L5" i="15" s="1"/>
  <c r="AB51" i="7"/>
  <c r="J5" i="15" s="1"/>
  <c r="AB49" i="7"/>
  <c r="I5" i="15" s="1"/>
  <c r="AB46" i="7"/>
  <c r="F5" i="15" s="1"/>
  <c r="AB52" i="7"/>
  <c r="K5" i="15" s="1"/>
  <c r="AB41" i="7"/>
  <c r="AQ51" i="7"/>
  <c r="J8" i="15" s="1"/>
  <c r="AQ52" i="7"/>
  <c r="K8" i="15" s="1"/>
  <c r="AQ47" i="7"/>
  <c r="G8" i="15" s="1"/>
  <c r="AQ41" i="7"/>
  <c r="BF53" i="7"/>
  <c r="L11" i="15" s="1"/>
  <c r="BF52" i="7"/>
  <c r="K11" i="15" s="1"/>
  <c r="BF43" i="7"/>
  <c r="D11" i="15" s="1"/>
  <c r="BF48" i="7"/>
  <c r="H11" i="15" s="1"/>
  <c r="BF47" i="7"/>
  <c r="G11" i="15" s="1"/>
  <c r="BA51" i="7"/>
  <c r="J10" i="15" s="1"/>
  <c r="BA52" i="7"/>
  <c r="K10" i="15" s="1"/>
  <c r="BA47" i="7"/>
  <c r="G10" i="15" s="1"/>
  <c r="BA43" i="7"/>
  <c r="D10" i="15" s="1"/>
  <c r="BA46" i="7"/>
  <c r="F10" i="15" s="1"/>
  <c r="BA49" i="7"/>
  <c r="I10" i="15" s="1"/>
  <c r="CE52" i="7"/>
  <c r="K16" i="15" s="1"/>
  <c r="CE43" i="7"/>
  <c r="D16" i="15" s="1"/>
  <c r="CE47" i="7"/>
  <c r="G16" i="15" s="1"/>
  <c r="CO53" i="7"/>
  <c r="L18" i="15" s="1"/>
  <c r="CO51" i="7"/>
  <c r="J18" i="15" s="1"/>
  <c r="CO52" i="7"/>
  <c r="K18" i="15" s="1"/>
  <c r="CO47" i="7"/>
  <c r="G18" i="15" s="1"/>
  <c r="CO46" i="7"/>
  <c r="F18" i="15" s="1"/>
  <c r="CO49" i="7"/>
  <c r="I18" i="15" s="1"/>
  <c r="CO41" i="7"/>
  <c r="M45" i="7"/>
  <c r="E37" i="15" s="1"/>
  <c r="M48" i="7"/>
  <c r="H37" i="15" s="1"/>
  <c r="M42" i="7"/>
  <c r="C37" i="15" s="1"/>
  <c r="DN46" i="7"/>
  <c r="F23" i="15" s="1"/>
  <c r="DN41" i="7"/>
  <c r="DN42" i="7"/>
  <c r="C23" i="15" s="1"/>
  <c r="ER41" i="7"/>
  <c r="ER49" i="7"/>
  <c r="I29" i="15" s="1"/>
  <c r="CT45" i="7"/>
  <c r="CE46" i="7"/>
  <c r="F16" i="15" s="1"/>
  <c r="BF49" i="7"/>
  <c r="I11" i="15" s="1"/>
  <c r="R45" i="7"/>
  <c r="AB48" i="7"/>
  <c r="H5" i="15" s="1"/>
  <c r="ER46" i="7"/>
  <c r="F29" i="15" s="1"/>
  <c r="CT52" i="7"/>
  <c r="K19" i="15" s="1"/>
  <c r="GA45" i="7"/>
  <c r="E36" i="15" s="1"/>
  <c r="GA49" i="7"/>
  <c r="I36" i="15" s="1"/>
  <c r="GA41" i="7"/>
  <c r="B36" i="15" s="1"/>
  <c r="GA48" i="7"/>
  <c r="H36" i="15" s="1"/>
  <c r="GA53" i="7"/>
  <c r="L36" i="15" s="1"/>
  <c r="GA52" i="7"/>
  <c r="K36" i="15" s="1"/>
  <c r="M52" i="7"/>
  <c r="K37" i="15" s="1"/>
  <c r="BF45" i="7"/>
  <c r="E11" i="15" s="1"/>
  <c r="ER45" i="7"/>
  <c r="E29" i="15" s="1"/>
  <c r="AQ46" i="7"/>
  <c r="F8" i="15" s="1"/>
  <c r="GA46" i="7"/>
  <c r="F36" i="15" s="1"/>
  <c r="CJ47" i="7"/>
  <c r="G17" i="15" s="1"/>
  <c r="AQ48" i="7"/>
  <c r="H8" i="15" s="1"/>
  <c r="CE48" i="7"/>
  <c r="H16" i="15" s="1"/>
  <c r="W49" i="7"/>
  <c r="I39" i="15" s="1"/>
  <c r="CT43" i="7"/>
  <c r="D19" i="15" s="1"/>
  <c r="CJ42" i="7"/>
  <c r="C17" i="15" s="1"/>
  <c r="AQ43" i="7"/>
  <c r="D8" i="15" s="1"/>
  <c r="AG41" i="7"/>
  <c r="DN48" i="7"/>
  <c r="H23" i="15" s="1"/>
  <c r="CE49" i="7"/>
  <c r="I16" i="15" s="1"/>
  <c r="BF41" i="7"/>
  <c r="CJ46" i="7"/>
  <c r="F17" i="15" s="1"/>
  <c r="W51" i="7"/>
  <c r="J39" i="15" s="1"/>
  <c r="AB11" i="7"/>
  <c r="AB25" i="7"/>
  <c r="DN52" i="7"/>
  <c r="K23" i="15" s="1"/>
  <c r="AG52" i="7"/>
  <c r="K6" i="15" s="1"/>
  <c r="AG43" i="7"/>
  <c r="D6" i="15" s="1"/>
  <c r="AV42" i="7"/>
  <c r="C9" i="15" s="1"/>
  <c r="AV45" i="7"/>
  <c r="E9" i="15" s="1"/>
  <c r="AV48" i="7"/>
  <c r="H9" i="15" s="1"/>
  <c r="AV41" i="7"/>
  <c r="BZ51" i="7"/>
  <c r="J15" i="15" s="1"/>
  <c r="BZ46" i="7"/>
  <c r="F15" i="15" s="1"/>
  <c r="BZ42" i="7"/>
  <c r="C15" i="15" s="1"/>
  <c r="BZ53" i="7"/>
  <c r="L15" i="15" s="1"/>
  <c r="BZ52" i="7"/>
  <c r="K15" i="15" s="1"/>
  <c r="BZ41" i="7"/>
  <c r="CJ43" i="7"/>
  <c r="D17" i="15" s="1"/>
  <c r="CJ45" i="7"/>
  <c r="E17" i="15" s="1"/>
  <c r="CJ51" i="7"/>
  <c r="J17" i="15" s="1"/>
  <c r="CJ48" i="7"/>
  <c r="H17" i="15" s="1"/>
  <c r="CT48" i="7"/>
  <c r="H19" i="15" s="1"/>
  <c r="CT42" i="7"/>
  <c r="C19" i="15" s="1"/>
  <c r="CT47" i="7"/>
  <c r="G19" i="15" s="1"/>
  <c r="CT46" i="7"/>
  <c r="F19" i="15" s="1"/>
  <c r="CT41" i="7"/>
  <c r="FV53" i="7"/>
  <c r="L42" i="15" s="1"/>
  <c r="FV51" i="7"/>
  <c r="J42" i="15" s="1"/>
  <c r="FV42" i="7"/>
  <c r="C42" i="15" s="1"/>
  <c r="FV48" i="7"/>
  <c r="FV47" i="7"/>
  <c r="G42" i="15" s="1"/>
  <c r="FV52" i="7"/>
  <c r="K42" i="15" s="1"/>
  <c r="FV43" i="7"/>
  <c r="D42" i="15" s="1"/>
  <c r="AG46" i="7"/>
  <c r="F6" i="15" s="1"/>
  <c r="AB47" i="7"/>
  <c r="G5" i="15" s="1"/>
  <c r="AG48" i="7"/>
  <c r="H6" i="15" s="1"/>
  <c r="M49" i="7"/>
  <c r="I37" i="15" s="1"/>
  <c r="CT49" i="7"/>
  <c r="I19" i="15" s="1"/>
  <c r="CJ41" i="7"/>
  <c r="AQ42" i="7"/>
  <c r="C8" i="15" s="1"/>
  <c r="FV46" i="7"/>
  <c r="F42" i="15" s="1"/>
  <c r="ER48" i="7"/>
  <c r="H29" i="15" s="1"/>
  <c r="AV46" i="7"/>
  <c r="F9" i="15" s="1"/>
  <c r="DN51" i="7"/>
  <c r="J23" i="15" s="1"/>
  <c r="AG53" i="7"/>
  <c r="L6" i="15" s="1"/>
  <c r="W45" i="7"/>
  <c r="E39" i="15" s="1"/>
  <c r="DN45" i="7"/>
  <c r="E23" i="15" s="1"/>
  <c r="AV47" i="7"/>
  <c r="G9" i="15" s="1"/>
  <c r="ER47" i="7"/>
  <c r="G29" i="15" s="1"/>
  <c r="BA48" i="7"/>
  <c r="H10" i="15" s="1"/>
  <c r="CO48" i="7"/>
  <c r="H18" i="15" s="1"/>
  <c r="BZ49" i="7"/>
  <c r="I15" i="15" s="1"/>
  <c r="DN49" i="7"/>
  <c r="I23" i="15" s="1"/>
  <c r="GA43" i="7"/>
  <c r="D36" i="15" s="1"/>
  <c r="ER43" i="7"/>
  <c r="D29" i="15" s="1"/>
  <c r="CO42" i="7"/>
  <c r="C18" i="15" s="1"/>
  <c r="CE41" i="7"/>
  <c r="BA41" i="7"/>
  <c r="AB43" i="7"/>
  <c r="D5" i="15" s="1"/>
  <c r="W42" i="7"/>
  <c r="C39" i="15" s="1"/>
  <c r="GA47" i="7"/>
  <c r="G36" i="15" s="1"/>
  <c r="AQ49" i="7"/>
  <c r="I8" i="15" s="1"/>
  <c r="FV41" i="7"/>
  <c r="B42" i="15" s="1"/>
  <c r="BF42" i="7"/>
  <c r="C11" i="15" s="1"/>
  <c r="BA53" i="7"/>
  <c r="L10" i="15" s="1"/>
  <c r="M51" i="7"/>
  <c r="J37" i="15" s="1"/>
  <c r="AG51" i="7"/>
  <c r="J6" i="15" s="1"/>
  <c r="AV52" i="7"/>
  <c r="K9" i="15" s="1"/>
  <c r="BF51" i="7"/>
  <c r="J11" i="15" s="1"/>
  <c r="CT53" i="7"/>
  <c r="L19" i="15" s="1"/>
  <c r="W46" i="7"/>
  <c r="F39" i="15" s="1"/>
  <c r="BP51" i="7"/>
  <c r="J13" i="15" s="1"/>
  <c r="BP52" i="7"/>
  <c r="K13" i="15" s="1"/>
  <c r="DD51" i="7"/>
  <c r="J21" i="15" s="1"/>
  <c r="DD52" i="7"/>
  <c r="K21" i="15" s="1"/>
  <c r="DX46" i="7"/>
  <c r="F25" i="15" s="1"/>
  <c r="DX53" i="7"/>
  <c r="L25" i="15" s="1"/>
  <c r="ER53" i="7"/>
  <c r="L29" i="15" s="1"/>
  <c r="ER51" i="7"/>
  <c r="J29" i="15" s="1"/>
  <c r="ER52" i="7"/>
  <c r="K29" i="15" s="1"/>
  <c r="FG45" i="7"/>
  <c r="FG53" i="7"/>
  <c r="L34" i="15" s="1"/>
  <c r="FQ53" i="7"/>
  <c r="L41" i="15" s="1"/>
  <c r="FQ51" i="7"/>
  <c r="J41" i="15" s="1"/>
  <c r="DX51" i="7"/>
  <c r="J25" i="15" s="1"/>
  <c r="M46" i="7"/>
  <c r="F37" i="15" s="1"/>
  <c r="R52" i="7"/>
  <c r="K38" i="15" s="1"/>
  <c r="AQ45" i="7"/>
  <c r="E8" i="15" s="1"/>
  <c r="BA23" i="7"/>
  <c r="BA32" i="7"/>
  <c r="R51" i="7"/>
  <c r="J38" i="15" s="1"/>
  <c r="AQ53" i="7"/>
  <c r="L8" i="15" s="1"/>
  <c r="R15" i="7"/>
  <c r="W16" i="7"/>
  <c r="AG45" i="7"/>
  <c r="E6" i="15" s="1"/>
  <c r="BA45" i="7"/>
  <c r="E10" i="15" s="1"/>
  <c r="BA13" i="7"/>
  <c r="BA28" i="7"/>
  <c r="CJ53" i="7"/>
  <c r="L17" i="15" s="1"/>
  <c r="AQ22" i="7"/>
  <c r="CO45" i="7"/>
  <c r="E18" i="15" s="1"/>
  <c r="DD12" i="7"/>
  <c r="DN22" i="7"/>
  <c r="DD22" i="7"/>
  <c r="CT22" i="7"/>
  <c r="BZ22" i="7"/>
  <c r="BA22" i="7"/>
  <c r="AV22" i="7"/>
  <c r="BA38" i="7"/>
  <c r="BP24" i="7"/>
  <c r="BZ39" i="7"/>
  <c r="CE45" i="7"/>
  <c r="E16" i="15" s="1"/>
  <c r="CE10" i="7"/>
  <c r="CY45" i="7"/>
  <c r="E20" i="15" s="1"/>
  <c r="DD16" i="7"/>
  <c r="DD20" i="7"/>
  <c r="DD25" i="7"/>
  <c r="DN13" i="7"/>
  <c r="DN17" i="7"/>
  <c r="DN21" i="7"/>
  <c r="DN26" i="7"/>
  <c r="DN31" i="7"/>
  <c r="DN35" i="7"/>
  <c r="DS45" i="7"/>
  <c r="E24" i="15" s="1"/>
  <c r="DS37" i="7"/>
  <c r="DX10" i="7"/>
  <c r="DX12" i="7"/>
  <c r="DX14" i="7"/>
  <c r="EH17" i="7"/>
  <c r="EH21" i="7"/>
  <c r="EH26" i="7"/>
  <c r="EH31" i="7"/>
  <c r="EM12" i="7"/>
  <c r="EM16" i="7"/>
  <c r="EM20" i="7"/>
  <c r="EM25" i="7"/>
  <c r="EM29" i="7"/>
  <c r="EM34" i="7"/>
  <c r="FB22" i="7"/>
  <c r="EW45" i="7"/>
  <c r="E32" i="15" s="1"/>
  <c r="FQ45" i="7"/>
  <c r="E41" i="15" s="1"/>
  <c r="AL38" i="7"/>
  <c r="BZ38" i="7"/>
  <c r="FL38" i="7"/>
  <c r="CT39" i="7"/>
  <c r="CY10" i="7"/>
  <c r="DD14" i="7"/>
  <c r="DD27" i="7"/>
  <c r="DI45" i="7"/>
  <c r="E22" i="15" s="1"/>
  <c r="DI10" i="7"/>
  <c r="DI37" i="7"/>
  <c r="DN11" i="7"/>
  <c r="DN39" i="7"/>
  <c r="DS12" i="7"/>
  <c r="DS16" i="7"/>
  <c r="DS20" i="7"/>
  <c r="DS25" i="7"/>
  <c r="DS29" i="7"/>
  <c r="DS34" i="7"/>
  <c r="EH15" i="7"/>
  <c r="EH19" i="7"/>
  <c r="EH24" i="7"/>
  <c r="EH28" i="7"/>
  <c r="EH33" i="7"/>
  <c r="EH39" i="7"/>
  <c r="EM45" i="7"/>
  <c r="E28" i="15" s="1"/>
  <c r="DD38" i="7"/>
  <c r="EH38" i="7"/>
  <c r="X8" i="13"/>
  <c r="Z8" i="13" s="1"/>
  <c r="M53" i="7"/>
  <c r="L37" i="15" s="1"/>
  <c r="R53" i="7"/>
  <c r="L38" i="15" s="1"/>
  <c r="BU53" i="7"/>
  <c r="L14" i="15" s="1"/>
  <c r="W52" i="7"/>
  <c r="K39" i="15" s="1"/>
  <c r="R9" i="7"/>
  <c r="AB9" i="7"/>
  <c r="AB42" i="7" s="1"/>
  <c r="C5" i="15" s="1"/>
  <c r="AL9" i="7"/>
  <c r="AL42" i="7" s="1"/>
  <c r="C7" i="15" s="1"/>
  <c r="AV9" i="7"/>
  <c r="BF9" i="7"/>
  <c r="BU9" i="7"/>
  <c r="CE9" i="7"/>
  <c r="CJ9" i="7"/>
  <c r="DD9" i="7"/>
  <c r="DN9" i="7"/>
  <c r="EH9" i="7"/>
  <c r="AG9" i="7"/>
  <c r="AG42" i="7" s="1"/>
  <c r="C6" i="15" s="1"/>
  <c r="AQ9" i="7"/>
  <c r="BA9" i="7"/>
  <c r="BA42" i="7" s="1"/>
  <c r="C10" i="15" s="1"/>
  <c r="BZ9" i="7"/>
  <c r="CT9" i="7"/>
  <c r="EM9" i="7"/>
  <c r="EW9" i="7"/>
  <c r="W9" i="7"/>
  <c r="FB9" i="7"/>
  <c r="DS9" i="7"/>
  <c r="X24" i="13"/>
  <c r="Z24" i="13" s="1"/>
  <c r="X21" i="13"/>
  <c r="Z21" i="13" s="1"/>
  <c r="X14" i="13"/>
  <c r="Z14" i="13" s="1"/>
  <c r="X13" i="13"/>
  <c r="Z13" i="13" s="1"/>
  <c r="X7" i="13"/>
  <c r="Z7" i="13" s="1"/>
  <c r="X30" i="13"/>
  <c r="Z30" i="13" s="1"/>
  <c r="GU35" i="7"/>
  <c r="GX35" i="7" s="1"/>
  <c r="X25" i="13"/>
  <c r="Z25" i="13" s="1"/>
  <c r="X17" i="13"/>
  <c r="Z17" i="13" s="1"/>
  <c r="X9" i="13"/>
  <c r="Z9" i="13" s="1"/>
  <c r="X16" i="13"/>
  <c r="Z16" i="13" s="1"/>
  <c r="X10" i="13"/>
  <c r="Z10" i="13" s="1"/>
  <c r="X26" i="13"/>
  <c r="Z26" i="13" s="1"/>
  <c r="X27" i="13"/>
  <c r="Z27" i="13" s="1"/>
  <c r="EG56" i="7"/>
  <c r="EL55" i="7"/>
  <c r="EG55" i="7"/>
  <c r="DC56" i="7"/>
  <c r="EQ56" i="7"/>
  <c r="EQ55" i="7"/>
  <c r="GU31" i="7"/>
  <c r="GX31" i="7" s="1"/>
  <c r="X23" i="13"/>
  <c r="Z23" i="13" s="1"/>
  <c r="X19" i="13"/>
  <c r="Z19" i="13" s="1"/>
  <c r="X15" i="13"/>
  <c r="Z15" i="13" s="1"/>
  <c r="X11" i="13"/>
  <c r="Z11" i="13" s="1"/>
  <c r="X6" i="13"/>
  <c r="Z6" i="13" s="1"/>
  <c r="X20" i="13"/>
  <c r="Z20" i="13" s="1"/>
  <c r="X12" i="13"/>
  <c r="Z12" i="13" s="1"/>
  <c r="X18" i="13"/>
  <c r="Z18" i="13" s="1"/>
  <c r="X22" i="13"/>
  <c r="Z22" i="13" s="1"/>
  <c r="X5" i="13"/>
  <c r="Z5" i="13" s="1"/>
  <c r="E27" i="13"/>
  <c r="X28" i="13"/>
  <c r="Z28" i="13" s="1"/>
  <c r="X33" i="13"/>
  <c r="DD28" i="7"/>
  <c r="DC55" i="7"/>
  <c r="M38" i="7"/>
  <c r="AB38" i="7"/>
  <c r="AV38" i="7"/>
  <c r="BP38" i="7"/>
  <c r="CJ38" i="7"/>
  <c r="DN38" i="7"/>
  <c r="FB38" i="7"/>
  <c r="FV38" i="7"/>
  <c r="EL56" i="7"/>
  <c r="Y33" i="13"/>
  <c r="E28" i="13"/>
  <c r="M41" i="7" l="1"/>
  <c r="M62" i="7" s="1"/>
  <c r="R41" i="7"/>
  <c r="B38" i="15" s="1"/>
  <c r="GF52" i="7"/>
  <c r="GF68" i="7" s="1"/>
  <c r="F51" i="10" s="1"/>
  <c r="H51" i="10" s="1"/>
  <c r="Q51" i="10" s="1"/>
  <c r="GU69" i="7"/>
  <c r="GX68" i="7"/>
  <c r="F97" i="14" s="1"/>
  <c r="GU65" i="7"/>
  <c r="GX64" i="7"/>
  <c r="F88" i="14" s="1"/>
  <c r="BU63" i="7"/>
  <c r="N14" i="15" s="1"/>
  <c r="GA66" i="7"/>
  <c r="P36" i="15" s="1"/>
  <c r="BU62" i="7"/>
  <c r="M14" i="15" s="1"/>
  <c r="DS62" i="7"/>
  <c r="M24" i="15" s="1"/>
  <c r="J60" i="13"/>
  <c r="I88" i="13"/>
  <c r="I87" i="13"/>
  <c r="J59" i="13"/>
  <c r="DX63" i="7"/>
  <c r="N25" i="15" s="1"/>
  <c r="DX62" i="7"/>
  <c r="M25" i="15" s="1"/>
  <c r="BZ63" i="7"/>
  <c r="N15" i="15" s="1"/>
  <c r="CE63" i="7"/>
  <c r="N16" i="15" s="1"/>
  <c r="EH63" i="7"/>
  <c r="N27" i="15" s="1"/>
  <c r="FL63" i="7"/>
  <c r="N35" i="15" s="1"/>
  <c r="BP63" i="7"/>
  <c r="N13" i="15" s="1"/>
  <c r="FB63" i="7"/>
  <c r="N33" i="15" s="1"/>
  <c r="FL62" i="7"/>
  <c r="J40" i="15"/>
  <c r="GF67" i="7"/>
  <c r="BK63" i="7"/>
  <c r="N12" i="15" s="1"/>
  <c r="EH62" i="7"/>
  <c r="M27" i="15" s="1"/>
  <c r="EM62" i="7"/>
  <c r="M28" i="15" s="1"/>
  <c r="BK62" i="7"/>
  <c r="M12" i="15" s="1"/>
  <c r="FQ70" i="7"/>
  <c r="H41" i="15"/>
  <c r="DD63" i="7"/>
  <c r="N21" i="15" s="1"/>
  <c r="CY63" i="7"/>
  <c r="N20" i="15" s="1"/>
  <c r="EW62" i="7"/>
  <c r="M32" i="15" s="1"/>
  <c r="B32" i="15"/>
  <c r="EC62" i="7"/>
  <c r="M26" i="15" s="1"/>
  <c r="C26" i="15"/>
  <c r="CJ63" i="7"/>
  <c r="N17" i="15" s="1"/>
  <c r="W63" i="7"/>
  <c r="N39" i="15" s="1"/>
  <c r="EC63" i="7"/>
  <c r="N26" i="15" s="1"/>
  <c r="DI62" i="7"/>
  <c r="M22" i="15" s="1"/>
  <c r="CT63" i="7"/>
  <c r="N19" i="15" s="1"/>
  <c r="GI63" i="7"/>
  <c r="N30" i="15" s="1"/>
  <c r="AL63" i="7"/>
  <c r="N7" i="15" s="1"/>
  <c r="GL62" i="7"/>
  <c r="M31" i="15" s="1"/>
  <c r="FG62" i="7"/>
  <c r="M34" i="15" s="1"/>
  <c r="BF63" i="7"/>
  <c r="N11" i="15" s="1"/>
  <c r="AL62" i="7"/>
  <c r="M7" i="15" s="1"/>
  <c r="B7" i="15"/>
  <c r="FB62" i="7"/>
  <c r="M33" i="15" s="1"/>
  <c r="B13" i="15"/>
  <c r="BP62" i="7"/>
  <c r="GL63" i="7"/>
  <c r="N31" i="15" s="1"/>
  <c r="GI62" i="7"/>
  <c r="CY62" i="7"/>
  <c r="DD62" i="7"/>
  <c r="M21" i="15" s="1"/>
  <c r="EM63" i="7"/>
  <c r="N28" i="15" s="1"/>
  <c r="GU36" i="7"/>
  <c r="ER62" i="7"/>
  <c r="M29" i="15" s="1"/>
  <c r="BA63" i="7"/>
  <c r="N10" i="15" s="1"/>
  <c r="AV63" i="7"/>
  <c r="N9" i="15" s="1"/>
  <c r="R63" i="7"/>
  <c r="N38" i="15" s="1"/>
  <c r="E38" i="15"/>
  <c r="AG63" i="7"/>
  <c r="N6" i="15" s="1"/>
  <c r="B29" i="15"/>
  <c r="EW63" i="7"/>
  <c r="AB63" i="7"/>
  <c r="N5" i="15" s="1"/>
  <c r="DS63" i="7"/>
  <c r="N24" i="15" s="1"/>
  <c r="AQ63" i="7"/>
  <c r="N8" i="15" s="1"/>
  <c r="E19" i="15"/>
  <c r="M63" i="7"/>
  <c r="N37" i="15" s="1"/>
  <c r="DI63" i="7"/>
  <c r="FG63" i="7"/>
  <c r="N34" i="15" s="1"/>
  <c r="E34" i="15"/>
  <c r="FV71" i="7"/>
  <c r="H42" i="15"/>
  <c r="B19" i="15"/>
  <c r="CT62" i="7"/>
  <c r="B11" i="15"/>
  <c r="BF62" i="7"/>
  <c r="M11" i="15" s="1"/>
  <c r="AG62" i="7"/>
  <c r="M6" i="15" s="1"/>
  <c r="B6" i="15"/>
  <c r="B10" i="15"/>
  <c r="BA62" i="7"/>
  <c r="M10" i="15" s="1"/>
  <c r="AQ62" i="7"/>
  <c r="M8" i="15" s="1"/>
  <c r="B8" i="15"/>
  <c r="AB62" i="7"/>
  <c r="B5" i="15"/>
  <c r="DN63" i="7"/>
  <c r="N23" i="15" s="1"/>
  <c r="B16" i="15"/>
  <c r="CE62" i="7"/>
  <c r="M16" i="15" s="1"/>
  <c r="B17" i="15"/>
  <c r="CJ62" i="7"/>
  <c r="M17" i="15" s="1"/>
  <c r="B9" i="15"/>
  <c r="AV62" i="7"/>
  <c r="B39" i="15"/>
  <c r="W62" i="7"/>
  <c r="M39" i="15" s="1"/>
  <c r="CO62" i="7"/>
  <c r="M18" i="15" s="1"/>
  <c r="B18" i="15"/>
  <c r="CO63" i="7"/>
  <c r="N18" i="15" s="1"/>
  <c r="ER63" i="7"/>
  <c r="N29" i="15" s="1"/>
  <c r="BZ62" i="7"/>
  <c r="B15" i="15"/>
  <c r="B23" i="15"/>
  <c r="DN62" i="7"/>
  <c r="I273" i="13"/>
  <c r="J273" i="13" s="1"/>
  <c r="Y32" i="13"/>
  <c r="Z32" i="13" s="1"/>
  <c r="GU32" i="7"/>
  <c r="GX32" i="7" s="1"/>
  <c r="Z33" i="13"/>
  <c r="B37" i="15" l="1"/>
  <c r="R62" i="7"/>
  <c r="M38" i="15" s="1"/>
  <c r="K40" i="15"/>
  <c r="R40" i="15"/>
  <c r="GU66" i="7"/>
  <c r="GX66" i="7" s="1"/>
  <c r="F90" i="14" s="1"/>
  <c r="GX65" i="7"/>
  <c r="F89" i="14" s="1"/>
  <c r="GU70" i="7"/>
  <c r="GX70" i="7" s="1"/>
  <c r="F99" i="14" s="1"/>
  <c r="GX69" i="7"/>
  <c r="F98" i="14" s="1"/>
  <c r="GU37" i="7"/>
  <c r="GX37" i="7" s="1"/>
  <c r="GX36" i="7"/>
  <c r="F44" i="10"/>
  <c r="H44" i="10" s="1"/>
  <c r="Q44" i="10" s="1"/>
  <c r="BU64" i="7"/>
  <c r="O14" i="15" s="1"/>
  <c r="J88" i="13"/>
  <c r="I116" i="13"/>
  <c r="J87" i="13"/>
  <c r="I115" i="13"/>
  <c r="DI64" i="7"/>
  <c r="O22" i="15" s="1"/>
  <c r="DX64" i="7"/>
  <c r="F24" i="10" s="1"/>
  <c r="H24" i="10" s="1"/>
  <c r="L24" i="10" s="1"/>
  <c r="CE64" i="7"/>
  <c r="O16" i="15" s="1"/>
  <c r="BK64" i="7"/>
  <c r="O12" i="15" s="1"/>
  <c r="AG64" i="7"/>
  <c r="O6" i="15" s="1"/>
  <c r="EC64" i="7"/>
  <c r="O26" i="15" s="1"/>
  <c r="AQ64" i="7"/>
  <c r="F10" i="10" s="1"/>
  <c r="H10" i="10" s="1"/>
  <c r="Q10" i="10" s="1"/>
  <c r="Q40" i="15"/>
  <c r="F50" i="10"/>
  <c r="H50" i="10" s="1"/>
  <c r="Q50" i="10" s="1"/>
  <c r="M35" i="15"/>
  <c r="FL64" i="7"/>
  <c r="EH64" i="7"/>
  <c r="F26" i="10" s="1"/>
  <c r="H26" i="10" s="1"/>
  <c r="DS64" i="7"/>
  <c r="F23" i="10" s="1"/>
  <c r="H23" i="10" s="1"/>
  <c r="N22" i="15"/>
  <c r="BF64" i="7"/>
  <c r="O11" i="15" s="1"/>
  <c r="FB64" i="7"/>
  <c r="S41" i="15"/>
  <c r="F53" i="10"/>
  <c r="H53" i="10" s="1"/>
  <c r="Q53" i="10" s="1"/>
  <c r="M13" i="15"/>
  <c r="BP64" i="7"/>
  <c r="EM64" i="7"/>
  <c r="F27" i="10" s="1"/>
  <c r="H27" i="10" s="1"/>
  <c r="AL64" i="7"/>
  <c r="F9" i="10" s="1"/>
  <c r="H9" i="10" s="1"/>
  <c r="FG64" i="7"/>
  <c r="DD64" i="7"/>
  <c r="M20" i="15"/>
  <c r="CY64" i="7"/>
  <c r="GL64" i="7"/>
  <c r="M30" i="15"/>
  <c r="GI64" i="7"/>
  <c r="ER64" i="7"/>
  <c r="F28" i="10" s="1"/>
  <c r="H28" i="10" s="1"/>
  <c r="N28" i="10" s="1"/>
  <c r="M15" i="15"/>
  <c r="BZ64" i="7"/>
  <c r="O15" i="15" s="1"/>
  <c r="M19" i="15"/>
  <c r="CT64" i="7"/>
  <c r="CO64" i="7"/>
  <c r="O18" i="15" s="1"/>
  <c r="M23" i="15"/>
  <c r="DN64" i="7"/>
  <c r="CJ64" i="7"/>
  <c r="O17" i="15" s="1"/>
  <c r="BA64" i="7"/>
  <c r="F12" i="10" s="1"/>
  <c r="H12" i="10" s="1"/>
  <c r="W64" i="7"/>
  <c r="M9" i="15"/>
  <c r="AV64" i="7"/>
  <c r="M5" i="15"/>
  <c r="AB64" i="7"/>
  <c r="M37" i="15"/>
  <c r="M64" i="7"/>
  <c r="F54" i="10"/>
  <c r="H54" i="10" s="1"/>
  <c r="Q54" i="10" s="1"/>
  <c r="T42" i="15"/>
  <c r="N32" i="15"/>
  <c r="EW64" i="7"/>
  <c r="I281" i="13"/>
  <c r="J281" i="13" s="1"/>
  <c r="I301" i="13"/>
  <c r="I329" i="13" s="1"/>
  <c r="I282" i="13"/>
  <c r="GU33" i="7"/>
  <c r="GX33" i="7" s="1"/>
  <c r="I264" i="13"/>
  <c r="R64" i="7" l="1"/>
  <c r="O38" i="15" s="1"/>
  <c r="O39" i="15"/>
  <c r="F49" i="10"/>
  <c r="F16" i="10"/>
  <c r="H16" i="10" s="1"/>
  <c r="Q16" i="10" s="1"/>
  <c r="F8" i="10"/>
  <c r="H8" i="10" s="1"/>
  <c r="N8" i="10" s="1"/>
  <c r="F21" i="10"/>
  <c r="H21" i="10" s="1"/>
  <c r="L21" i="10" s="1"/>
  <c r="F25" i="10"/>
  <c r="H25" i="10" s="1"/>
  <c r="N25" i="10" s="1"/>
  <c r="N10" i="10"/>
  <c r="L28" i="10"/>
  <c r="J115" i="13"/>
  <c r="I143" i="13"/>
  <c r="I144" i="13"/>
  <c r="J116" i="13"/>
  <c r="I309" i="13"/>
  <c r="I337" i="13" s="1"/>
  <c r="J337" i="13" s="1"/>
  <c r="N24" i="10"/>
  <c r="Q24" i="10"/>
  <c r="O27" i="15"/>
  <c r="F14" i="10"/>
  <c r="H14" i="10" s="1"/>
  <c r="Q14" i="10" s="1"/>
  <c r="O25" i="15"/>
  <c r="L10" i="10"/>
  <c r="Q55" i="10"/>
  <c r="O28" i="15"/>
  <c r="O24" i="15"/>
  <c r="O8" i="15"/>
  <c r="Q28" i="10"/>
  <c r="O7" i="15"/>
  <c r="F13" i="10"/>
  <c r="H13" i="10" s="1"/>
  <c r="N13" i="10" s="1"/>
  <c r="O29" i="15"/>
  <c r="O35" i="15"/>
  <c r="F43" i="10"/>
  <c r="H43" i="10" s="1"/>
  <c r="H49" i="10"/>
  <c r="L49" i="10" s="1"/>
  <c r="O10" i="15"/>
  <c r="O33" i="15"/>
  <c r="F41" i="10"/>
  <c r="H41" i="10" s="1"/>
  <c r="F37" i="10"/>
  <c r="H37" i="10" s="1"/>
  <c r="O30" i="15"/>
  <c r="O21" i="15"/>
  <c r="F20" i="10"/>
  <c r="H20" i="10" s="1"/>
  <c r="O31" i="15"/>
  <c r="F38" i="10"/>
  <c r="H38" i="10" s="1"/>
  <c r="F42" i="10"/>
  <c r="H42" i="10" s="1"/>
  <c r="O34" i="15"/>
  <c r="O13" i="15"/>
  <c r="F15" i="10"/>
  <c r="H15" i="10" s="1"/>
  <c r="O20" i="15"/>
  <c r="F19" i="10"/>
  <c r="H19" i="10" s="1"/>
  <c r="F47" i="10"/>
  <c r="H47" i="10" s="1"/>
  <c r="O37" i="15"/>
  <c r="O9" i="15"/>
  <c r="F11" i="10"/>
  <c r="H11" i="10" s="1"/>
  <c r="F17" i="10"/>
  <c r="H17" i="10" s="1"/>
  <c r="N17" i="10" s="1"/>
  <c r="F18" i="10"/>
  <c r="H18" i="10" s="1"/>
  <c r="O19" i="15"/>
  <c r="O32" i="15"/>
  <c r="F40" i="10"/>
  <c r="H40" i="10" s="1"/>
  <c r="O5" i="15"/>
  <c r="F7" i="10"/>
  <c r="H7" i="10" s="1"/>
  <c r="F22" i="10"/>
  <c r="H22" i="10" s="1"/>
  <c r="O23" i="15"/>
  <c r="N9" i="10"/>
  <c r="L9" i="10"/>
  <c r="Q9" i="10"/>
  <c r="Q23" i="10"/>
  <c r="N23" i="10"/>
  <c r="L23" i="10"/>
  <c r="I277" i="13"/>
  <c r="I305" i="13" s="1"/>
  <c r="J301" i="13"/>
  <c r="J282" i="13"/>
  <c r="I310" i="13"/>
  <c r="I268" i="13"/>
  <c r="I280" i="13"/>
  <c r="I271" i="13"/>
  <c r="I275" i="13"/>
  <c r="I357" i="13"/>
  <c r="J329" i="13"/>
  <c r="L26" i="10"/>
  <c r="Q26" i="10"/>
  <c r="N26" i="10"/>
  <c r="J264" i="13"/>
  <c r="I292" i="13"/>
  <c r="Q12" i="10"/>
  <c r="L12" i="10"/>
  <c r="N12" i="10"/>
  <c r="Q27" i="10"/>
  <c r="N27" i="10"/>
  <c r="L27" i="10"/>
  <c r="F48" i="10" l="1"/>
  <c r="H48" i="10" s="1"/>
  <c r="N48" i="10" s="1"/>
  <c r="I365" i="13"/>
  <c r="I393" i="13" s="1"/>
  <c r="L8" i="10"/>
  <c r="L16" i="10"/>
  <c r="N16" i="10"/>
  <c r="L14" i="10"/>
  <c r="N14" i="10"/>
  <c r="Q8" i="10"/>
  <c r="Q25" i="10"/>
  <c r="L25" i="10"/>
  <c r="G79" i="14"/>
  <c r="J79" i="14" s="1"/>
  <c r="G78" i="14"/>
  <c r="J78" i="14" s="1"/>
  <c r="G77" i="14"/>
  <c r="J77" i="14" s="1"/>
  <c r="G76" i="14"/>
  <c r="J76" i="14" s="1"/>
  <c r="N21" i="10"/>
  <c r="Q21" i="10"/>
  <c r="N49" i="10"/>
  <c r="Q13" i="10"/>
  <c r="J309" i="13"/>
  <c r="J357" i="13"/>
  <c r="I385" i="13"/>
  <c r="J365" i="13"/>
  <c r="J144" i="13"/>
  <c r="I172" i="13"/>
  <c r="J143" i="13"/>
  <c r="I171" i="13"/>
  <c r="J277" i="13"/>
  <c r="Q49" i="10"/>
  <c r="L13" i="10"/>
  <c r="Q43" i="10"/>
  <c r="L43" i="10"/>
  <c r="N43" i="10"/>
  <c r="Q17" i="10"/>
  <c r="N41" i="10"/>
  <c r="Q41" i="10"/>
  <c r="L41" i="10"/>
  <c r="N42" i="10"/>
  <c r="L42" i="10"/>
  <c r="Q42" i="10"/>
  <c r="L17" i="10"/>
  <c r="L15" i="10"/>
  <c r="N15" i="10"/>
  <c r="Q15" i="10"/>
  <c r="L38" i="10"/>
  <c r="N38" i="10"/>
  <c r="Q38" i="10"/>
  <c r="N19" i="10"/>
  <c r="Q19" i="10"/>
  <c r="L19" i="10"/>
  <c r="L20" i="10"/>
  <c r="Q20" i="10"/>
  <c r="N20" i="10"/>
  <c r="N37" i="10"/>
  <c r="L37" i="10"/>
  <c r="Q37" i="10"/>
  <c r="N40" i="10"/>
  <c r="L40" i="10"/>
  <c r="Q40" i="10"/>
  <c r="Q18" i="10"/>
  <c r="L18" i="10"/>
  <c r="N18" i="10"/>
  <c r="L47" i="10"/>
  <c r="Q47" i="10"/>
  <c r="N47" i="10"/>
  <c r="N7" i="10"/>
  <c r="L7" i="10"/>
  <c r="Q7" i="10"/>
  <c r="L11" i="10"/>
  <c r="N11" i="10"/>
  <c r="Q11" i="10"/>
  <c r="N22" i="10"/>
  <c r="L22" i="10"/>
  <c r="Q22" i="10"/>
  <c r="F91" i="14"/>
  <c r="F93" i="14" s="1"/>
  <c r="I333" i="13"/>
  <c r="J305" i="13"/>
  <c r="F100" i="14"/>
  <c r="F103" i="14" s="1"/>
  <c r="G56" i="14"/>
  <c r="J56" i="14" s="1"/>
  <c r="G84" i="14"/>
  <c r="J84" i="14" s="1"/>
  <c r="G58" i="14"/>
  <c r="J58" i="14" s="1"/>
  <c r="I269" i="13"/>
  <c r="G61" i="14"/>
  <c r="J61" i="14" s="1"/>
  <c r="G57" i="14"/>
  <c r="J57" i="14" s="1"/>
  <c r="J310" i="13"/>
  <c r="I338" i="13"/>
  <c r="I270" i="13"/>
  <c r="G64" i="14"/>
  <c r="J64" i="14" s="1"/>
  <c r="G69" i="14"/>
  <c r="J69" i="14" s="1"/>
  <c r="I274" i="13"/>
  <c r="I272" i="13"/>
  <c r="I276" i="13"/>
  <c r="J268" i="13"/>
  <c r="I296" i="13"/>
  <c r="G82" i="14"/>
  <c r="J82" i="14" s="1"/>
  <c r="I265" i="13"/>
  <c r="J275" i="13"/>
  <c r="I303" i="13"/>
  <c r="J271" i="13"/>
  <c r="I299" i="13"/>
  <c r="J280" i="13"/>
  <c r="I308" i="13"/>
  <c r="G62" i="14"/>
  <c r="J62" i="14" s="1"/>
  <c r="G72" i="14"/>
  <c r="J72" i="14" s="1"/>
  <c r="G71" i="14"/>
  <c r="J71" i="14" s="1"/>
  <c r="G68" i="14"/>
  <c r="J68" i="14" s="1"/>
  <c r="G59" i="14"/>
  <c r="J59" i="14" s="1"/>
  <c r="G66" i="14"/>
  <c r="J66" i="14" s="1"/>
  <c r="G74" i="14"/>
  <c r="J74" i="14" s="1"/>
  <c r="G73" i="14"/>
  <c r="J73" i="14" s="1"/>
  <c r="G63" i="14"/>
  <c r="J63" i="14" s="1"/>
  <c r="G67" i="14"/>
  <c r="J67" i="14" s="1"/>
  <c r="G81" i="14"/>
  <c r="J81" i="14" s="1"/>
  <c r="G83" i="14"/>
  <c r="J83" i="14" s="1"/>
  <c r="J292" i="13"/>
  <c r="I320" i="13"/>
  <c r="L48" i="10" l="1"/>
  <c r="Q48" i="10"/>
  <c r="J80" i="14"/>
  <c r="N52" i="10"/>
  <c r="J393" i="13"/>
  <c r="I422" i="13"/>
  <c r="J385" i="13"/>
  <c r="I414" i="13"/>
  <c r="I199" i="13"/>
  <c r="J171" i="13"/>
  <c r="J172" i="13"/>
  <c r="I200" i="13"/>
  <c r="L52" i="10"/>
  <c r="Q52" i="10"/>
  <c r="F92" i="14"/>
  <c r="F101" i="14"/>
  <c r="J60" i="14"/>
  <c r="F102" i="14"/>
  <c r="J70" i="14"/>
  <c r="F94" i="14"/>
  <c r="J333" i="13"/>
  <c r="I361" i="13"/>
  <c r="J91" i="14"/>
  <c r="C86" i="14" s="1"/>
  <c r="I297" i="13"/>
  <c r="J269" i="13"/>
  <c r="J338" i="13"/>
  <c r="I366" i="13"/>
  <c r="I298" i="13"/>
  <c r="J270" i="13"/>
  <c r="J75" i="14"/>
  <c r="J65" i="14"/>
  <c r="J274" i="13"/>
  <c r="I302" i="13"/>
  <c r="J296" i="13"/>
  <c r="I324" i="13"/>
  <c r="J276" i="13"/>
  <c r="I304" i="13"/>
  <c r="I300" i="13"/>
  <c r="J272" i="13"/>
  <c r="I267" i="13"/>
  <c r="I293" i="13"/>
  <c r="J265" i="13"/>
  <c r="J308" i="13"/>
  <c r="I336" i="13"/>
  <c r="J299" i="13"/>
  <c r="I327" i="13"/>
  <c r="J303" i="13"/>
  <c r="I331" i="13"/>
  <c r="I263" i="13"/>
  <c r="I261" i="13"/>
  <c r="J85" i="14"/>
  <c r="J100" i="14"/>
  <c r="C95" i="14" s="1"/>
  <c r="I257" i="13"/>
  <c r="I262" i="13"/>
  <c r="I348" i="13"/>
  <c r="J320" i="13"/>
  <c r="J348" i="13" l="1"/>
  <c r="I376" i="13"/>
  <c r="J422" i="13"/>
  <c r="I451" i="13"/>
  <c r="J414" i="13"/>
  <c r="I443" i="13"/>
  <c r="J366" i="13"/>
  <c r="I394" i="13"/>
  <c r="J361" i="13"/>
  <c r="I389" i="13"/>
  <c r="J200" i="13"/>
  <c r="I228" i="13"/>
  <c r="J199" i="13"/>
  <c r="I227" i="13"/>
  <c r="J101" i="14"/>
  <c r="J94" i="14"/>
  <c r="J103" i="14"/>
  <c r="J93" i="14"/>
  <c r="I325" i="13"/>
  <c r="J297" i="13"/>
  <c r="I326" i="13"/>
  <c r="J298" i="13"/>
  <c r="J92" i="14"/>
  <c r="J302" i="13"/>
  <c r="I330" i="13"/>
  <c r="J102" i="14"/>
  <c r="J300" i="13"/>
  <c r="I328" i="13"/>
  <c r="J304" i="13"/>
  <c r="I332" i="13"/>
  <c r="I352" i="13"/>
  <c r="J324" i="13"/>
  <c r="I291" i="13"/>
  <c r="J263" i="13"/>
  <c r="J293" i="13"/>
  <c r="I321" i="13"/>
  <c r="I258" i="13"/>
  <c r="I289" i="13"/>
  <c r="J261" i="13"/>
  <c r="I359" i="13"/>
  <c r="J331" i="13"/>
  <c r="I355" i="13"/>
  <c r="J327" i="13"/>
  <c r="J336" i="13"/>
  <c r="I364" i="13"/>
  <c r="I295" i="13"/>
  <c r="J267" i="13"/>
  <c r="I259" i="13"/>
  <c r="I266" i="13"/>
  <c r="I285" i="13"/>
  <c r="J257" i="13"/>
  <c r="I290" i="13"/>
  <c r="J262" i="13"/>
  <c r="I279" i="13"/>
  <c r="J451" i="13" l="1"/>
  <c r="I480" i="13"/>
  <c r="J352" i="13"/>
  <c r="I380" i="13"/>
  <c r="J355" i="13"/>
  <c r="I383" i="13"/>
  <c r="J389" i="13"/>
  <c r="I418" i="13"/>
  <c r="I472" i="13"/>
  <c r="J443" i="13"/>
  <c r="J376" i="13"/>
  <c r="I405" i="13"/>
  <c r="J359" i="13"/>
  <c r="I387" i="13"/>
  <c r="I423" i="13"/>
  <c r="J394" i="13"/>
  <c r="J364" i="13"/>
  <c r="I392" i="13"/>
  <c r="J228" i="13"/>
  <c r="I256" i="13"/>
  <c r="J256" i="13" s="1"/>
  <c r="J227" i="13"/>
  <c r="I255" i="13"/>
  <c r="J255" i="13" s="1"/>
  <c r="I260" i="13"/>
  <c r="J325" i="13"/>
  <c r="I353" i="13"/>
  <c r="I354" i="13"/>
  <c r="J326" i="13"/>
  <c r="J330" i="13"/>
  <c r="I358" i="13"/>
  <c r="I360" i="13"/>
  <c r="J332" i="13"/>
  <c r="I356" i="13"/>
  <c r="J328" i="13"/>
  <c r="J295" i="13"/>
  <c r="I323" i="13"/>
  <c r="I317" i="13"/>
  <c r="J289" i="13"/>
  <c r="J291" i="13"/>
  <c r="I319" i="13"/>
  <c r="J266" i="13"/>
  <c r="I294" i="13"/>
  <c r="J259" i="13"/>
  <c r="I287" i="13"/>
  <c r="I286" i="13"/>
  <c r="J258" i="13"/>
  <c r="I349" i="13"/>
  <c r="J321" i="13"/>
  <c r="I318" i="13"/>
  <c r="J290" i="13"/>
  <c r="I313" i="13"/>
  <c r="J285" i="13"/>
  <c r="J279" i="13"/>
  <c r="I307" i="13"/>
  <c r="J358" i="13" l="1"/>
  <c r="I386" i="13"/>
  <c r="J472" i="13"/>
  <c r="I501" i="13"/>
  <c r="J501" i="13" s="1"/>
  <c r="J356" i="13"/>
  <c r="I384" i="13"/>
  <c r="J405" i="13"/>
  <c r="I434" i="13"/>
  <c r="J418" i="13"/>
  <c r="I447" i="13"/>
  <c r="J380" i="13"/>
  <c r="I409" i="13"/>
  <c r="I452" i="13"/>
  <c r="J423" i="13"/>
  <c r="J349" i="13"/>
  <c r="I377" i="13"/>
  <c r="J360" i="13"/>
  <c r="I388" i="13"/>
  <c r="J354" i="13"/>
  <c r="I382" i="13"/>
  <c r="J392" i="13"/>
  <c r="I421" i="13"/>
  <c r="J387" i="13"/>
  <c r="I416" i="13"/>
  <c r="J383" i="13"/>
  <c r="I412" i="13"/>
  <c r="J480" i="13"/>
  <c r="I509" i="13"/>
  <c r="J509" i="13" s="1"/>
  <c r="J353" i="13"/>
  <c r="I381" i="13"/>
  <c r="J260" i="13"/>
  <c r="I288" i="13"/>
  <c r="I314" i="13"/>
  <c r="J286" i="13"/>
  <c r="I345" i="13"/>
  <c r="J317" i="13"/>
  <c r="I315" i="13"/>
  <c r="J287" i="13"/>
  <c r="I322" i="13"/>
  <c r="J294" i="13"/>
  <c r="I347" i="13"/>
  <c r="J319" i="13"/>
  <c r="I351" i="13"/>
  <c r="J323" i="13"/>
  <c r="J313" i="13"/>
  <c r="I341" i="13"/>
  <c r="I346" i="13"/>
  <c r="J318" i="13"/>
  <c r="I335" i="13"/>
  <c r="J307" i="13"/>
  <c r="I283" i="13"/>
  <c r="I284" i="13"/>
  <c r="J416" i="13" l="1"/>
  <c r="I445" i="13"/>
  <c r="J382" i="13"/>
  <c r="I411" i="13"/>
  <c r="J377" i="13"/>
  <c r="I406" i="13"/>
  <c r="J409" i="13"/>
  <c r="I438" i="13"/>
  <c r="J434" i="13"/>
  <c r="I463" i="13"/>
  <c r="J346" i="13"/>
  <c r="I374" i="13"/>
  <c r="J351" i="13"/>
  <c r="I379" i="13"/>
  <c r="J345" i="13"/>
  <c r="I373" i="13"/>
  <c r="J341" i="13"/>
  <c r="I369" i="13"/>
  <c r="J381" i="13"/>
  <c r="I410" i="13"/>
  <c r="J412" i="13"/>
  <c r="I441" i="13"/>
  <c r="I450" i="13"/>
  <c r="J421" i="13"/>
  <c r="J388" i="13"/>
  <c r="I417" i="13"/>
  <c r="I476" i="13"/>
  <c r="J447" i="13"/>
  <c r="J384" i="13"/>
  <c r="I413" i="13"/>
  <c r="J386" i="13"/>
  <c r="I415" i="13"/>
  <c r="J347" i="13"/>
  <c r="I375" i="13"/>
  <c r="J452" i="13"/>
  <c r="I481" i="13"/>
  <c r="J288" i="13"/>
  <c r="I316" i="13"/>
  <c r="I350" i="13"/>
  <c r="J322" i="13"/>
  <c r="I343" i="13"/>
  <c r="J315" i="13"/>
  <c r="I342" i="13"/>
  <c r="J314" i="13"/>
  <c r="I363" i="13"/>
  <c r="J335" i="13"/>
  <c r="I312" i="13"/>
  <c r="J284" i="13"/>
  <c r="I311" i="13"/>
  <c r="J283" i="13"/>
  <c r="J415" i="13" l="1"/>
  <c r="I444" i="13"/>
  <c r="J373" i="13"/>
  <c r="I402" i="13"/>
  <c r="J374" i="13"/>
  <c r="I403" i="13"/>
  <c r="J438" i="13"/>
  <c r="I467" i="13"/>
  <c r="J411" i="13"/>
  <c r="I440" i="13"/>
  <c r="J342" i="13"/>
  <c r="I370" i="13"/>
  <c r="J350" i="13"/>
  <c r="I378" i="13"/>
  <c r="J476" i="13"/>
  <c r="I505" i="13"/>
  <c r="J505" i="13" s="1"/>
  <c r="J450" i="13"/>
  <c r="I479" i="13"/>
  <c r="J375" i="13"/>
  <c r="I404" i="13"/>
  <c r="J413" i="13"/>
  <c r="I442" i="13"/>
  <c r="J417" i="13"/>
  <c r="I446" i="13"/>
  <c r="I470" i="13"/>
  <c r="J441" i="13"/>
  <c r="J369" i="13"/>
  <c r="I398" i="13"/>
  <c r="J379" i="13"/>
  <c r="I408" i="13"/>
  <c r="I492" i="13"/>
  <c r="J492" i="13" s="1"/>
  <c r="J463" i="13"/>
  <c r="J406" i="13"/>
  <c r="I435" i="13"/>
  <c r="I474" i="13"/>
  <c r="J445" i="13"/>
  <c r="J481" i="13"/>
  <c r="I511" i="13"/>
  <c r="J511" i="13" s="1"/>
  <c r="J410" i="13"/>
  <c r="I439" i="13"/>
  <c r="J363" i="13"/>
  <c r="I391" i="13"/>
  <c r="J343" i="13"/>
  <c r="I371" i="13"/>
  <c r="J316" i="13"/>
  <c r="I344" i="13"/>
  <c r="I339" i="13"/>
  <c r="J311" i="13"/>
  <c r="J312" i="13"/>
  <c r="I340" i="13"/>
  <c r="J470" i="13" l="1"/>
  <c r="I499" i="13"/>
  <c r="J499" i="13" s="1"/>
  <c r="J371" i="13"/>
  <c r="I400" i="13"/>
  <c r="I468" i="13"/>
  <c r="J439" i="13"/>
  <c r="J398" i="13"/>
  <c r="I427" i="13"/>
  <c r="J446" i="13"/>
  <c r="I475" i="13"/>
  <c r="J404" i="13"/>
  <c r="I433" i="13"/>
  <c r="J370" i="13"/>
  <c r="I399" i="13"/>
  <c r="I496" i="13"/>
  <c r="J496" i="13" s="1"/>
  <c r="J467" i="13"/>
  <c r="J402" i="13"/>
  <c r="I431" i="13"/>
  <c r="J474" i="13"/>
  <c r="I503" i="13"/>
  <c r="J503" i="13" s="1"/>
  <c r="J344" i="13"/>
  <c r="I372" i="13"/>
  <c r="J391" i="13"/>
  <c r="I420" i="13"/>
  <c r="J435" i="13"/>
  <c r="I464" i="13"/>
  <c r="J408" i="13"/>
  <c r="I437" i="13"/>
  <c r="J442" i="13"/>
  <c r="I471" i="13"/>
  <c r="I508" i="13"/>
  <c r="J508" i="13" s="1"/>
  <c r="J479" i="13"/>
  <c r="J378" i="13"/>
  <c r="I407" i="13"/>
  <c r="J440" i="13"/>
  <c r="I469" i="13"/>
  <c r="J403" i="13"/>
  <c r="I432" i="13"/>
  <c r="J444" i="13"/>
  <c r="I473" i="13"/>
  <c r="I367" i="13"/>
  <c r="J339" i="13"/>
  <c r="J340" i="13"/>
  <c r="I368" i="13"/>
  <c r="I502" i="13" l="1"/>
  <c r="J502" i="13" s="1"/>
  <c r="J473" i="13"/>
  <c r="I498" i="13"/>
  <c r="J498" i="13" s="1"/>
  <c r="J469" i="13"/>
  <c r="I466" i="13"/>
  <c r="J437" i="13"/>
  <c r="J420" i="13"/>
  <c r="I449" i="13"/>
  <c r="I462" i="13"/>
  <c r="J433" i="13"/>
  <c r="J427" i="13"/>
  <c r="I456" i="13"/>
  <c r="J400" i="13"/>
  <c r="I429" i="13"/>
  <c r="J432" i="13"/>
  <c r="I461" i="13"/>
  <c r="J407" i="13"/>
  <c r="I436" i="13"/>
  <c r="I500" i="13"/>
  <c r="J500" i="13" s="1"/>
  <c r="J471" i="13"/>
  <c r="J464" i="13"/>
  <c r="I493" i="13"/>
  <c r="J493" i="13" s="1"/>
  <c r="J372" i="13"/>
  <c r="I401" i="13"/>
  <c r="I460" i="13"/>
  <c r="J431" i="13"/>
  <c r="J399" i="13"/>
  <c r="I428" i="13"/>
  <c r="I504" i="13"/>
  <c r="J504" i="13" s="1"/>
  <c r="J475" i="13"/>
  <c r="J468" i="13"/>
  <c r="I497" i="13"/>
  <c r="J497" i="13" s="1"/>
  <c r="J368" i="13"/>
  <c r="I397" i="13"/>
  <c r="J367" i="13"/>
  <c r="I396" i="13"/>
  <c r="J428" i="13" l="1"/>
  <c r="I457" i="13"/>
  <c r="J401" i="13"/>
  <c r="I430" i="13"/>
  <c r="I490" i="13"/>
  <c r="J490" i="13" s="1"/>
  <c r="J461" i="13"/>
  <c r="J456" i="13"/>
  <c r="I485" i="13"/>
  <c r="J485" i="13" s="1"/>
  <c r="J449" i="13"/>
  <c r="I478" i="13"/>
  <c r="J436" i="13"/>
  <c r="I465" i="13"/>
  <c r="I458" i="13"/>
  <c r="J429" i="13"/>
  <c r="J460" i="13"/>
  <c r="I489" i="13"/>
  <c r="J489" i="13" s="1"/>
  <c r="J462" i="13"/>
  <c r="I491" i="13"/>
  <c r="J491" i="13" s="1"/>
  <c r="J466" i="13"/>
  <c r="I495" i="13"/>
  <c r="J495" i="13" s="1"/>
  <c r="J396" i="13"/>
  <c r="I425" i="13"/>
  <c r="J397" i="13"/>
  <c r="I426" i="13"/>
  <c r="J478" i="13" l="1"/>
  <c r="I507" i="13"/>
  <c r="J507" i="13" s="1"/>
  <c r="I486" i="13"/>
  <c r="J486" i="13" s="1"/>
  <c r="J457" i="13"/>
  <c r="J458" i="13"/>
  <c r="I487" i="13"/>
  <c r="J487" i="13" s="1"/>
  <c r="I494" i="13"/>
  <c r="J494" i="13" s="1"/>
  <c r="J465" i="13"/>
  <c r="J430" i="13"/>
  <c r="I459" i="13"/>
  <c r="J426" i="13"/>
  <c r="I455" i="13"/>
  <c r="J425" i="13"/>
  <c r="I454" i="13"/>
  <c r="I488" i="13" l="1"/>
  <c r="J488" i="13" s="1"/>
  <c r="J459" i="13"/>
  <c r="J455" i="13"/>
  <c r="I484" i="13"/>
  <c r="J454" i="13"/>
  <c r="I483" i="13"/>
  <c r="J484" i="13" l="1"/>
  <c r="I513" i="13"/>
  <c r="J513" i="13" s="1"/>
  <c r="J483" i="13"/>
  <c r="I512" i="13"/>
  <c r="J512" i="13" s="1"/>
  <c r="AI30" i="13" l="1"/>
  <c r="AF26" i="13"/>
  <c r="AJ25" i="13"/>
  <c r="AE9" i="13"/>
  <c r="AI13" i="13"/>
  <c r="AD26" i="13"/>
  <c r="AK29" i="13"/>
  <c r="AK25" i="13"/>
  <c r="AE28" i="13"/>
  <c r="AC15" i="13"/>
  <c r="AB17" i="13"/>
  <c r="AE18" i="13"/>
  <c r="AH20" i="13"/>
  <c r="AJ20" i="13"/>
  <c r="AF5" i="13"/>
  <c r="AC25" i="13"/>
  <c r="AI23" i="13"/>
  <c r="AC23" i="13"/>
  <c r="AA19" i="13"/>
  <c r="AE14" i="13"/>
  <c r="AC32" i="13"/>
  <c r="AG24" i="13"/>
  <c r="AL26" i="13"/>
  <c r="AL12" i="13"/>
  <c r="AH8" i="13"/>
  <c r="AH15" i="13"/>
  <c r="AL8" i="13"/>
  <c r="AI14" i="13"/>
  <c r="AK28" i="13"/>
  <c r="AG10" i="13"/>
  <c r="AA7" i="13"/>
  <c r="AD8" i="13"/>
  <c r="AL7" i="13"/>
  <c r="AB22" i="13"/>
  <c r="AH30" i="13"/>
  <c r="AJ32" i="13"/>
  <c r="AA24" i="13"/>
  <c r="AJ7" i="13"/>
  <c r="AD32" i="13"/>
  <c r="AI6" i="13"/>
  <c r="AH9" i="13"/>
  <c r="AK8" i="13"/>
  <c r="AE16" i="13"/>
  <c r="AA14" i="13"/>
  <c r="AI26" i="13"/>
  <c r="AJ22" i="13"/>
  <c r="AA31" i="13"/>
  <c r="AB31" i="13"/>
  <c r="AL31" i="13"/>
  <c r="AC31" i="13"/>
  <c r="AK31" i="13"/>
  <c r="AI31" i="13"/>
  <c r="AF31" i="13"/>
  <c r="AG31" i="13"/>
  <c r="AD31" i="13"/>
  <c r="AH31" i="13"/>
  <c r="AE31" i="13"/>
  <c r="AJ31" i="13"/>
  <c r="AJ24" i="13"/>
  <c r="AD10" i="13"/>
  <c r="AF9" i="13"/>
  <c r="AC14" i="13"/>
  <c r="AL13" i="13"/>
  <c r="AB8" i="13"/>
  <c r="AB6" i="13"/>
  <c r="AH5" i="13"/>
  <c r="AA15" i="13"/>
  <c r="AD29" i="13"/>
  <c r="AA13" i="13"/>
  <c r="AF24" i="13"/>
  <c r="AH11" i="13"/>
  <c r="AD21" i="13"/>
  <c r="AH10" i="13"/>
  <c r="AF16" i="13"/>
  <c r="AE12" i="13"/>
  <c r="AC26" i="13"/>
  <c r="AL9" i="13"/>
  <c r="AK32" i="13"/>
  <c r="AD27" i="13"/>
  <c r="AI33" i="13"/>
  <c r="AA9" i="13"/>
  <c r="AA18" i="13"/>
  <c r="AG23" i="13"/>
  <c r="AF32" i="13"/>
  <c r="AF12" i="13"/>
  <c r="AJ27" i="13"/>
  <c r="AE8" i="13"/>
  <c r="AJ13" i="13"/>
  <c r="AF28" i="13"/>
  <c r="AK24" i="13"/>
  <c r="AD5" i="13"/>
  <c r="AH24" i="13"/>
  <c r="AA22" i="13"/>
  <c r="AL28" i="13"/>
  <c r="AI25" i="13"/>
  <c r="AC8" i="13"/>
  <c r="AI5" i="13"/>
  <c r="AD7" i="13"/>
  <c r="AI11" i="13"/>
  <c r="AB25" i="13"/>
  <c r="AF8" i="13"/>
  <c r="AK10" i="13"/>
  <c r="AF21" i="13"/>
  <c r="AH25" i="13"/>
  <c r="AE15" i="13"/>
  <c r="AE24" i="13"/>
  <c r="AJ9" i="13"/>
  <c r="AE23" i="13"/>
  <c r="AJ16" i="13"/>
  <c r="AD18" i="13"/>
  <c r="AJ11" i="13"/>
  <c r="AC29" i="13"/>
  <c r="AF17" i="13"/>
  <c r="AI21" i="13"/>
  <c r="AK11" i="13"/>
  <c r="AG32" i="13"/>
  <c r="AG26" i="13"/>
  <c r="AH14" i="13"/>
  <c r="AK7" i="13"/>
  <c r="AF15" i="13"/>
  <c r="AF13" i="13"/>
  <c r="AJ18" i="13"/>
  <c r="AK23" i="13"/>
  <c r="AG22" i="13"/>
  <c r="AF33" i="13"/>
  <c r="AF7" i="13"/>
  <c r="AF6" i="13"/>
  <c r="AH18" i="13"/>
  <c r="AA27" i="13"/>
  <c r="AL5" i="13"/>
  <c r="AK5" i="13"/>
  <c r="AJ10" i="13"/>
  <c r="AE17" i="13"/>
  <c r="AF14" i="13"/>
  <c r="AL18" i="13"/>
  <c r="AD11" i="13"/>
  <c r="AA23" i="13"/>
  <c r="AC20" i="13"/>
  <c r="AE21" i="13"/>
  <c r="AC5" i="13"/>
  <c r="AB24" i="13"/>
  <c r="AK13" i="13"/>
  <c r="AK20" i="13"/>
  <c r="AK6" i="13"/>
  <c r="AF19" i="13"/>
  <c r="AC9" i="13"/>
  <c r="AL17" i="13"/>
  <c r="AI22" i="13"/>
  <c r="AC10" i="13"/>
  <c r="AC6" i="13"/>
  <c r="AB30" i="13"/>
  <c r="AJ12" i="13"/>
  <c r="AA26" i="13"/>
  <c r="AA33" i="13"/>
  <c r="AB15" i="13"/>
  <c r="AF20" i="13"/>
  <c r="AK22" i="13"/>
  <c r="AF25" i="13"/>
  <c r="AB28" i="13"/>
  <c r="AL33" i="13"/>
  <c r="AA10" i="13"/>
  <c r="AI24" i="13"/>
  <c r="AL20" i="13"/>
  <c r="AH23" i="13"/>
  <c r="AG14" i="13"/>
  <c r="AI10" i="13"/>
  <c r="AL30" i="13"/>
  <c r="AL11" i="13"/>
  <c r="AL32" i="13"/>
  <c r="AI15" i="13"/>
  <c r="AG17" i="13"/>
  <c r="AJ17" i="13"/>
  <c r="AB7" i="13"/>
  <c r="AB21" i="13"/>
  <c r="AG5" i="13"/>
  <c r="AH33" i="13"/>
  <c r="AG18" i="13"/>
  <c r="AH27" i="13"/>
  <c r="AE13" i="13"/>
  <c r="AA16" i="13"/>
  <c r="AF23" i="13"/>
  <c r="AG28" i="13"/>
  <c r="AG11" i="13"/>
  <c r="AB13" i="13"/>
  <c r="AG15" i="13"/>
  <c r="AE26" i="13"/>
  <c r="AH28" i="13"/>
  <c r="AD19" i="13"/>
  <c r="AL24" i="13"/>
  <c r="AB10" i="13"/>
  <c r="AL16" i="13"/>
  <c r="AD30" i="13"/>
  <c r="AH16" i="13"/>
  <c r="AB9" i="13"/>
  <c r="AD15" i="13"/>
  <c r="AJ26" i="13"/>
  <c r="AC30" i="13"/>
  <c r="AD16" i="13"/>
  <c r="AB11" i="13"/>
  <c r="AE33" i="13"/>
  <c r="AI8" i="13"/>
  <c r="AL22" i="13"/>
  <c r="AB33" i="13"/>
  <c r="AH21" i="13"/>
  <c r="AK17" i="13"/>
  <c r="AG29" i="13"/>
  <c r="AJ19" i="13"/>
  <c r="AB32" i="13"/>
  <c r="AH32" i="13"/>
  <c r="AB27" i="13"/>
  <c r="AJ33" i="13"/>
  <c r="AI19" i="13"/>
  <c r="AE22" i="13"/>
  <c r="AC18" i="13"/>
  <c r="AI7" i="13"/>
  <c r="AE30" i="13"/>
  <c r="AD6" i="13"/>
  <c r="AI12" i="13"/>
  <c r="AD23" i="13"/>
  <c r="AL29" i="13"/>
  <c r="AK12" i="13"/>
  <c r="AL23" i="13"/>
  <c r="AD20" i="13"/>
  <c r="AH6" i="13"/>
  <c r="AI32" i="13"/>
  <c r="AF27" i="13"/>
  <c r="AD33" i="13"/>
  <c r="AI27" i="13"/>
  <c r="AJ30" i="13"/>
  <c r="AE20" i="13"/>
  <c r="AB20" i="13"/>
  <c r="AB18" i="13"/>
  <c r="AH17" i="13"/>
  <c r="AG25" i="13"/>
  <c r="AJ29" i="13"/>
  <c r="AC21" i="13"/>
  <c r="AI18" i="13"/>
  <c r="AL6" i="13"/>
  <c r="AE25" i="13"/>
  <c r="AA21" i="13"/>
  <c r="AD9" i="13"/>
  <c r="AI17" i="13"/>
  <c r="AF11" i="13"/>
  <c r="AA28" i="13"/>
  <c r="AG21" i="13"/>
  <c r="AC22" i="13"/>
  <c r="AE29" i="13"/>
  <c r="AC28" i="13"/>
  <c r="AJ8" i="13"/>
  <c r="AD22" i="13"/>
  <c r="AA17" i="13"/>
  <c r="AC27" i="13"/>
  <c r="AL21" i="13"/>
  <c r="AJ15" i="13"/>
  <c r="AD12" i="13"/>
  <c r="AI20" i="13"/>
  <c r="AB26" i="13"/>
  <c r="AA32" i="13"/>
  <c r="AE5" i="13"/>
  <c r="AH7" i="13"/>
  <c r="AK30" i="13"/>
  <c r="AI29" i="13"/>
  <c r="AG30" i="13"/>
  <c r="AC11" i="13"/>
  <c r="AC33" i="13"/>
  <c r="AG12" i="13"/>
  <c r="AF30" i="13"/>
  <c r="AC7" i="13"/>
  <c r="AA5" i="13"/>
  <c r="AC17" i="13"/>
  <c r="AI9" i="13"/>
  <c r="AF22" i="13"/>
  <c r="AA6" i="13"/>
  <c r="AD25" i="13"/>
  <c r="AJ28" i="13"/>
  <c r="AE7" i="13"/>
  <c r="AD14" i="13"/>
  <c r="AK18" i="13"/>
  <c r="AK16" i="13"/>
  <c r="AG20" i="13"/>
  <c r="AL27" i="13"/>
  <c r="AJ23" i="13"/>
  <c r="AJ6" i="13"/>
  <c r="AA29" i="13"/>
  <c r="AD28" i="13"/>
  <c r="AG16" i="13"/>
  <c r="AE27" i="13"/>
  <c r="AG8" i="13"/>
  <c r="AD13" i="13"/>
  <c r="AI16" i="13"/>
  <c r="AB19" i="13"/>
  <c r="AB5" i="13"/>
  <c r="AA20" i="13"/>
  <c r="AB23" i="13"/>
  <c r="AE32" i="13"/>
  <c r="AA30" i="13"/>
  <c r="AG6" i="13"/>
  <c r="AI28" i="13"/>
  <c r="AL10" i="13"/>
  <c r="AG7" i="13"/>
  <c r="AH13" i="13"/>
  <c r="AJ5" i="13"/>
  <c r="AH19" i="13"/>
  <c r="AJ14" i="13"/>
  <c r="AB12" i="13"/>
  <c r="AF18" i="13"/>
  <c r="AF29" i="13"/>
  <c r="AC12" i="13"/>
  <c r="AA11" i="13"/>
  <c r="AK19" i="13"/>
  <c r="AG27" i="13"/>
  <c r="AC13" i="13"/>
  <c r="AK9" i="13"/>
  <c r="AH29" i="13"/>
  <c r="AB29" i="13"/>
  <c r="AH22" i="13"/>
  <c r="AK33" i="13"/>
  <c r="AC19" i="13"/>
  <c r="AC24" i="13"/>
  <c r="AK21" i="13"/>
  <c r="AG13" i="13"/>
  <c r="AL14" i="13"/>
  <c r="AA8" i="13"/>
  <c r="AL19" i="13"/>
  <c r="AK27" i="13"/>
  <c r="AE11" i="13"/>
  <c r="AE6" i="13"/>
  <c r="AA25" i="13"/>
  <c r="AH26" i="13"/>
  <c r="AK15" i="13"/>
  <c r="AA12" i="13"/>
  <c r="AE19" i="13"/>
  <c r="AH12" i="13"/>
  <c r="AC16" i="13"/>
  <c r="AK26" i="13"/>
  <c r="AG33" i="13"/>
  <c r="AG19" i="13"/>
  <c r="AF10" i="13"/>
  <c r="AE10" i="13"/>
  <c r="AB16" i="13"/>
  <c r="AK14" i="13"/>
  <c r="AG9" i="13"/>
  <c r="AD24" i="13"/>
  <c r="AJ21" i="13"/>
  <c r="AL25" i="13"/>
  <c r="AL15" i="13"/>
  <c r="AB14" i="13"/>
  <c r="AD17" i="13"/>
  <c r="F11" i="14" l="1"/>
  <c r="F28" i="14"/>
  <c r="F29" i="14"/>
  <c r="F30" i="14"/>
  <c r="F31" i="14"/>
  <c r="F33" i="14"/>
  <c r="F26" i="14"/>
  <c r="F34" i="14"/>
  <c r="F42" i="14"/>
  <c r="F39" i="14"/>
  <c r="F50" i="14"/>
  <c r="F25" i="14"/>
  <c r="F48" i="14"/>
  <c r="F19" i="14"/>
  <c r="F13" i="14"/>
  <c r="F41" i="14"/>
  <c r="F18" i="14"/>
  <c r="F36" i="14"/>
  <c r="F16" i="14"/>
  <c r="F20" i="14"/>
  <c r="F51" i="14"/>
  <c r="F24" i="14"/>
  <c r="F35" i="14"/>
  <c r="F8" i="14"/>
  <c r="F40" i="14"/>
  <c r="F49" i="14"/>
  <c r="F14" i="14"/>
  <c r="F9" i="14"/>
  <c r="F21" i="14"/>
  <c r="F10" i="14"/>
  <c r="F15" i="14"/>
  <c r="F23" i="14"/>
  <c r="G29" i="14" l="1"/>
  <c r="J29" i="14" s="1"/>
  <c r="G28" i="14"/>
  <c r="J28" i="14" s="1"/>
  <c r="G30" i="14"/>
  <c r="J30" i="14" s="1"/>
  <c r="G31" i="14"/>
  <c r="J31" i="14" s="1"/>
  <c r="F43" i="14"/>
  <c r="F45" i="14" s="1"/>
  <c r="G9" i="14"/>
  <c r="J9" i="14" s="1"/>
  <c r="G10" i="14"/>
  <c r="J10" i="14" s="1"/>
  <c r="G33" i="14"/>
  <c r="J33" i="14" s="1"/>
  <c r="G25" i="14"/>
  <c r="J25" i="14" s="1"/>
  <c r="G13" i="14"/>
  <c r="J13" i="14" s="1"/>
  <c r="G11" i="14"/>
  <c r="J11" i="14" s="1"/>
  <c r="G21" i="14"/>
  <c r="J21" i="14" s="1"/>
  <c r="G20" i="14"/>
  <c r="J20" i="14" s="1"/>
  <c r="G36" i="14"/>
  <c r="J36" i="14" s="1"/>
  <c r="G23" i="14"/>
  <c r="J23" i="14" s="1"/>
  <c r="G35" i="14"/>
  <c r="J35" i="14" s="1"/>
  <c r="G26" i="14"/>
  <c r="J26" i="14" s="1"/>
  <c r="G8" i="14"/>
  <c r="J8" i="14" s="1"/>
  <c r="G34" i="14"/>
  <c r="J34" i="14" s="1"/>
  <c r="G16" i="14"/>
  <c r="J16" i="14" s="1"/>
  <c r="G19" i="14"/>
  <c r="J19" i="14" s="1"/>
  <c r="G14" i="14"/>
  <c r="J14" i="14" s="1"/>
  <c r="F52" i="14"/>
  <c r="F55" i="14" s="1"/>
  <c r="G15" i="14"/>
  <c r="J15" i="14" s="1"/>
  <c r="G24" i="14"/>
  <c r="J24" i="14" s="1"/>
  <c r="G18" i="14"/>
  <c r="J18" i="14" s="1"/>
  <c r="J32" i="14" l="1"/>
  <c r="H33" i="10" s="1"/>
  <c r="F44" i="14"/>
  <c r="F46" i="14"/>
  <c r="J12" i="14"/>
  <c r="H29" i="10" s="1"/>
  <c r="L29" i="10" s="1"/>
  <c r="J27" i="14"/>
  <c r="H32" i="10" s="1"/>
  <c r="Q32" i="10" s="1"/>
  <c r="J17" i="14"/>
  <c r="H30" i="10" s="1"/>
  <c r="N30" i="10" s="1"/>
  <c r="J22" i="14"/>
  <c r="H31" i="10" s="1"/>
  <c r="Q31" i="10" s="1"/>
  <c r="J52" i="14"/>
  <c r="H36" i="10" s="1"/>
  <c r="J37" i="14"/>
  <c r="H34" i="10" s="1"/>
  <c r="N34" i="10" s="1"/>
  <c r="J43" i="14"/>
  <c r="H35" i="10" s="1"/>
  <c r="F54" i="14"/>
  <c r="F53" i="14"/>
  <c r="N33" i="10" l="1"/>
  <c r="Q33" i="10"/>
  <c r="L33" i="10"/>
  <c r="J55" i="14"/>
  <c r="Q36" i="10" s="1"/>
  <c r="L30" i="10"/>
  <c r="J44" i="14"/>
  <c r="L35" i="10" s="1"/>
  <c r="J45" i="14"/>
  <c r="N35" i="10" s="1"/>
  <c r="J53" i="14"/>
  <c r="L36" i="10" s="1"/>
  <c r="Q30" i="10"/>
  <c r="N29" i="10"/>
  <c r="N31" i="10"/>
  <c r="Q29" i="10"/>
  <c r="L32" i="10"/>
  <c r="N32" i="10"/>
  <c r="J54" i="14"/>
  <c r="N36" i="10" s="1"/>
  <c r="L31" i="10"/>
  <c r="Q34" i="10"/>
  <c r="J46" i="14"/>
  <c r="Q35" i="10" s="1"/>
  <c r="L34" i="10"/>
  <c r="Q45" i="10" l="1"/>
  <c r="Q58" i="10" s="1"/>
  <c r="G14" i="5" s="1"/>
  <c r="C47" i="14"/>
  <c r="C38" i="14"/>
  <c r="L45" i="10"/>
  <c r="L58" i="10" s="1"/>
  <c r="N45" i="10"/>
  <c r="N58" i="10" s="1"/>
  <c r="G1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3" authorId="0" shapeId="0" xr:uid="{5C826096-7D05-4C39-A830-8B291029A444}">
      <text>
        <r>
          <rPr>
            <b/>
            <sz val="9"/>
            <color indexed="81"/>
            <rFont val="ＭＳ Ｐ明朝"/>
            <family val="1"/>
            <charset val="128"/>
          </rPr>
          <t>実績年度を選択してください。</t>
        </r>
      </text>
    </comment>
    <comment ref="L7" authorId="0" shapeId="0" xr:uid="{C1D249F3-9080-417D-AEC2-22B46307D62A}">
      <text>
        <r>
          <rPr>
            <b/>
            <sz val="9"/>
            <color indexed="81"/>
            <rFont val="MS P ゴシック"/>
            <family val="3"/>
            <charset val="128"/>
          </rPr>
          <t>R3.4.1 や 2022/4/1 のように半角で入力してください。元号で表示されます。</t>
        </r>
      </text>
    </comment>
    <comment ref="D12" authorId="0" shapeId="0" xr:uid="{B6FB46BC-E350-4BD7-B7F9-6D77A5AEA96E}">
      <text>
        <r>
          <rPr>
            <b/>
            <sz val="9"/>
            <color indexed="81"/>
            <rFont val="ＭＳ Ｐ明朝"/>
            <family val="1"/>
            <charset val="128"/>
          </rPr>
          <t>事業所番号は半角数字６桁で入力してください。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A18AEA30-EB66-47A1-9636-4AB40E687C18}">
      <text>
        <r>
          <rPr>
            <b/>
            <sz val="9"/>
            <color indexed="81"/>
            <rFont val="MS P ゴシック"/>
            <family val="3"/>
            <charset val="128"/>
          </rPr>
          <t>R低炭素電力使用量計算ファイルＤ９セルの「低炭素電力事業者」を入力してください。</t>
        </r>
      </text>
    </comment>
    <comment ref="E5" authorId="0" shapeId="0" xr:uid="{71B10193-A838-4A50-A869-4D0725F3FF0E}">
      <text>
        <r>
          <rPr>
            <b/>
            <sz val="9"/>
            <color indexed="81"/>
            <rFont val="MS P ゴシック"/>
            <family val="3"/>
            <charset val="128"/>
          </rPr>
          <t>低炭素電力受入量計算資料ファイル　Ｄ１３セルの「供給された電力メニューの名称」を転記してください。</t>
        </r>
      </text>
    </comment>
    <comment ref="G5" authorId="0" shapeId="0" xr:uid="{C15820AF-FE17-4A8B-B1D2-02E43292394A}">
      <text>
        <r>
          <rPr>
            <b/>
            <sz val="9"/>
            <color indexed="81"/>
            <rFont val="MS P ゴシック"/>
            <family val="3"/>
            <charset val="128"/>
          </rPr>
          <t>低炭素電力受入量計算資料ファイル　Ｌ１３セルの「国が告示したメニューの名称」を転記してください。</t>
        </r>
      </text>
    </comment>
    <comment ref="I5" authorId="0" shapeId="0" xr:uid="{330C5D66-2898-4AF9-92DE-2A7D33935FDD}">
      <text>
        <r>
          <rPr>
            <b/>
            <sz val="9"/>
            <color indexed="81"/>
            <rFont val="MS P ゴシック"/>
            <family val="3"/>
            <charset val="128"/>
          </rPr>
          <t>低炭素電力受入量計算資料ファイル　Ｌ９セルの「調整後排出係数」を転記してください。</t>
        </r>
      </text>
    </comment>
    <comment ref="K5" authorId="0" shapeId="0" xr:uid="{9C46D5DE-4975-4380-B75C-423EBD750316}">
      <text>
        <r>
          <rPr>
            <b/>
            <sz val="9"/>
            <color indexed="81"/>
            <rFont val="MS P ゴシック"/>
            <family val="3"/>
            <charset val="128"/>
          </rPr>
          <t>低炭素電力受入量計算資料ファイル　L３８セルの「低炭素電力受入量」を転記してください。</t>
        </r>
      </text>
    </comment>
  </commentList>
</comments>
</file>

<file path=xl/sharedStrings.xml><?xml version="1.0" encoding="utf-8"?>
<sst xmlns="http://schemas.openxmlformats.org/spreadsheetml/2006/main" count="2835" uniqueCount="541">
  <si>
    <t>年度</t>
    <rPh sb="0" eb="2">
      <t>ネンド</t>
    </rPh>
    <phoneticPr fontId="2"/>
  </si>
  <si>
    <t>１　事業所の概要</t>
    <rPh sb="2" eb="5">
      <t>ジギョウショ</t>
    </rPh>
    <rPh sb="6" eb="8">
      <t>ガイヨウ</t>
    </rPh>
    <phoneticPr fontId="2"/>
  </si>
  <si>
    <t>所在地</t>
    <rPh sb="0" eb="3">
      <t>ショザイチ</t>
    </rPh>
    <phoneticPr fontId="2"/>
  </si>
  <si>
    <t>事業所番号</t>
    <rPh sb="0" eb="3">
      <t>ジギョウショ</t>
    </rPh>
    <rPh sb="3" eb="5">
      <t>バンゴウ</t>
    </rPh>
    <phoneticPr fontId="2"/>
  </si>
  <si>
    <t>原油換算エネルギー使用量</t>
    <rPh sb="0" eb="2">
      <t>ゲンユ</t>
    </rPh>
    <rPh sb="2" eb="4">
      <t>カンザン</t>
    </rPh>
    <rPh sb="9" eb="12">
      <t>シヨウリョウ</t>
    </rPh>
    <phoneticPr fontId="2"/>
  </si>
  <si>
    <r>
      <t>エネルギー起源ＣＯ</t>
    </r>
    <r>
      <rPr>
        <vertAlign val="subscript"/>
        <sz val="11"/>
        <color indexed="8"/>
        <rFont val="ＭＳ 明朝"/>
        <family val="1"/>
        <charset val="128"/>
      </rPr>
      <t>２</t>
    </r>
    <r>
      <rPr>
        <sz val="11"/>
        <color indexed="8"/>
        <rFont val="ＭＳ 明朝"/>
        <family val="1"/>
        <charset val="128"/>
      </rPr>
      <t>排出量</t>
    </r>
    <rPh sb="5" eb="7">
      <t>キゲン</t>
    </rPh>
    <rPh sb="10" eb="13">
      <t>ハイシュツリョウ</t>
    </rPh>
    <phoneticPr fontId="2"/>
  </si>
  <si>
    <t>ｋＬ</t>
    <phoneticPr fontId="2"/>
  </si>
  <si>
    <r>
      <t>ｔ-ＣＯ</t>
    </r>
    <r>
      <rPr>
        <vertAlign val="subscript"/>
        <sz val="11"/>
        <color indexed="8"/>
        <rFont val="ＭＳ 明朝"/>
        <family val="1"/>
        <charset val="128"/>
      </rPr>
      <t>２</t>
    </r>
    <phoneticPr fontId="2"/>
  </si>
  <si>
    <t>資料作成日</t>
    <rPh sb="0" eb="2">
      <t>シリョウ</t>
    </rPh>
    <rPh sb="2" eb="5">
      <t>サクセイビ</t>
    </rPh>
    <phoneticPr fontId="2"/>
  </si>
  <si>
    <t>排出活動の種類</t>
    <rPh sb="0" eb="2">
      <t>ハイシュツ</t>
    </rPh>
    <rPh sb="2" eb="4">
      <t>カツドウ</t>
    </rPh>
    <rPh sb="5" eb="7">
      <t>シュルイ</t>
    </rPh>
    <phoneticPr fontId="2"/>
  </si>
  <si>
    <t>燃料等の種類</t>
    <rPh sb="0" eb="2">
      <t>ネンリョウ</t>
    </rPh>
    <rPh sb="2" eb="3">
      <t>トウ</t>
    </rPh>
    <rPh sb="4" eb="6">
      <t>シュルイ</t>
    </rPh>
    <phoneticPr fontId="2"/>
  </si>
  <si>
    <t>メーター種</t>
    <rPh sb="4" eb="5">
      <t>シュ</t>
    </rPh>
    <phoneticPr fontId="2"/>
  </si>
  <si>
    <t>供給会社</t>
    <rPh sb="0" eb="2">
      <t>キョウキュウ</t>
    </rPh>
    <rPh sb="2" eb="4">
      <t>ガイシャ</t>
    </rPh>
    <phoneticPr fontId="2"/>
  </si>
  <si>
    <t>単位</t>
    <rPh sb="0" eb="2">
      <t>タンイ</t>
    </rPh>
    <phoneticPr fontId="2"/>
  </si>
  <si>
    <t>合計</t>
    <rPh sb="0" eb="2">
      <t>ゴウケイ</t>
    </rPh>
    <phoneticPr fontId="2"/>
  </si>
  <si>
    <t>（補正前）</t>
    <rPh sb="1" eb="3">
      <t>ホセイ</t>
    </rPh>
    <rPh sb="3" eb="4">
      <t>マエ</t>
    </rPh>
    <phoneticPr fontId="2"/>
  </si>
  <si>
    <t>事業所番号</t>
    <rPh sb="0" eb="3">
      <t>ジギョウショ</t>
    </rPh>
    <rPh sb="3" eb="5">
      <t>バンゴウ</t>
    </rPh>
    <phoneticPr fontId="4"/>
  </si>
  <si>
    <t>kg</t>
  </si>
  <si>
    <t>m3</t>
  </si>
  <si>
    <t>コークス炉ガス</t>
    <rPh sb="4" eb="5">
      <t>ロ</t>
    </rPh>
    <phoneticPr fontId="4"/>
  </si>
  <si>
    <t>高炉ガス</t>
    <rPh sb="0" eb="2">
      <t>コウロ</t>
    </rPh>
    <phoneticPr fontId="4"/>
  </si>
  <si>
    <t>転炉ガス</t>
    <rPh sb="0" eb="2">
      <t>テンロ</t>
    </rPh>
    <phoneticPr fontId="4"/>
  </si>
  <si>
    <t>燃料及び熱</t>
    <rPh sb="0" eb="2">
      <t>ネンリョウ</t>
    </rPh>
    <rPh sb="2" eb="3">
      <t>オヨ</t>
    </rPh>
    <rPh sb="4" eb="5">
      <t>ネツ</t>
    </rPh>
    <phoneticPr fontId="4"/>
  </si>
  <si>
    <t>原油（コンデンセートを除く）</t>
    <rPh sb="0" eb="2">
      <t>ゲンユ</t>
    </rPh>
    <rPh sb="11" eb="12">
      <t>ノゾ</t>
    </rPh>
    <phoneticPr fontId="4"/>
  </si>
  <si>
    <t>t-C/GJ</t>
  </si>
  <si>
    <t>原油のうちコンデンセート（ＮＧＬ）</t>
    <rPh sb="0" eb="2">
      <t>ゲンユ</t>
    </rPh>
    <phoneticPr fontId="4"/>
  </si>
  <si>
    <t>kL</t>
    <phoneticPr fontId="4"/>
  </si>
  <si>
    <t>揮発油（ガソリン）</t>
    <rPh sb="0" eb="3">
      <t>キハツユ</t>
    </rPh>
    <phoneticPr fontId="4"/>
  </si>
  <si>
    <t>ナフサ</t>
    <phoneticPr fontId="4"/>
  </si>
  <si>
    <t>t</t>
  </si>
  <si>
    <t>灯油</t>
    <rPh sb="0" eb="2">
      <t>トウユ</t>
    </rPh>
    <phoneticPr fontId="4"/>
  </si>
  <si>
    <t>軽油</t>
    <rPh sb="0" eb="2">
      <t>ケイユ</t>
    </rPh>
    <phoneticPr fontId="4"/>
  </si>
  <si>
    <t>Ａ重油</t>
    <rPh sb="1" eb="3">
      <t>ジュウユ</t>
    </rPh>
    <phoneticPr fontId="4"/>
  </si>
  <si>
    <t>Ｂ・Ｃ重油</t>
    <rPh sb="3" eb="5">
      <t>ジュウユ</t>
    </rPh>
    <phoneticPr fontId="4"/>
  </si>
  <si>
    <t>石油アスファルト</t>
    <rPh sb="0" eb="2">
      <t>セキユ</t>
    </rPh>
    <phoneticPr fontId="4"/>
  </si>
  <si>
    <t>石油コークス</t>
    <rPh sb="0" eb="2">
      <t>セキユ</t>
    </rPh>
    <phoneticPr fontId="4"/>
  </si>
  <si>
    <t>石油ガス</t>
    <rPh sb="0" eb="2">
      <t>セキユ</t>
    </rPh>
    <phoneticPr fontId="4"/>
  </si>
  <si>
    <t>液化石油ガス（ＬＰＧ）</t>
    <phoneticPr fontId="4"/>
  </si>
  <si>
    <t>MJ</t>
  </si>
  <si>
    <t>石油系炭化水素ガス</t>
    <rPh sb="0" eb="3">
      <t>セキユケイ</t>
    </rPh>
    <rPh sb="3" eb="5">
      <t>タンカ</t>
    </rPh>
    <rPh sb="5" eb="7">
      <t>スイソ</t>
    </rPh>
    <phoneticPr fontId="4"/>
  </si>
  <si>
    <t>GJ</t>
  </si>
  <si>
    <t>可燃性天然ガス</t>
    <rPh sb="0" eb="3">
      <t>カネンセイ</t>
    </rPh>
    <rPh sb="3" eb="5">
      <t>テンネン</t>
    </rPh>
    <phoneticPr fontId="4"/>
  </si>
  <si>
    <t>その他可燃性天然ガス</t>
    <rPh sb="2" eb="3">
      <t>タ</t>
    </rPh>
    <rPh sb="3" eb="6">
      <t>カネンセイ</t>
    </rPh>
    <rPh sb="6" eb="8">
      <t>テンネン</t>
    </rPh>
    <phoneticPr fontId="4"/>
  </si>
  <si>
    <t>石炭</t>
    <rPh sb="0" eb="2">
      <t>セキタン</t>
    </rPh>
    <phoneticPr fontId="4"/>
  </si>
  <si>
    <t>原料炭</t>
    <rPh sb="0" eb="2">
      <t>ゲンリョウ</t>
    </rPh>
    <rPh sb="2" eb="3">
      <t>タン</t>
    </rPh>
    <phoneticPr fontId="4"/>
  </si>
  <si>
    <t>一般炭</t>
    <rPh sb="0" eb="2">
      <t>イッパン</t>
    </rPh>
    <rPh sb="2" eb="3">
      <t>タン</t>
    </rPh>
    <phoneticPr fontId="4"/>
  </si>
  <si>
    <t>無煙炭</t>
    <rPh sb="0" eb="3">
      <t>ムエンタン</t>
    </rPh>
    <phoneticPr fontId="4"/>
  </si>
  <si>
    <t>石炭コークス</t>
    <rPh sb="0" eb="2">
      <t>セキタン</t>
    </rPh>
    <phoneticPr fontId="4"/>
  </si>
  <si>
    <t>コールタール</t>
    <phoneticPr fontId="4"/>
  </si>
  <si>
    <t>その他燃料</t>
    <rPh sb="2" eb="3">
      <t>タ</t>
    </rPh>
    <rPh sb="3" eb="5">
      <t>ネンリョウ</t>
    </rPh>
    <phoneticPr fontId="4"/>
  </si>
  <si>
    <t>産業用蒸気</t>
    <rPh sb="0" eb="3">
      <t>サンギョウヨウ</t>
    </rPh>
    <rPh sb="3" eb="5">
      <t>ジョウキ</t>
    </rPh>
    <phoneticPr fontId="4"/>
  </si>
  <si>
    <t>産業用以外の蒸気</t>
    <rPh sb="0" eb="3">
      <t>サンギョウヨウ</t>
    </rPh>
    <rPh sb="3" eb="5">
      <t>イガイ</t>
    </rPh>
    <rPh sb="6" eb="8">
      <t>ジョウキ</t>
    </rPh>
    <phoneticPr fontId="4"/>
  </si>
  <si>
    <t>温水</t>
    <rPh sb="0" eb="2">
      <t>オンスイ</t>
    </rPh>
    <phoneticPr fontId="4"/>
  </si>
  <si>
    <t>冷水</t>
    <rPh sb="0" eb="2">
      <t>レイスイ</t>
    </rPh>
    <phoneticPr fontId="4"/>
  </si>
  <si>
    <t>電気</t>
    <rPh sb="0" eb="2">
      <t>デンキ</t>
    </rPh>
    <phoneticPr fontId="4"/>
  </si>
  <si>
    <t>千kWh</t>
    <rPh sb="0" eb="1">
      <t>セン</t>
    </rPh>
    <phoneticPr fontId="4"/>
  </si>
  <si>
    <t>外部供給</t>
    <rPh sb="0" eb="2">
      <t>ガイブ</t>
    </rPh>
    <rPh sb="2" eb="4">
      <t>キョウキュウ</t>
    </rPh>
    <phoneticPr fontId="4"/>
  </si>
  <si>
    <t>自ら生成した熱の供給</t>
    <rPh sb="0" eb="1">
      <t>ミズカ</t>
    </rPh>
    <rPh sb="2" eb="4">
      <t>セイセイ</t>
    </rPh>
    <rPh sb="6" eb="7">
      <t>ネツ</t>
    </rPh>
    <rPh sb="8" eb="10">
      <t>キョウキュウ</t>
    </rPh>
    <phoneticPr fontId="4"/>
  </si>
  <si>
    <t>自ら生成した電力の供給</t>
    <rPh sb="0" eb="1">
      <t>ミズカ</t>
    </rPh>
    <rPh sb="2" eb="4">
      <t>セイセイ</t>
    </rPh>
    <rPh sb="6" eb="8">
      <t>デンリョク</t>
    </rPh>
    <rPh sb="9" eb="11">
      <t>キョウキュウ</t>
    </rPh>
    <phoneticPr fontId="4"/>
  </si>
  <si>
    <t>単位当たり発熱量</t>
    <rPh sb="0" eb="2">
      <t>タンイ</t>
    </rPh>
    <rPh sb="2" eb="3">
      <t>ア</t>
    </rPh>
    <rPh sb="5" eb="8">
      <t>ハツネツリョウ</t>
    </rPh>
    <phoneticPr fontId="4"/>
  </si>
  <si>
    <t>原油換算</t>
    <rPh sb="0" eb="2">
      <t>ゲンユ</t>
    </rPh>
    <rPh sb="2" eb="4">
      <t>カンサン</t>
    </rPh>
    <phoneticPr fontId="4"/>
  </si>
  <si>
    <t>排出係数</t>
    <phoneticPr fontId="4"/>
  </si>
  <si>
    <t>①</t>
    <phoneticPr fontId="4"/>
  </si>
  <si>
    <t>②</t>
    <phoneticPr fontId="4"/>
  </si>
  <si>
    <t>③=①×②</t>
    <phoneticPr fontId="4"/>
  </si>
  <si>
    <t>④</t>
    <phoneticPr fontId="4"/>
  </si>
  <si>
    <t>⑤=①×②×④</t>
    <phoneticPr fontId="4"/>
  </si>
  <si>
    <t>⑥</t>
    <phoneticPr fontId="4"/>
  </si>
  <si>
    <t>⑦=①×②×⑥
×44/12</t>
    <phoneticPr fontId="4"/>
  </si>
  <si>
    <t>GJ</t>
    <phoneticPr fontId="4"/>
  </si>
  <si>
    <t>kL/GJ</t>
    <phoneticPr fontId="4"/>
  </si>
  <si>
    <r>
      <t>t-CO</t>
    </r>
    <r>
      <rPr>
        <vertAlign val="subscript"/>
        <sz val="11"/>
        <rFont val="ＭＳ 明朝"/>
        <family val="1"/>
        <charset val="128"/>
      </rPr>
      <t>2</t>
    </r>
    <phoneticPr fontId="4"/>
  </si>
  <si>
    <r>
      <t>エネルギー起源CO</t>
    </r>
    <r>
      <rPr>
        <vertAlign val="subscript"/>
        <sz val="11"/>
        <color indexed="8"/>
        <rFont val="ＭＳ 明朝"/>
        <family val="1"/>
        <charset val="128"/>
      </rPr>
      <t>2</t>
    </r>
    <rPh sb="5" eb="7">
      <t>キゲン</t>
    </rPh>
    <phoneticPr fontId="4"/>
  </si>
  <si>
    <r>
      <t>13A:45MJ/m</t>
    </r>
    <r>
      <rPr>
        <vertAlign val="superscript"/>
        <sz val="11"/>
        <rFont val="ＭＳ 明朝"/>
        <family val="1"/>
        <charset val="128"/>
      </rPr>
      <t>3</t>
    </r>
    <phoneticPr fontId="4"/>
  </si>
  <si>
    <r>
      <t>13A:43.12MJ/m</t>
    </r>
    <r>
      <rPr>
        <vertAlign val="superscript"/>
        <sz val="11"/>
        <rFont val="ＭＳ 明朝"/>
        <family val="1"/>
        <charset val="128"/>
      </rPr>
      <t>3</t>
    </r>
    <phoneticPr fontId="4"/>
  </si>
  <si>
    <r>
      <t>13A:46.04MJ/m</t>
    </r>
    <r>
      <rPr>
        <vertAlign val="superscript"/>
        <sz val="11"/>
        <rFont val="ＭＳ 明朝"/>
        <family val="1"/>
        <charset val="128"/>
      </rPr>
      <t>3</t>
    </r>
    <phoneticPr fontId="4"/>
  </si>
  <si>
    <r>
      <t>12A:41.86MJ/m</t>
    </r>
    <r>
      <rPr>
        <vertAlign val="superscript"/>
        <sz val="11"/>
        <rFont val="ＭＳ 明朝"/>
        <family val="1"/>
        <charset val="128"/>
      </rPr>
      <t>3</t>
    </r>
    <phoneticPr fontId="4"/>
  </si>
  <si>
    <r>
      <t>6A:29.30MJ/m</t>
    </r>
    <r>
      <rPr>
        <vertAlign val="superscript"/>
        <sz val="11"/>
        <rFont val="ＭＳ 明朝"/>
        <family val="1"/>
        <charset val="128"/>
      </rPr>
      <t>3</t>
    </r>
    <phoneticPr fontId="4"/>
  </si>
  <si>
    <t>小計</t>
    <phoneticPr fontId="4"/>
  </si>
  <si>
    <t>①</t>
  </si>
  <si>
    <t>④</t>
  </si>
  <si>
    <t>⑥</t>
  </si>
  <si>
    <t>⑦=①×⑥</t>
    <phoneticPr fontId="4"/>
  </si>
  <si>
    <t>GJ/千kWh</t>
    <rPh sb="3" eb="4">
      <t>セン</t>
    </rPh>
    <phoneticPr fontId="4"/>
  </si>
  <si>
    <t>合計</t>
    <rPh sb="0" eb="2">
      <t>ゴウケイ</t>
    </rPh>
    <phoneticPr fontId="4"/>
  </si>
  <si>
    <t>都市ガスに係る情報</t>
    <rPh sb="0" eb="2">
      <t>トシ</t>
    </rPh>
    <rPh sb="5" eb="6">
      <t>カカ</t>
    </rPh>
    <rPh sb="7" eb="9">
      <t>ジョウホウ</t>
    </rPh>
    <phoneticPr fontId="2"/>
  </si>
  <si>
    <t>燃料等使用量</t>
    <rPh sb="0" eb="3">
      <t>ネンリョウトウ</t>
    </rPh>
    <rPh sb="3" eb="6">
      <t>シヨウリョウ</t>
    </rPh>
    <phoneticPr fontId="2"/>
  </si>
  <si>
    <t>事業所外利用の移動体への供給</t>
    <phoneticPr fontId="2"/>
  </si>
  <si>
    <t>住宅用途への供給</t>
    <phoneticPr fontId="2"/>
  </si>
  <si>
    <t>燃料等の種類</t>
    <phoneticPr fontId="2"/>
  </si>
  <si>
    <t>【電気の使用】</t>
    <phoneticPr fontId="2"/>
  </si>
  <si>
    <t>【燃料の使用】</t>
    <phoneticPr fontId="2"/>
  </si>
  <si>
    <t>ナフサ</t>
  </si>
  <si>
    <t>石炭コークス</t>
    <rPh sb="0" eb="2">
      <t>セキタン</t>
    </rPh>
    <phoneticPr fontId="7"/>
  </si>
  <si>
    <t>コールタール</t>
  </si>
  <si>
    <t>コークス炉ガス</t>
    <rPh sb="4" eb="5">
      <t>ロ</t>
    </rPh>
    <phoneticPr fontId="7"/>
  </si>
  <si>
    <t>高炉ガス</t>
    <rPh sb="0" eb="2">
      <t>コウロ</t>
    </rPh>
    <phoneticPr fontId="7"/>
  </si>
  <si>
    <t>転炉ガス</t>
    <rPh sb="0" eb="2">
      <t>テンロ</t>
    </rPh>
    <phoneticPr fontId="7"/>
  </si>
  <si>
    <t>電気の使用</t>
    <phoneticPr fontId="2"/>
  </si>
  <si>
    <t>燃料の使用</t>
    <phoneticPr fontId="2"/>
  </si>
  <si>
    <t>熱の使用</t>
    <phoneticPr fontId="2"/>
  </si>
  <si>
    <t>【熱の使用】</t>
    <phoneticPr fontId="2"/>
  </si>
  <si>
    <t>産業用蒸気</t>
  </si>
  <si>
    <t>産業用以外の蒸気</t>
  </si>
  <si>
    <t>温水</t>
  </si>
  <si>
    <t>冷水</t>
  </si>
  <si>
    <t>【事業所外利用の移動体への供給】</t>
    <phoneticPr fontId="2"/>
  </si>
  <si>
    <t>工事のためのエネルギー使用</t>
    <phoneticPr fontId="2"/>
  </si>
  <si>
    <t>他事業所への熱や電気の供給</t>
    <phoneticPr fontId="2"/>
  </si>
  <si>
    <t>他事業所への燃料等の直接供給</t>
    <phoneticPr fontId="2"/>
  </si>
  <si>
    <t>==以下は控除分==</t>
    <rPh sb="2" eb="4">
      <t>イカ</t>
    </rPh>
    <rPh sb="5" eb="7">
      <t>コウジョ</t>
    </rPh>
    <rPh sb="7" eb="8">
      <t>ブン</t>
    </rPh>
    <phoneticPr fontId="2"/>
  </si>
  <si>
    <t>【工事のためのエネルギー使用】</t>
    <phoneticPr fontId="2"/>
  </si>
  <si>
    <t>【他事業所への熱や電気の供給】</t>
    <phoneticPr fontId="2"/>
  </si>
  <si>
    <t>【住宅用途への供給】</t>
    <phoneticPr fontId="2"/>
  </si>
  <si>
    <t>自ら生成した熱</t>
    <rPh sb="0" eb="1">
      <t>ミズカ</t>
    </rPh>
    <rPh sb="2" eb="4">
      <t>セイセイ</t>
    </rPh>
    <rPh sb="6" eb="7">
      <t>ネツ</t>
    </rPh>
    <phoneticPr fontId="7"/>
  </si>
  <si>
    <t>自ら生成した電力</t>
    <rPh sb="0" eb="1">
      <t>ミズカ</t>
    </rPh>
    <rPh sb="2" eb="4">
      <t>セイセイ</t>
    </rPh>
    <rPh sb="6" eb="8">
      <t>デンリョク</t>
    </rPh>
    <phoneticPr fontId="7"/>
  </si>
  <si>
    <t>【他事業所への燃料等の直接供給】</t>
    <phoneticPr fontId="2"/>
  </si>
  <si>
    <t>都市ガスのメーター種</t>
    <rPh sb="0" eb="2">
      <t>トシ</t>
    </rPh>
    <rPh sb="9" eb="10">
      <t>シュ</t>
    </rPh>
    <phoneticPr fontId="2"/>
  </si>
  <si>
    <t>低圧用</t>
    <rPh sb="0" eb="3">
      <t>テイアツヨウ</t>
    </rPh>
    <phoneticPr fontId="2"/>
  </si>
  <si>
    <t>都市ガスの供給会社</t>
    <rPh sb="0" eb="2">
      <t>トシ</t>
    </rPh>
    <rPh sb="5" eb="7">
      <t>キョウキュウ</t>
    </rPh>
    <rPh sb="7" eb="9">
      <t>ガイシャ</t>
    </rPh>
    <phoneticPr fontId="2"/>
  </si>
  <si>
    <t>【メーター種】</t>
    <rPh sb="5" eb="6">
      <t>シュ</t>
    </rPh>
    <phoneticPr fontId="2"/>
  </si>
  <si>
    <t>補正係数</t>
    <rPh sb="0" eb="2">
      <t>ホセイ</t>
    </rPh>
    <rPh sb="2" eb="4">
      <t>ケイスウ</t>
    </rPh>
    <phoneticPr fontId="2"/>
  </si>
  <si>
    <t>圧力補正</t>
    <rPh sb="0" eb="2">
      <t>アツリョク</t>
    </rPh>
    <rPh sb="2" eb="4">
      <t>ホセイ</t>
    </rPh>
    <phoneticPr fontId="2"/>
  </si>
  <si>
    <t>単位補正</t>
    <rPh sb="0" eb="2">
      <t>タンイ</t>
    </rPh>
    <rPh sb="2" eb="4">
      <t>ホセイ</t>
    </rPh>
    <phoneticPr fontId="2"/>
  </si>
  <si>
    <t>（補正後）</t>
    <rPh sb="1" eb="3">
      <t>ホセイ</t>
    </rPh>
    <rPh sb="3" eb="4">
      <t>ゴ</t>
    </rPh>
    <phoneticPr fontId="2"/>
  </si>
  <si>
    <t>都市ガス（13A）</t>
    <rPh sb="0" eb="2">
      <t>トシ</t>
    </rPh>
    <phoneticPr fontId="7"/>
  </si>
  <si>
    <t>t-CO2
/GJ</t>
  </si>
  <si>
    <t>t-CO2
/千kWh</t>
  </si>
  <si>
    <t>低圧</t>
    <rPh sb="0" eb="2">
      <t>テイアツ</t>
    </rPh>
    <phoneticPr fontId="2"/>
  </si>
  <si>
    <t>中間圧以上</t>
    <rPh sb="0" eb="2">
      <t>チュウカン</t>
    </rPh>
    <rPh sb="2" eb="3">
      <t>アツ</t>
    </rPh>
    <rPh sb="3" eb="5">
      <t>イジョウ</t>
    </rPh>
    <phoneticPr fontId="2"/>
  </si>
  <si>
    <t>小　計</t>
    <rPh sb="0" eb="1">
      <t>ショウ</t>
    </rPh>
    <rPh sb="2" eb="3">
      <t>ケイ</t>
    </rPh>
    <phoneticPr fontId="2"/>
  </si>
  <si>
    <t>都市ガス（12A）</t>
    <rPh sb="0" eb="2">
      <t>トシ</t>
    </rPh>
    <phoneticPr fontId="2"/>
  </si>
  <si>
    <t>都市ガス（6A）</t>
    <rPh sb="0" eb="2">
      <t>トシ</t>
    </rPh>
    <phoneticPr fontId="2"/>
  </si>
  <si>
    <t>種別</t>
    <rPh sb="0" eb="2">
      <t>シュベツ</t>
    </rPh>
    <phoneticPr fontId="2"/>
  </si>
  <si>
    <t>燃料の種類</t>
    <rPh sb="0" eb="2">
      <t>ネンリョウ</t>
    </rPh>
    <rPh sb="3" eb="5">
      <t>シュルイ</t>
    </rPh>
    <phoneticPr fontId="2"/>
  </si>
  <si>
    <t>単位</t>
    <rPh sb="0" eb="2">
      <t>タンイ</t>
    </rPh>
    <phoneticPr fontId="2"/>
  </si>
  <si>
    <t>単位発熱量</t>
    <rPh sb="0" eb="2">
      <t>タンイ</t>
    </rPh>
    <rPh sb="2" eb="4">
      <t>ハツネツ</t>
    </rPh>
    <rPh sb="4" eb="5">
      <t>リョウ</t>
    </rPh>
    <phoneticPr fontId="2"/>
  </si>
  <si>
    <t>特殊条件の設定</t>
    <rPh sb="0" eb="2">
      <t>トクシュ</t>
    </rPh>
    <rPh sb="2" eb="4">
      <t>ジョウケン</t>
    </rPh>
    <rPh sb="5" eb="7">
      <t>セッテイ</t>
    </rPh>
    <phoneticPr fontId="2"/>
  </si>
  <si>
    <t>熱量(MJ/Nm3)</t>
    <rPh sb="0" eb="2">
      <t>ネツリョウ</t>
    </rPh>
    <phoneticPr fontId="2"/>
  </si>
  <si>
    <t>ｍ3</t>
    <phoneticPr fontId="2"/>
  </si>
  <si>
    <t>Ｎｍ3</t>
    <phoneticPr fontId="2"/>
  </si>
  <si>
    <t>－</t>
    <phoneticPr fontId="2"/>
  </si>
  <si>
    <t>==以下は特例分==</t>
    <rPh sb="2" eb="4">
      <t>イカ</t>
    </rPh>
    <rPh sb="5" eb="7">
      <t>トクレイ</t>
    </rPh>
    <rPh sb="7" eb="8">
      <t>ブン</t>
    </rPh>
    <phoneticPr fontId="2"/>
  </si>
  <si>
    <t>再生可能エネルギーの自家消費</t>
    <rPh sb="0" eb="2">
      <t>サイセイ</t>
    </rPh>
    <rPh sb="2" eb="4">
      <t>カノウ</t>
    </rPh>
    <rPh sb="10" eb="12">
      <t>ジカ</t>
    </rPh>
    <rPh sb="12" eb="14">
      <t>ショウヒ</t>
    </rPh>
    <phoneticPr fontId="2"/>
  </si>
  <si>
    <t>再生可能エネルギーの価値移転</t>
    <rPh sb="0" eb="2">
      <t>サイセイ</t>
    </rPh>
    <rPh sb="2" eb="4">
      <t>カノウ</t>
    </rPh>
    <rPh sb="10" eb="12">
      <t>カチ</t>
    </rPh>
    <rPh sb="12" eb="14">
      <t>イテン</t>
    </rPh>
    <phoneticPr fontId="2"/>
  </si>
  <si>
    <t>高効率ＣＧＳの利用</t>
    <rPh sb="0" eb="3">
      <t>コウコウリツ</t>
    </rPh>
    <rPh sb="7" eb="9">
      <t>リヨウ</t>
    </rPh>
    <phoneticPr fontId="2"/>
  </si>
  <si>
    <t>t-CO2</t>
    <phoneticPr fontId="2"/>
  </si>
  <si>
    <t>電気の使用</t>
  </si>
  <si>
    <t>【再生可能エネルギーの価値移転】</t>
    <phoneticPr fontId="2"/>
  </si>
  <si>
    <t>熱</t>
    <rPh sb="0" eb="1">
      <t>ネツ</t>
    </rPh>
    <phoneticPr fontId="2"/>
  </si>
  <si>
    <t>電気</t>
    <rPh sb="0" eb="2">
      <t>デンキ</t>
    </rPh>
    <phoneticPr fontId="2"/>
  </si>
  <si>
    <t>【再生可能エネルギーの自家消費】</t>
    <phoneticPr fontId="2"/>
  </si>
  <si>
    <t>【高効率ＣＧＳの利用】</t>
    <phoneticPr fontId="2"/>
  </si>
  <si>
    <t>（これより右は入力不要）</t>
    <rPh sb="5" eb="6">
      <t>ミギ</t>
    </rPh>
    <rPh sb="7" eb="9">
      <t>ニュウリョク</t>
    </rPh>
    <rPh sb="9" eb="11">
      <t>フヨウ</t>
    </rPh>
    <phoneticPr fontId="2"/>
  </si>
  <si>
    <t>都市ガス</t>
    <phoneticPr fontId="2"/>
  </si>
  <si>
    <t>東京ガス_13A</t>
    <rPh sb="0" eb="2">
      <t>トウキョウ</t>
    </rPh>
    <phoneticPr fontId="2"/>
  </si>
  <si>
    <t>伊奈都市ガス_13A</t>
    <rPh sb="0" eb="2">
      <t>イナ</t>
    </rPh>
    <rPh sb="2" eb="4">
      <t>トシ</t>
    </rPh>
    <phoneticPr fontId="2"/>
  </si>
  <si>
    <t>入間ガス_13A</t>
    <rPh sb="0" eb="2">
      <t>イルマ</t>
    </rPh>
    <phoneticPr fontId="2"/>
  </si>
  <si>
    <t>角栄ガス_13A</t>
    <phoneticPr fontId="2"/>
  </si>
  <si>
    <t>埼玉ガス_13A</t>
    <rPh sb="0" eb="2">
      <t>サイタマ</t>
    </rPh>
    <phoneticPr fontId="2"/>
  </si>
  <si>
    <t>坂戸ガス_13A</t>
    <phoneticPr fontId="2"/>
  </si>
  <si>
    <t>幸手都市ガス_13A</t>
    <phoneticPr fontId="2"/>
  </si>
  <si>
    <t>松栄ガス_13A</t>
    <phoneticPr fontId="2"/>
  </si>
  <si>
    <t>新日本瓦斯_13A</t>
    <rPh sb="0" eb="3">
      <t>シンニホン</t>
    </rPh>
    <rPh sb="3" eb="5">
      <t>ガス</t>
    </rPh>
    <phoneticPr fontId="2"/>
  </si>
  <si>
    <t>西武ガス_13A</t>
    <phoneticPr fontId="2"/>
  </si>
  <si>
    <t>大東ガス_13A</t>
    <rPh sb="0" eb="2">
      <t>ダイトウ</t>
    </rPh>
    <phoneticPr fontId="2"/>
  </si>
  <si>
    <t>秩父ガス_13A</t>
    <rPh sb="0" eb="2">
      <t>チチブ</t>
    </rPh>
    <phoneticPr fontId="2"/>
  </si>
  <si>
    <t>東彩ガス_13A</t>
    <phoneticPr fontId="2"/>
  </si>
  <si>
    <t>日高都市ガス_13A</t>
    <rPh sb="0" eb="2">
      <t>ヒダカ</t>
    </rPh>
    <rPh sb="2" eb="4">
      <t>トシ</t>
    </rPh>
    <phoneticPr fontId="2"/>
  </si>
  <si>
    <t>武州ガス_13A</t>
    <rPh sb="0" eb="2">
      <t>ブシュウ</t>
    </rPh>
    <phoneticPr fontId="2"/>
  </si>
  <si>
    <t>本庄ガス_13A</t>
    <rPh sb="0" eb="2">
      <t>ホンジョウ</t>
    </rPh>
    <phoneticPr fontId="2"/>
  </si>
  <si>
    <t>武蔵野ガス_13A</t>
    <rPh sb="0" eb="3">
      <t>ムサシノ</t>
    </rPh>
    <phoneticPr fontId="2"/>
  </si>
  <si>
    <t>鷲宮ガス_13A</t>
    <rPh sb="0" eb="2">
      <t>ワシミヤ</t>
    </rPh>
    <phoneticPr fontId="2"/>
  </si>
  <si>
    <t>入間ガス_6A</t>
    <rPh sb="0" eb="2">
      <t>イルマ</t>
    </rPh>
    <phoneticPr fontId="2"/>
  </si>
  <si>
    <t>秩父ガス_6A</t>
    <rPh sb="0" eb="2">
      <t>チチブ</t>
    </rPh>
    <phoneticPr fontId="2"/>
  </si>
  <si>
    <t>日高都市ガス_6A</t>
    <rPh sb="0" eb="2">
      <t>ヒダカ</t>
    </rPh>
    <rPh sb="2" eb="4">
      <t>トシ</t>
    </rPh>
    <phoneticPr fontId="2"/>
  </si>
  <si>
    <t>武蔵野ガス_6A</t>
    <rPh sb="0" eb="3">
      <t>ムサシノ</t>
    </rPh>
    <phoneticPr fontId="2"/>
  </si>
  <si>
    <t>本庄ガス_12A</t>
    <rPh sb="0" eb="2">
      <t>ホンジョウ</t>
    </rPh>
    <phoneticPr fontId="2"/>
  </si>
  <si>
    <t>【都市ガス会社】</t>
    <rPh sb="5" eb="7">
      <t>カイシャ</t>
    </rPh>
    <phoneticPr fontId="2"/>
  </si>
  <si>
    <t>kL</t>
    <phoneticPr fontId="2"/>
  </si>
  <si>
    <t>L</t>
    <phoneticPr fontId="2"/>
  </si>
  <si>
    <t>【ナフサ】</t>
    <phoneticPr fontId="2"/>
  </si>
  <si>
    <t>【灯油】</t>
    <phoneticPr fontId="2"/>
  </si>
  <si>
    <t>【軽油】</t>
    <phoneticPr fontId="2"/>
  </si>
  <si>
    <t>【Ａ重油】</t>
    <phoneticPr fontId="2"/>
  </si>
  <si>
    <t>【Ｂ・Ｃ重油】</t>
    <phoneticPr fontId="2"/>
  </si>
  <si>
    <t>【石油アスファルト】</t>
    <phoneticPr fontId="2"/>
  </si>
  <si>
    <t>【石油コークス】</t>
    <phoneticPr fontId="2"/>
  </si>
  <si>
    <t>t</t>
    <phoneticPr fontId="2"/>
  </si>
  <si>
    <t>kg</t>
    <phoneticPr fontId="2"/>
  </si>
  <si>
    <t>t</t>
    <phoneticPr fontId="2"/>
  </si>
  <si>
    <t>m3</t>
    <phoneticPr fontId="2"/>
  </si>
  <si>
    <t>【石油系炭化水素ガス】</t>
    <phoneticPr fontId="2"/>
  </si>
  <si>
    <t>燃料の使用</t>
  </si>
  <si>
    <t>原油_コンデンセートを除く</t>
    <rPh sb="0" eb="2">
      <t>ゲンユ</t>
    </rPh>
    <rPh sb="11" eb="12">
      <t>ノゾ</t>
    </rPh>
    <phoneticPr fontId="4"/>
  </si>
  <si>
    <t>揮発油_ガソリン</t>
    <rPh sb="0" eb="3">
      <t>キハツユ</t>
    </rPh>
    <phoneticPr fontId="4"/>
  </si>
  <si>
    <t>原油のうちコンデンセート_NGL</t>
    <rPh sb="0" eb="2">
      <t>ゲンユ</t>
    </rPh>
    <phoneticPr fontId="4"/>
  </si>
  <si>
    <t>液化天然ガス_ＬＮＧ</t>
    <rPh sb="0" eb="2">
      <t>エキカ</t>
    </rPh>
    <rPh sb="2" eb="4">
      <t>テンネン</t>
    </rPh>
    <phoneticPr fontId="4"/>
  </si>
  <si>
    <t>【原油_コンデンセートを除く】</t>
    <rPh sb="1" eb="3">
      <t>ゲンユ</t>
    </rPh>
    <rPh sb="12" eb="13">
      <t>ノゾ</t>
    </rPh>
    <phoneticPr fontId="4"/>
  </si>
  <si>
    <t>【原油のうちコンデンセート_NGL】</t>
    <rPh sb="1" eb="3">
      <t>ゲンユ</t>
    </rPh>
    <phoneticPr fontId="4"/>
  </si>
  <si>
    <t>【揮発油_ガソリン】</t>
    <rPh sb="1" eb="4">
      <t>キハツユ</t>
    </rPh>
    <phoneticPr fontId="4"/>
  </si>
  <si>
    <t>kWh</t>
    <phoneticPr fontId="2"/>
  </si>
  <si>
    <t>千kWh</t>
    <rPh sb="0" eb="1">
      <t>セン</t>
    </rPh>
    <phoneticPr fontId="2"/>
  </si>
  <si>
    <t>千m3</t>
    <rPh sb="0" eb="1">
      <t>セン</t>
    </rPh>
    <phoneticPr fontId="2"/>
  </si>
  <si>
    <t>【その他可燃性天然ガス】</t>
    <phoneticPr fontId="2"/>
  </si>
  <si>
    <t>【液化天然ガス_ＬＮＧ】</t>
    <phoneticPr fontId="2"/>
  </si>
  <si>
    <t>【原料炭】</t>
    <phoneticPr fontId="2"/>
  </si>
  <si>
    <t>【一般炭】</t>
    <phoneticPr fontId="2"/>
  </si>
  <si>
    <t>【無煙炭】</t>
    <phoneticPr fontId="2"/>
  </si>
  <si>
    <t>【石炭コークス】</t>
    <phoneticPr fontId="2"/>
  </si>
  <si>
    <t>【コールタール】</t>
    <phoneticPr fontId="2"/>
  </si>
  <si>
    <t>Nm3</t>
  </si>
  <si>
    <t>Nm3</t>
    <phoneticPr fontId="2"/>
  </si>
  <si>
    <t>千Nm3</t>
    <rPh sb="0" eb="1">
      <t>セン</t>
    </rPh>
    <phoneticPr fontId="2"/>
  </si>
  <si>
    <t>【コークス炉ガス】</t>
    <phoneticPr fontId="2"/>
  </si>
  <si>
    <t>【高炉ガス】</t>
    <phoneticPr fontId="2"/>
  </si>
  <si>
    <t>【転炉ガス】</t>
    <phoneticPr fontId="2"/>
  </si>
  <si>
    <t>【都市ガス】</t>
    <phoneticPr fontId="2"/>
  </si>
  <si>
    <t>産業用蒸気</t>
    <phoneticPr fontId="2"/>
  </si>
  <si>
    <t>【産業用蒸気】</t>
    <phoneticPr fontId="2"/>
  </si>
  <si>
    <t>MJ</t>
    <phoneticPr fontId="2"/>
  </si>
  <si>
    <t>GJ</t>
    <phoneticPr fontId="2"/>
  </si>
  <si>
    <t>【産業用以外の蒸気】</t>
    <phoneticPr fontId="2"/>
  </si>
  <si>
    <t>温水</t>
    <phoneticPr fontId="2"/>
  </si>
  <si>
    <t>【温水】</t>
    <phoneticPr fontId="2"/>
  </si>
  <si>
    <t>【冷水】</t>
    <phoneticPr fontId="2"/>
  </si>
  <si>
    <t>①</t>
    <phoneticPr fontId="2"/>
  </si>
  <si>
    <t>②</t>
    <phoneticPr fontId="2"/>
  </si>
  <si>
    <t>その他の燃料①</t>
    <rPh sb="2" eb="3">
      <t>タ</t>
    </rPh>
    <rPh sb="4" eb="6">
      <t>ネンリョウ</t>
    </rPh>
    <phoneticPr fontId="2"/>
  </si>
  <si>
    <t>その他の燃料②</t>
    <rPh sb="2" eb="3">
      <t>タ</t>
    </rPh>
    <rPh sb="4" eb="6">
      <t>ネンリョウ</t>
    </rPh>
    <phoneticPr fontId="2"/>
  </si>
  <si>
    <t>【その他の燃料①】</t>
    <phoneticPr fontId="2"/>
  </si>
  <si>
    <t>【自ら生成した熱】</t>
    <phoneticPr fontId="2"/>
  </si>
  <si>
    <t>【自ら生成した電力】</t>
    <phoneticPr fontId="2"/>
  </si>
  <si>
    <t>【熱】</t>
    <phoneticPr fontId="2"/>
  </si>
  <si>
    <t>【電気】</t>
    <rPh sb="1" eb="3">
      <t>デンキ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</si>
  <si>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</si>
  <si>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</si>
  <si>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事業所外利用の移動体への供給</t>
  </si>
  <si>
    <t>千kWh換算</t>
    <rPh sb="0" eb="1">
      <t>セン</t>
    </rPh>
    <rPh sb="4" eb="6">
      <t>カンサン</t>
    </rPh>
    <phoneticPr fontId="2"/>
  </si>
  <si>
    <t>換算係数</t>
    <rPh sb="0" eb="2">
      <t>カンザン</t>
    </rPh>
    <rPh sb="2" eb="4">
      <t>ケイスウ</t>
    </rPh>
    <phoneticPr fontId="2"/>
  </si>
  <si>
    <t>熱の使用</t>
  </si>
  <si>
    <t>工事のためのエネルギー使用</t>
  </si>
  <si>
    <t>住宅用途への供給</t>
  </si>
  <si>
    <t>他事業所への熱や電気の供給</t>
  </si>
  <si>
    <t>他事業所への燃料等の直接供給</t>
  </si>
  <si>
    <t>排出活動</t>
    <rPh sb="0" eb="2">
      <t>ハイシュツ</t>
    </rPh>
    <rPh sb="2" eb="4">
      <t>カツドウ</t>
    </rPh>
    <phoneticPr fontId="2"/>
  </si>
  <si>
    <t>kL換算</t>
    <rPh sb="2" eb="4">
      <t>カンサン</t>
    </rPh>
    <phoneticPr fontId="2"/>
  </si>
  <si>
    <t>軽油</t>
    <phoneticPr fontId="4"/>
  </si>
  <si>
    <t>t換算</t>
    <rPh sb="1" eb="3">
      <t>カンサン</t>
    </rPh>
    <phoneticPr fontId="2"/>
  </si>
  <si>
    <t>気化率</t>
    <rPh sb="0" eb="2">
      <t>キカ</t>
    </rPh>
    <rPh sb="2" eb="3">
      <t>リツ</t>
    </rPh>
    <phoneticPr fontId="2"/>
  </si>
  <si>
    <t>kg/m3</t>
    <phoneticPr fontId="2"/>
  </si>
  <si>
    <t>石油系炭化水素ガス</t>
    <phoneticPr fontId="4"/>
  </si>
  <si>
    <t>千Nm3換算</t>
    <rPh sb="0" eb="1">
      <t>セン</t>
    </rPh>
    <rPh sb="4" eb="6">
      <t>カンサン</t>
    </rPh>
    <phoneticPr fontId="2"/>
  </si>
  <si>
    <t>液化天然ガス_ＬＮＧ</t>
    <phoneticPr fontId="4"/>
  </si>
  <si>
    <t>その他可燃性天然ガス</t>
    <phoneticPr fontId="4"/>
  </si>
  <si>
    <t>圧力</t>
    <rPh sb="0" eb="2">
      <t>アツリョク</t>
    </rPh>
    <phoneticPr fontId="2"/>
  </si>
  <si>
    <t>温度</t>
    <rPh sb="0" eb="2">
      <t>オンド</t>
    </rPh>
    <phoneticPr fontId="2"/>
  </si>
  <si>
    <t>原料炭</t>
    <phoneticPr fontId="4"/>
  </si>
  <si>
    <t>一般炭</t>
    <phoneticPr fontId="4"/>
  </si>
  <si>
    <t>無煙炭</t>
    <phoneticPr fontId="4"/>
  </si>
  <si>
    <t>石炭コークス</t>
    <phoneticPr fontId="4"/>
  </si>
  <si>
    <t>コークス炉ガス</t>
    <phoneticPr fontId="4"/>
  </si>
  <si>
    <t>高炉ガス</t>
    <phoneticPr fontId="4"/>
  </si>
  <si>
    <t>転炉ガス</t>
    <phoneticPr fontId="4"/>
  </si>
  <si>
    <t>その他の燃料①</t>
    <phoneticPr fontId="4"/>
  </si>
  <si>
    <t>その他の燃料②</t>
    <phoneticPr fontId="4"/>
  </si>
  <si>
    <t>都市ガス</t>
    <phoneticPr fontId="4"/>
  </si>
  <si>
    <t>熱量</t>
    <rPh sb="0" eb="2">
      <t>ネツリョウ</t>
    </rPh>
    <phoneticPr fontId="2"/>
  </si>
  <si>
    <t>ガス量</t>
    <rPh sb="2" eb="3">
      <t>リョウ</t>
    </rPh>
    <phoneticPr fontId="2"/>
  </si>
  <si>
    <t>コード</t>
    <phoneticPr fontId="2"/>
  </si>
  <si>
    <t>年</t>
    <rPh sb="0" eb="1">
      <t>ネン</t>
    </rPh>
    <phoneticPr fontId="2"/>
  </si>
  <si>
    <t>角栄ガス_13A</t>
  </si>
  <si>
    <t>坂戸ガス_13A</t>
  </si>
  <si>
    <t>幸手都市ガス_13A</t>
  </si>
  <si>
    <t>松栄ガス_13A</t>
  </si>
  <si>
    <t>西武ガス_13A</t>
  </si>
  <si>
    <t>東彩ガス_13A</t>
  </si>
  <si>
    <t>角栄ガス_6A</t>
  </si>
  <si>
    <t>供給会社</t>
    <rPh sb="0" eb="2">
      <t>キョウキュウ</t>
    </rPh>
    <rPh sb="2" eb="4">
      <t>ガイシャ</t>
    </rPh>
    <phoneticPr fontId="2"/>
  </si>
  <si>
    <t>このシートの対象年度</t>
    <rPh sb="6" eb="8">
      <t>タイショウ</t>
    </rPh>
    <rPh sb="8" eb="10">
      <t>ネンド</t>
    </rPh>
    <phoneticPr fontId="2"/>
  </si>
  <si>
    <t>控除分</t>
    <rPh sb="0" eb="2">
      <t>コウジョ</t>
    </rPh>
    <rPh sb="2" eb="3">
      <t>ブン</t>
    </rPh>
    <phoneticPr fontId="2"/>
  </si>
  <si>
    <t>エネルギー使用量（控除前）</t>
    <rPh sb="5" eb="8">
      <t>シヨウリョウ</t>
    </rPh>
    <rPh sb="9" eb="11">
      <t>コウジョ</t>
    </rPh>
    <rPh sb="11" eb="12">
      <t>マエ</t>
    </rPh>
    <phoneticPr fontId="2"/>
  </si>
  <si>
    <t>エネルギー使用量（控除後）</t>
    <rPh sb="5" eb="8">
      <t>シヨウリョウ</t>
    </rPh>
    <rPh sb="9" eb="11">
      <t>コウジョ</t>
    </rPh>
    <rPh sb="11" eb="12">
      <t>ゴ</t>
    </rPh>
    <phoneticPr fontId="2"/>
  </si>
  <si>
    <t>再エネ価値移転（熱）</t>
    <rPh sb="0" eb="1">
      <t>サイ</t>
    </rPh>
    <rPh sb="3" eb="5">
      <t>カチ</t>
    </rPh>
    <rPh sb="5" eb="7">
      <t>イテン</t>
    </rPh>
    <rPh sb="8" eb="9">
      <t>ネツ</t>
    </rPh>
    <phoneticPr fontId="2"/>
  </si>
  <si>
    <t>再エネ価値移転（電気）</t>
    <rPh sb="0" eb="1">
      <t>サイ</t>
    </rPh>
    <rPh sb="3" eb="5">
      <t>カチ</t>
    </rPh>
    <rPh sb="5" eb="7">
      <t>イテン</t>
    </rPh>
    <rPh sb="8" eb="10">
      <t>デンキ</t>
    </rPh>
    <phoneticPr fontId="2"/>
  </si>
  <si>
    <t>再エネ自家消費（電気）</t>
    <rPh sb="0" eb="1">
      <t>サイ</t>
    </rPh>
    <rPh sb="3" eb="5">
      <t>ジカ</t>
    </rPh>
    <rPh sb="5" eb="7">
      <t>ショウヒ</t>
    </rPh>
    <rPh sb="8" eb="10">
      <t>デンキ</t>
    </rPh>
    <phoneticPr fontId="2"/>
  </si>
  <si>
    <t>外部供給（熱）</t>
    <rPh sb="0" eb="2">
      <t>ガイブ</t>
    </rPh>
    <rPh sb="2" eb="4">
      <t>キョウキュウ</t>
    </rPh>
    <rPh sb="5" eb="6">
      <t>ネツ</t>
    </rPh>
    <phoneticPr fontId="2"/>
  </si>
  <si>
    <t>外部供給（電気）</t>
    <rPh sb="0" eb="2">
      <t>ガイブ</t>
    </rPh>
    <rPh sb="2" eb="4">
      <t>キョウキュウ</t>
    </rPh>
    <rPh sb="5" eb="7">
      <t>デンキ</t>
    </rPh>
    <phoneticPr fontId="2"/>
  </si>
  <si>
    <t>－</t>
    <phoneticPr fontId="2"/>
  </si>
  <si>
    <t>GJ換算</t>
    <rPh sb="2" eb="4">
      <t>カンサン</t>
    </rPh>
    <phoneticPr fontId="2"/>
  </si>
  <si>
    <t>産業用蒸気</t>
    <phoneticPr fontId="2"/>
  </si>
  <si>
    <t>産業用以外の蒸気</t>
    <phoneticPr fontId="2"/>
  </si>
  <si>
    <t>温水</t>
    <rPh sb="0" eb="2">
      <t>オンスイ</t>
    </rPh>
    <phoneticPr fontId="2"/>
  </si>
  <si>
    <t>冷水</t>
    <rPh sb="0" eb="2">
      <t>レイスイ</t>
    </rPh>
    <phoneticPr fontId="2"/>
  </si>
  <si>
    <t>自ら生成した熱</t>
    <rPh sb="0" eb="1">
      <t>ジ</t>
    </rPh>
    <rPh sb="2" eb="4">
      <t>セイセイ</t>
    </rPh>
    <rPh sb="6" eb="7">
      <t>ネツ</t>
    </rPh>
    <phoneticPr fontId="2"/>
  </si>
  <si>
    <t>自ら生成した電力</t>
    <phoneticPr fontId="2"/>
  </si>
  <si>
    <t>熱</t>
    <rPh sb="0" eb="1">
      <t>ネツ</t>
    </rPh>
    <phoneticPr fontId="2"/>
  </si>
  <si>
    <t>電気</t>
    <rPh sb="0" eb="2">
      <t>デンキ</t>
    </rPh>
    <phoneticPr fontId="2"/>
  </si>
  <si>
    <t>！燃料等使用量シートで参照する名前の定義シート</t>
    <rPh sb="1" eb="4">
      <t>ネンリョウトウ</t>
    </rPh>
    <rPh sb="4" eb="7">
      <t>シヨウリョウ</t>
    </rPh>
    <rPh sb="11" eb="13">
      <t>サンショウ</t>
    </rPh>
    <rPh sb="15" eb="17">
      <t>ナマエ</t>
    </rPh>
    <rPh sb="18" eb="20">
      <t>テイギ</t>
    </rPh>
    <phoneticPr fontId="2"/>
  </si>
  <si>
    <t>！【　】内が定義する名前</t>
    <rPh sb="4" eb="5">
      <t>ナイ</t>
    </rPh>
    <rPh sb="6" eb="8">
      <t>テイギ</t>
    </rPh>
    <rPh sb="10" eb="12">
      <t>ナマエ</t>
    </rPh>
    <phoneticPr fontId="2"/>
  </si>
  <si>
    <t>熱量</t>
    <rPh sb="0" eb="2">
      <t>ネツリョウ</t>
    </rPh>
    <phoneticPr fontId="2"/>
  </si>
  <si>
    <t>MJ/Nm3</t>
    <phoneticPr fontId="2"/>
  </si>
  <si>
    <t>再生可能エネルギーの
環境価値を移転した電気</t>
    <rPh sb="0" eb="2">
      <t>サイセイ</t>
    </rPh>
    <rPh sb="2" eb="4">
      <t>カノウ</t>
    </rPh>
    <rPh sb="11" eb="13">
      <t>カンキョウ</t>
    </rPh>
    <rPh sb="13" eb="15">
      <t>カチ</t>
    </rPh>
    <rPh sb="16" eb="18">
      <t>イテン</t>
    </rPh>
    <rPh sb="20" eb="22">
      <t>デンキ</t>
    </rPh>
    <phoneticPr fontId="4"/>
  </si>
  <si>
    <t>再生可能エネルギーを
自家消費した電気</t>
    <rPh sb="0" eb="2">
      <t>サイセイ</t>
    </rPh>
    <rPh sb="2" eb="4">
      <t>カノウ</t>
    </rPh>
    <rPh sb="11" eb="13">
      <t>ジカ</t>
    </rPh>
    <rPh sb="13" eb="15">
      <t>ショウヒ</t>
    </rPh>
    <rPh sb="17" eb="19">
      <t>デンキ</t>
    </rPh>
    <phoneticPr fontId="4"/>
  </si>
  <si>
    <t>再生可能エネルギーの
環境価値を移転した熱</t>
    <rPh sb="0" eb="2">
      <t>サイセイ</t>
    </rPh>
    <rPh sb="2" eb="4">
      <t>カノウ</t>
    </rPh>
    <rPh sb="11" eb="13">
      <t>カンキョウ</t>
    </rPh>
    <rPh sb="13" eb="15">
      <t>カチ</t>
    </rPh>
    <rPh sb="16" eb="18">
      <t>イテン</t>
    </rPh>
    <rPh sb="20" eb="21">
      <t>ネツ</t>
    </rPh>
    <phoneticPr fontId="4"/>
  </si>
  <si>
    <t>ｍ3</t>
  </si>
  <si>
    <t>Ｎｍ3</t>
  </si>
  <si>
    <t>MJ/Nm3</t>
  </si>
  <si>
    <t>13A</t>
    <phoneticPr fontId="2"/>
  </si>
  <si>
    <t>6A</t>
    <phoneticPr fontId="2"/>
  </si>
  <si>
    <t>12A</t>
    <phoneticPr fontId="2"/>
  </si>
  <si>
    <t>低圧用</t>
    <rPh sb="0" eb="2">
      <t>テイアツ</t>
    </rPh>
    <rPh sb="2" eb="3">
      <t>ヨウ</t>
    </rPh>
    <phoneticPr fontId="2"/>
  </si>
  <si>
    <t>中間圧以上用</t>
    <rPh sb="0" eb="2">
      <t>チュウカン</t>
    </rPh>
    <rPh sb="2" eb="3">
      <t>アツ</t>
    </rPh>
    <rPh sb="3" eb="5">
      <t>イジョウ</t>
    </rPh>
    <rPh sb="5" eb="6">
      <t>ヨウ</t>
    </rPh>
    <phoneticPr fontId="2"/>
  </si>
  <si>
    <t>上記以外の都市ガス①</t>
    <rPh sb="0" eb="2">
      <t>ジョウキ</t>
    </rPh>
    <rPh sb="2" eb="4">
      <t>イガイ</t>
    </rPh>
    <rPh sb="5" eb="7">
      <t>トシ</t>
    </rPh>
    <phoneticPr fontId="2"/>
  </si>
  <si>
    <t>熱　量</t>
    <rPh sb="0" eb="1">
      <t>ネツ</t>
    </rPh>
    <rPh sb="2" eb="3">
      <t>リョウ</t>
    </rPh>
    <phoneticPr fontId="2"/>
  </si>
  <si>
    <t>原油換算使用量</t>
    <rPh sb="0" eb="2">
      <t>ゲンユ</t>
    </rPh>
    <rPh sb="2" eb="4">
      <t>カンザン</t>
    </rPh>
    <rPh sb="4" eb="7">
      <t>シヨウリョウ</t>
    </rPh>
    <phoneticPr fontId="2"/>
  </si>
  <si>
    <r>
      <t>ＣＯ</t>
    </r>
    <r>
      <rPr>
        <vertAlign val="subscript"/>
        <sz val="11"/>
        <color indexed="8"/>
        <rFont val="ＭＳ 明朝"/>
        <family val="1"/>
        <charset val="128"/>
      </rPr>
      <t>２</t>
    </r>
    <r>
      <rPr>
        <sz val="11"/>
        <color indexed="8"/>
        <rFont val="ＭＳ 明朝"/>
        <family val="1"/>
        <charset val="128"/>
      </rPr>
      <t>排出量</t>
    </r>
    <rPh sb="3" eb="6">
      <t>ハイシュツリョウ</t>
    </rPh>
    <phoneticPr fontId="2"/>
  </si>
  <si>
    <t>ＧＪ</t>
  </si>
  <si>
    <t>ｋＬ</t>
  </si>
  <si>
    <t>t-CO2</t>
  </si>
  <si>
    <t>（加重平均値）</t>
    <rPh sb="1" eb="3">
      <t>カジュウ</t>
    </rPh>
    <rPh sb="3" eb="6">
      <t>ヘイキンチ</t>
    </rPh>
    <phoneticPr fontId="2"/>
  </si>
  <si>
    <t>－</t>
    <phoneticPr fontId="2"/>
  </si>
  <si>
    <t>千Ｎｍ3</t>
  </si>
  <si>
    <t>千Ｎｍ3</t>
    <rPh sb="0" eb="1">
      <t>セン</t>
    </rPh>
    <phoneticPr fontId="2"/>
  </si>
  <si>
    <t>千Ｎｍ3</t>
    <rPh sb="0" eb="1">
      <t>セン</t>
    </rPh>
    <phoneticPr fontId="2"/>
  </si>
  <si>
    <t>t-C/GJ</t>
    <phoneticPr fontId="4"/>
  </si>
  <si>
    <r>
      <t>t-CO</t>
    </r>
    <r>
      <rPr>
        <vertAlign val="sub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/GJ</t>
    </r>
    <phoneticPr fontId="4"/>
  </si>
  <si>
    <r>
      <t>t-CO</t>
    </r>
    <r>
      <rPr>
        <vertAlign val="sub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/千kWh</t>
    </r>
    <rPh sb="6" eb="7">
      <t>セン</t>
    </rPh>
    <phoneticPr fontId="4"/>
  </si>
  <si>
    <t>GJ/kL</t>
    <phoneticPr fontId="4"/>
  </si>
  <si>
    <t>GJ/t</t>
    <phoneticPr fontId="4"/>
  </si>
  <si>
    <r>
      <t>GJ/千Nｍ</t>
    </r>
    <r>
      <rPr>
        <vertAlign val="superscript"/>
        <sz val="9"/>
        <rFont val="ＭＳ 明朝"/>
        <family val="1"/>
        <charset val="128"/>
      </rPr>
      <t>3</t>
    </r>
    <phoneticPr fontId="4"/>
  </si>
  <si>
    <t>GJ/GJ</t>
    <phoneticPr fontId="4"/>
  </si>
  <si>
    <t>kL</t>
    <phoneticPr fontId="4"/>
  </si>
  <si>
    <t>t</t>
    <phoneticPr fontId="4"/>
  </si>
  <si>
    <t>GJ</t>
    <phoneticPr fontId="4"/>
  </si>
  <si>
    <r>
      <t>千Nｍ</t>
    </r>
    <r>
      <rPr>
        <vertAlign val="superscript"/>
        <sz val="11"/>
        <rFont val="ＭＳ 明朝"/>
        <family val="1"/>
        <charset val="128"/>
      </rPr>
      <t>3</t>
    </r>
    <rPh sb="0" eb="1">
      <t>セン</t>
    </rPh>
    <phoneticPr fontId="4"/>
  </si>
  <si>
    <t>GJ</t>
    <phoneticPr fontId="4"/>
  </si>
  <si>
    <t>その他の①②は9999にしておくこと（1ページ目で設定するため）</t>
    <rPh sb="2" eb="3">
      <t>タ</t>
    </rPh>
    <rPh sb="23" eb="24">
      <t>メ</t>
    </rPh>
    <rPh sb="25" eb="27">
      <t>セッテイ</t>
    </rPh>
    <phoneticPr fontId="2"/>
  </si>
  <si>
    <t>換算係数</t>
    <rPh sb="0" eb="2">
      <t>カンザン</t>
    </rPh>
    <rPh sb="2" eb="4">
      <t>ケイスウ</t>
    </rPh>
    <phoneticPr fontId="2"/>
  </si>
  <si>
    <t>６　都市ガス使用量換算シート（自動計算）</t>
    <rPh sb="2" eb="4">
      <t>トシ</t>
    </rPh>
    <rPh sb="6" eb="9">
      <t>シヨウリョウ</t>
    </rPh>
    <rPh sb="9" eb="11">
      <t>カンザン</t>
    </rPh>
    <rPh sb="15" eb="17">
      <t>ジドウ</t>
    </rPh>
    <rPh sb="17" eb="19">
      <t>ケイサン</t>
    </rPh>
    <phoneticPr fontId="2"/>
  </si>
  <si>
    <t>（２）都市ガスの熱量</t>
    <rPh sb="3" eb="5">
      <t>トシ</t>
    </rPh>
    <rPh sb="8" eb="10">
      <t>ネツリョウ</t>
    </rPh>
    <phoneticPr fontId="2"/>
  </si>
  <si>
    <t>（３）都市ガス・ＬＰＧ以外の気体燃料</t>
    <phoneticPr fontId="2"/>
  </si>
  <si>
    <t>（４）その他の燃料</t>
    <rPh sb="5" eb="6">
      <t>タ</t>
    </rPh>
    <rPh sb="7" eb="9">
      <t>ネンリョウ</t>
    </rPh>
    <phoneticPr fontId="2"/>
  </si>
  <si>
    <t>上記以外の都市ガス②</t>
    <rPh sb="0" eb="2">
      <t>ジョウキ</t>
    </rPh>
    <rPh sb="2" eb="4">
      <t>イガイ</t>
    </rPh>
    <rPh sb="5" eb="7">
      <t>トシ</t>
    </rPh>
    <phoneticPr fontId="2"/>
  </si>
  <si>
    <t>液化石油ガス_LPG_プロパン・ブタン混合</t>
    <rPh sb="19" eb="21">
      <t>コンゴウ</t>
    </rPh>
    <phoneticPr fontId="2"/>
  </si>
  <si>
    <t>液化石油ガス_LPG_プロパン</t>
    <phoneticPr fontId="2"/>
  </si>
  <si>
    <t>液化石油ガス_LPG_ブタン</t>
    <phoneticPr fontId="2"/>
  </si>
  <si>
    <t>液化石油ガス_LPG_その他</t>
    <rPh sb="13" eb="14">
      <t>タ</t>
    </rPh>
    <phoneticPr fontId="2"/>
  </si>
  <si>
    <t>液化石油ガス_LPG_プロパン</t>
    <phoneticPr fontId="2"/>
  </si>
  <si>
    <t>【液化石油ガス_LPG_プロパン・ブタン混合】</t>
    <phoneticPr fontId="2"/>
  </si>
  <si>
    <t>【液化石油ガス_LPG_プロパン】</t>
    <phoneticPr fontId="2"/>
  </si>
  <si>
    <t>【液化石油ガス_LPG_ブタン】</t>
    <phoneticPr fontId="2"/>
  </si>
  <si>
    <t>【液化石油ガス_LPG_その他】</t>
    <phoneticPr fontId="2"/>
  </si>
  <si>
    <t>液化石油ガス_LPG_プロパン・ブタン混合</t>
    <rPh sb="0" eb="2">
      <t>エキカ</t>
    </rPh>
    <rPh sb="2" eb="4">
      <t>セキユ</t>
    </rPh>
    <rPh sb="19" eb="21">
      <t>コンゴウ</t>
    </rPh>
    <phoneticPr fontId="4"/>
  </si>
  <si>
    <t>液化石油ガス_LPG_プロパン</t>
    <rPh sb="0" eb="2">
      <t>エキカ</t>
    </rPh>
    <rPh sb="2" eb="4">
      <t>セキユ</t>
    </rPh>
    <phoneticPr fontId="4"/>
  </si>
  <si>
    <t>液化石油ガス_LPG_ブタン</t>
    <phoneticPr fontId="4"/>
  </si>
  <si>
    <t>液化石油ガス_LPG_その他</t>
    <phoneticPr fontId="4"/>
  </si>
  <si>
    <t>排出係数</t>
    <rPh sb="0" eb="2">
      <t>ハイシュツ</t>
    </rPh>
    <rPh sb="2" eb="4">
      <t>ケイスウ</t>
    </rPh>
    <phoneticPr fontId="2"/>
  </si>
  <si>
    <t>（５）自ら生成した熱・電気を事業者外に供給する場合の排出係数</t>
    <rPh sb="3" eb="4">
      <t>ミズカ</t>
    </rPh>
    <rPh sb="5" eb="7">
      <t>セイセイ</t>
    </rPh>
    <rPh sb="9" eb="10">
      <t>ネツ</t>
    </rPh>
    <rPh sb="11" eb="13">
      <t>デンキ</t>
    </rPh>
    <rPh sb="14" eb="17">
      <t>ジギョウシャ</t>
    </rPh>
    <rPh sb="17" eb="18">
      <t>ガイ</t>
    </rPh>
    <rPh sb="19" eb="21">
      <t>キョウキュウ</t>
    </rPh>
    <rPh sb="23" eb="25">
      <t>バアイ</t>
    </rPh>
    <rPh sb="26" eb="28">
      <t>ハイシュツ</t>
    </rPh>
    <rPh sb="28" eb="30">
      <t>ケイスウ</t>
    </rPh>
    <phoneticPr fontId="2"/>
  </si>
  <si>
    <t>自ら生成した電気</t>
    <rPh sb="0" eb="1">
      <t>ミズカ</t>
    </rPh>
    <rPh sb="2" eb="4">
      <t>セイセイ</t>
    </rPh>
    <rPh sb="6" eb="8">
      <t>デンキ</t>
    </rPh>
    <phoneticPr fontId="4"/>
  </si>
  <si>
    <t>自ら生成した熱</t>
    <rPh sb="0" eb="1">
      <t>ミズカ</t>
    </rPh>
    <rPh sb="2" eb="4">
      <t>セイセイ</t>
    </rPh>
    <rPh sb="6" eb="7">
      <t>ネツ</t>
    </rPh>
    <phoneticPr fontId="4"/>
  </si>
  <si>
    <t>液化天然ガス（ＬＮＧ）</t>
    <rPh sb="0" eb="2">
      <t>エキカ</t>
    </rPh>
    <rPh sb="2" eb="4">
      <t>テンネン</t>
    </rPh>
    <phoneticPr fontId="4"/>
  </si>
  <si>
    <t>二酸化炭素
排　出　量</t>
    <phoneticPr fontId="4"/>
  </si>
  <si>
    <t>原油換算
使用量</t>
    <rPh sb="0" eb="2">
      <t>ゲンユ</t>
    </rPh>
    <rPh sb="2" eb="4">
      <t>カンサン</t>
    </rPh>
    <rPh sb="5" eb="8">
      <t>シヨウリョウ</t>
    </rPh>
    <phoneticPr fontId="4"/>
  </si>
  <si>
    <t>熱　量</t>
    <phoneticPr fontId="4"/>
  </si>
  <si>
    <t>使　用　量
（端数処理前）</t>
    <rPh sb="0" eb="1">
      <t>シ</t>
    </rPh>
    <rPh sb="2" eb="3">
      <t>ヨウ</t>
    </rPh>
    <rPh sb="4" eb="5">
      <t>リョウ</t>
    </rPh>
    <rPh sb="7" eb="9">
      <t>ハスウ</t>
    </rPh>
    <rPh sb="9" eb="11">
      <t>ショリ</t>
    </rPh>
    <rPh sb="11" eb="12">
      <t>マエ</t>
    </rPh>
    <phoneticPr fontId="4"/>
  </si>
  <si>
    <t>t-C/GJ</t>
    <phoneticPr fontId="2"/>
  </si>
  <si>
    <t>新日本瓦斯_6A</t>
  </si>
  <si>
    <t>新日本瓦斯_6A</t>
    <rPh sb="0" eb="3">
      <t>シンニホン</t>
    </rPh>
    <rPh sb="3" eb="5">
      <t>ガス</t>
    </rPh>
    <phoneticPr fontId="2"/>
  </si>
  <si>
    <t>元単位</t>
    <rPh sb="0" eb="3">
      <t>モトタンイ</t>
    </rPh>
    <phoneticPr fontId="2"/>
  </si>
  <si>
    <t>係数</t>
    <rPh sb="0" eb="2">
      <t>ケイスウ</t>
    </rPh>
    <phoneticPr fontId="2"/>
  </si>
  <si>
    <t>kWh</t>
  </si>
  <si>
    <t>千kWh</t>
    <rPh sb="0" eb="1">
      <t>セン</t>
    </rPh>
    <phoneticPr fontId="11"/>
  </si>
  <si>
    <t>原油_コンデンセートを除く</t>
    <rPh sb="0" eb="2">
      <t>ゲンユ</t>
    </rPh>
    <rPh sb="11" eb="12">
      <t>ノゾ</t>
    </rPh>
    <phoneticPr fontId="13"/>
  </si>
  <si>
    <t>kL</t>
  </si>
  <si>
    <t>原油のうちコンデンセート_NGL</t>
    <rPh sb="0" eb="2">
      <t>ゲンユ</t>
    </rPh>
    <phoneticPr fontId="13"/>
  </si>
  <si>
    <t>揮発油_ガソリン</t>
    <rPh sb="0" eb="3">
      <t>キハツユ</t>
    </rPh>
    <phoneticPr fontId="13"/>
  </si>
  <si>
    <t>灯油</t>
    <rPh sb="0" eb="2">
      <t>トウユ</t>
    </rPh>
    <phoneticPr fontId="13"/>
  </si>
  <si>
    <t>軽油</t>
  </si>
  <si>
    <t>Ａ重油</t>
    <rPh sb="1" eb="3">
      <t>ジュウユ</t>
    </rPh>
    <phoneticPr fontId="13"/>
  </si>
  <si>
    <t>Ｂ・Ｃ重油</t>
    <rPh sb="3" eb="5">
      <t>ジュウユ</t>
    </rPh>
    <phoneticPr fontId="13"/>
  </si>
  <si>
    <t>石油アスファルト</t>
    <rPh sb="0" eb="2">
      <t>セキユ</t>
    </rPh>
    <phoneticPr fontId="13"/>
  </si>
  <si>
    <t>石油コークス</t>
    <rPh sb="0" eb="2">
      <t>セキユ</t>
    </rPh>
    <phoneticPr fontId="13"/>
  </si>
  <si>
    <t>液化石油ガス_LPG_プロパン・ブタン混合</t>
    <rPh sb="0" eb="2">
      <t>エキカ</t>
    </rPh>
    <rPh sb="2" eb="4">
      <t>セキユ</t>
    </rPh>
    <rPh sb="19" eb="21">
      <t>コンゴウ</t>
    </rPh>
    <phoneticPr fontId="13"/>
  </si>
  <si>
    <t>千m3</t>
    <rPh sb="0" eb="1">
      <t>セン</t>
    </rPh>
    <phoneticPr fontId="11"/>
  </si>
  <si>
    <t>液化石油ガス_LPG_プロパン</t>
    <rPh sb="0" eb="2">
      <t>エキカ</t>
    </rPh>
    <rPh sb="2" eb="4">
      <t>セキユ</t>
    </rPh>
    <phoneticPr fontId="13"/>
  </si>
  <si>
    <t>液化石油ガス_LPG_ブタン</t>
  </si>
  <si>
    <t>液化石油ガス_LPG_その他</t>
  </si>
  <si>
    <t>石油系炭化水素ガス</t>
  </si>
  <si>
    <t>集計単位</t>
    <rPh sb="0" eb="2">
      <t>シュウケイ</t>
    </rPh>
    <rPh sb="2" eb="4">
      <t>タンイ</t>
    </rPh>
    <phoneticPr fontId="2"/>
  </si>
  <si>
    <t>千Nm3</t>
    <rPh sb="0" eb="1">
      <t>セン</t>
    </rPh>
    <phoneticPr fontId="11"/>
  </si>
  <si>
    <t>液化天然ガス_ＬＮＧ</t>
  </si>
  <si>
    <t>その他可燃性天然ガス</t>
  </si>
  <si>
    <t>気化率</t>
    <rPh sb="0" eb="3">
      <t>キカリツ</t>
    </rPh>
    <phoneticPr fontId="2"/>
  </si>
  <si>
    <t>0.458(kg/m3)</t>
    <phoneticPr fontId="2"/>
  </si>
  <si>
    <t>0.502(kg/m3)</t>
    <phoneticPr fontId="2"/>
  </si>
  <si>
    <t>0.355(kg/m3)</t>
    <phoneticPr fontId="2"/>
  </si>
  <si>
    <t>0.482(kg/m3)</t>
    <phoneticPr fontId="2"/>
  </si>
  <si>
    <t>1/気化率</t>
    <rPh sb="2" eb="5">
      <t>キカリツ</t>
    </rPh>
    <phoneticPr fontId="2"/>
  </si>
  <si>
    <t>1/気化率*0.001</t>
    <rPh sb="2" eb="5">
      <t>キカリツ</t>
    </rPh>
    <phoneticPr fontId="2"/>
  </si>
  <si>
    <t>(圧力/101.325*273.15/(273.15+温度))/1000</t>
    <rPh sb="1" eb="3">
      <t>アツリョク</t>
    </rPh>
    <rPh sb="27" eb="29">
      <t>オンド</t>
    </rPh>
    <phoneticPr fontId="2"/>
  </si>
  <si>
    <t>圧力/101.325*273.15/(273.15+温度)</t>
    <rPh sb="0" eb="2">
      <t>アツリョク</t>
    </rPh>
    <rPh sb="26" eb="28">
      <t>オンド</t>
    </rPh>
    <phoneticPr fontId="2"/>
  </si>
  <si>
    <t>(1)E44</t>
    <phoneticPr fontId="2"/>
  </si>
  <si>
    <t>(1)G44</t>
    <phoneticPr fontId="2"/>
  </si>
  <si>
    <t>(1)E45</t>
    <phoneticPr fontId="2"/>
  </si>
  <si>
    <t>(1)E46</t>
    <phoneticPr fontId="2"/>
  </si>
  <si>
    <t>(1)G45</t>
    <phoneticPr fontId="2"/>
  </si>
  <si>
    <t>(1)G46</t>
    <phoneticPr fontId="2"/>
  </si>
  <si>
    <t>自ら生成した熱</t>
    <rPh sb="0" eb="1">
      <t>ジ</t>
    </rPh>
    <rPh sb="2" eb="4">
      <t>セイセイ</t>
    </rPh>
    <rPh sb="6" eb="7">
      <t>ネツ</t>
    </rPh>
    <phoneticPr fontId="11"/>
  </si>
  <si>
    <t>自ら生成した電力</t>
  </si>
  <si>
    <t>熱</t>
    <rPh sb="0" eb="1">
      <t>ネツ</t>
    </rPh>
    <phoneticPr fontId="11"/>
  </si>
  <si>
    <t>その他の燃料①</t>
  </si>
  <si>
    <t>その他の燃料②</t>
  </si>
  <si>
    <t>排出活動別使用量</t>
    <rPh sb="0" eb="2">
      <t>ハイシュツ</t>
    </rPh>
    <rPh sb="2" eb="4">
      <t>カツドウ</t>
    </rPh>
    <rPh sb="4" eb="5">
      <t>ベツ</t>
    </rPh>
    <rPh sb="5" eb="8">
      <t>シヨウリョウ</t>
    </rPh>
    <phoneticPr fontId="2"/>
  </si>
  <si>
    <t>控除分</t>
    <rPh sb="0" eb="3">
      <t>コウジョブン</t>
    </rPh>
    <phoneticPr fontId="2"/>
  </si>
  <si>
    <t>特例分</t>
    <rPh sb="0" eb="2">
      <t>トクレイ</t>
    </rPh>
    <rPh sb="2" eb="3">
      <t>ブン</t>
    </rPh>
    <phoneticPr fontId="2"/>
  </si>
  <si>
    <t>工事</t>
    <phoneticPr fontId="2"/>
  </si>
  <si>
    <t>住宅用途</t>
    <phoneticPr fontId="2"/>
  </si>
  <si>
    <t>事業所外
移動体</t>
    <rPh sb="0" eb="3">
      <t>ジギョウショ</t>
    </rPh>
    <rPh sb="3" eb="4">
      <t>ガイ</t>
    </rPh>
    <phoneticPr fontId="2"/>
  </si>
  <si>
    <t>他事業所への
熱電気供給</t>
    <phoneticPr fontId="2"/>
  </si>
  <si>
    <t>他事業所への
直接供給</t>
    <phoneticPr fontId="2"/>
  </si>
  <si>
    <t>再エネ
価値移転</t>
    <rPh sb="0" eb="1">
      <t>サイ</t>
    </rPh>
    <rPh sb="4" eb="6">
      <t>カチ</t>
    </rPh>
    <rPh sb="6" eb="8">
      <t>イテン</t>
    </rPh>
    <phoneticPr fontId="11"/>
  </si>
  <si>
    <t>再エネ
自家消費</t>
    <rPh sb="0" eb="1">
      <t>サイ</t>
    </rPh>
    <rPh sb="4" eb="6">
      <t>ジカ</t>
    </rPh>
    <rPh sb="6" eb="8">
      <t>ショウヒ</t>
    </rPh>
    <phoneticPr fontId="11"/>
  </si>
  <si>
    <t>高効率ＣＧＳ</t>
    <rPh sb="0" eb="3">
      <t>コウコウリツ</t>
    </rPh>
    <phoneticPr fontId="11"/>
  </si>
  <si>
    <t>集計</t>
    <rPh sb="0" eb="2">
      <t>シュウケイ</t>
    </rPh>
    <phoneticPr fontId="2"/>
  </si>
  <si>
    <t>再エネ自家消費（電気）</t>
    <rPh sb="0" eb="1">
      <t>サイ</t>
    </rPh>
    <rPh sb="3" eb="5">
      <t>ジカ</t>
    </rPh>
    <rPh sb="5" eb="7">
      <t>ショウヒ</t>
    </rPh>
    <rPh sb="8" eb="10">
      <t>デンキ</t>
    </rPh>
    <phoneticPr fontId="11"/>
  </si>
  <si>
    <t>（参考）２号（４）の集計シート</t>
    <rPh sb="1" eb="3">
      <t>サンコウ</t>
    </rPh>
    <rPh sb="5" eb="6">
      <t>ゴウ</t>
    </rPh>
    <rPh sb="10" eb="12">
      <t>シュウケイ</t>
    </rPh>
    <phoneticPr fontId="2"/>
  </si>
  <si>
    <t>使用量</t>
    <rPh sb="0" eb="3">
      <t>シヨウリョウ</t>
    </rPh>
    <phoneticPr fontId="2"/>
  </si>
  <si>
    <t>外部供給
（熱）</t>
    <rPh sb="0" eb="2">
      <t>ガイブ</t>
    </rPh>
    <rPh sb="2" eb="4">
      <t>キョウキュウ</t>
    </rPh>
    <rPh sb="6" eb="7">
      <t>ネツ</t>
    </rPh>
    <phoneticPr fontId="11"/>
  </si>
  <si>
    <t>外部供給
（電気）</t>
    <rPh sb="0" eb="2">
      <t>ガイブ</t>
    </rPh>
    <rPh sb="2" eb="4">
      <t>キョウキュウ</t>
    </rPh>
    <rPh sb="6" eb="8">
      <t>デンキ</t>
    </rPh>
    <phoneticPr fontId="11"/>
  </si>
  <si>
    <t>再エネ移転
（電気）</t>
    <rPh sb="0" eb="1">
      <t>サイ</t>
    </rPh>
    <rPh sb="3" eb="5">
      <t>イテン</t>
    </rPh>
    <rPh sb="7" eb="9">
      <t>デンキ</t>
    </rPh>
    <phoneticPr fontId="11"/>
  </si>
  <si>
    <t>再エネ移転
（熱）</t>
    <rPh sb="0" eb="1">
      <t>サイ</t>
    </rPh>
    <rPh sb="3" eb="5">
      <t>イテン</t>
    </rPh>
    <rPh sb="7" eb="8">
      <t>ネツ</t>
    </rPh>
    <phoneticPr fontId="11"/>
  </si>
  <si>
    <t>使用量
（控除後）</t>
    <rPh sb="0" eb="3">
      <t>シヨウリョウ</t>
    </rPh>
    <rPh sb="5" eb="7">
      <t>コウジョ</t>
    </rPh>
    <rPh sb="7" eb="8">
      <t>ゴ</t>
    </rPh>
    <phoneticPr fontId="11"/>
  </si>
  <si>
    <t>使用量
（控除前）</t>
    <rPh sb="0" eb="3">
      <t>シヨウリョウ</t>
    </rPh>
    <rPh sb="5" eb="7">
      <t>コウジョ</t>
    </rPh>
    <rPh sb="7" eb="8">
      <t>マエ</t>
    </rPh>
    <phoneticPr fontId="11"/>
  </si>
  <si>
    <t>使用量
（控除分）</t>
    <rPh sb="0" eb="3">
      <t>シヨウリョウ</t>
    </rPh>
    <rPh sb="5" eb="7">
      <t>コウジョ</t>
    </rPh>
    <rPh sb="7" eb="8">
      <t>ブン</t>
    </rPh>
    <phoneticPr fontId="11"/>
  </si>
  <si>
    <t>排出活動の種類</t>
    <phoneticPr fontId="2"/>
  </si>
  <si>
    <t>【使用量監視点】</t>
    <rPh sb="1" eb="4">
      <t>シヨウリョウ</t>
    </rPh>
    <rPh sb="4" eb="6">
      <t>カンシ</t>
    </rPh>
    <rPh sb="6" eb="7">
      <t>テン</t>
    </rPh>
    <phoneticPr fontId="2"/>
  </si>
  <si>
    <t>【控除分監視点】</t>
    <rPh sb="1" eb="3">
      <t>コウジョ</t>
    </rPh>
    <rPh sb="3" eb="4">
      <t>ブン</t>
    </rPh>
    <rPh sb="4" eb="6">
      <t>カンシ</t>
    </rPh>
    <rPh sb="6" eb="7">
      <t>テン</t>
    </rPh>
    <phoneticPr fontId="2"/>
  </si>
  <si>
    <t>【再エネ・特例監視点】</t>
    <rPh sb="1" eb="2">
      <t>サイ</t>
    </rPh>
    <rPh sb="5" eb="7">
      <t>トクレイ</t>
    </rPh>
    <rPh sb="7" eb="9">
      <t>カンシ</t>
    </rPh>
    <rPh sb="9" eb="10">
      <t>テン</t>
    </rPh>
    <phoneticPr fontId="2"/>
  </si>
  <si>
    <t>使用量集計</t>
    <rPh sb="0" eb="3">
      <t>シヨウリョウ</t>
    </rPh>
    <rPh sb="3" eb="5">
      <t>シュウケイ</t>
    </rPh>
    <phoneticPr fontId="2"/>
  </si>
  <si>
    <t>控除量集計</t>
    <rPh sb="0" eb="2">
      <t>コウジョ</t>
    </rPh>
    <rPh sb="2" eb="3">
      <t>リョウ</t>
    </rPh>
    <rPh sb="3" eb="5">
      <t>シュウケイ</t>
    </rPh>
    <phoneticPr fontId="2"/>
  </si>
  <si>
    <t>使用量</t>
    <rPh sb="0" eb="3">
      <t>シヨウリョウ</t>
    </rPh>
    <phoneticPr fontId="7"/>
  </si>
  <si>
    <t>集計
区分</t>
    <rPh sb="0" eb="2">
      <t>シュウケイ</t>
    </rPh>
    <rPh sb="3" eb="5">
      <t>クブン</t>
    </rPh>
    <phoneticPr fontId="2"/>
  </si>
  <si>
    <t>控除量</t>
    <rPh sb="0" eb="2">
      <t>コウジョ</t>
    </rPh>
    <rPh sb="2" eb="3">
      <t>リョウ</t>
    </rPh>
    <phoneticPr fontId="7"/>
  </si>
  <si>
    <t>改正履歴</t>
    <rPh sb="0" eb="2">
      <t>カイセイ</t>
    </rPh>
    <rPh sb="2" eb="4">
      <t>リレキ</t>
    </rPh>
    <phoneticPr fontId="2"/>
  </si>
  <si>
    <t>(4)シートを排出活動の種類ごとに入力するよう区分</t>
    <rPh sb="7" eb="9">
      <t>ハイシュツ</t>
    </rPh>
    <rPh sb="9" eb="11">
      <t>カツドウ</t>
    </rPh>
    <rPh sb="12" eb="14">
      <t>シュルイ</t>
    </rPh>
    <rPh sb="17" eb="19">
      <t>ニュウリョク</t>
    </rPh>
    <rPh sb="23" eb="25">
      <t>クブン</t>
    </rPh>
    <phoneticPr fontId="2"/>
  </si>
  <si>
    <t>(5)シートを改正（都市ガスの控除分がある場合の計算方法を修正）</t>
    <rPh sb="7" eb="9">
      <t>カイセイ</t>
    </rPh>
    <rPh sb="10" eb="12">
      <t>トシ</t>
    </rPh>
    <rPh sb="15" eb="17">
      <t>コウジョ</t>
    </rPh>
    <rPh sb="17" eb="18">
      <t>ブン</t>
    </rPh>
    <rPh sb="21" eb="23">
      <t>バアイ</t>
    </rPh>
    <rPh sb="24" eb="26">
      <t>ケイサン</t>
    </rPh>
    <rPh sb="26" eb="28">
      <t>ホウホウ</t>
    </rPh>
    <rPh sb="29" eb="31">
      <t>シュウセイ</t>
    </rPh>
    <phoneticPr fontId="2"/>
  </si>
  <si>
    <t>(6)シート中、ＬＰガスの合計計算式を修正</t>
    <rPh sb="6" eb="7">
      <t>チュウ</t>
    </rPh>
    <rPh sb="13" eb="15">
      <t>ゴウケイ</t>
    </rPh>
    <rPh sb="15" eb="17">
      <t>ケイサン</t>
    </rPh>
    <rPh sb="17" eb="18">
      <t>シキ</t>
    </rPh>
    <rPh sb="19" eb="21">
      <t>シュウセイ</t>
    </rPh>
    <phoneticPr fontId="2"/>
  </si>
  <si>
    <t>Ver.1.04</t>
    <phoneticPr fontId="2"/>
  </si>
  <si>
    <t>使　用　量
（端数処理後）</t>
    <rPh sb="0" eb="1">
      <t>シ</t>
    </rPh>
    <rPh sb="2" eb="3">
      <t>ヨウ</t>
    </rPh>
    <rPh sb="4" eb="5">
      <t>リョウ</t>
    </rPh>
    <rPh sb="7" eb="9">
      <t>ハスウ</t>
    </rPh>
    <rPh sb="9" eb="11">
      <t>ショリ</t>
    </rPh>
    <rPh sb="11" eb="12">
      <t>ゴ</t>
    </rPh>
    <phoneticPr fontId="4"/>
  </si>
  <si>
    <t>Ver.1.05</t>
    <phoneticPr fontId="2"/>
  </si>
  <si>
    <t>(6)シート中、H4セルの表記を修正（「温暖化対策計画に転記する値」→「端数処理後」）</t>
    <rPh sb="6" eb="7">
      <t>チュウ</t>
    </rPh>
    <rPh sb="13" eb="15">
      <t>ヒョウキ</t>
    </rPh>
    <rPh sb="16" eb="18">
      <t>シュウセイ</t>
    </rPh>
    <rPh sb="20" eb="23">
      <t>オンダンカ</t>
    </rPh>
    <rPh sb="23" eb="25">
      <t>タイサク</t>
    </rPh>
    <rPh sb="25" eb="27">
      <t>ケイカク</t>
    </rPh>
    <rPh sb="28" eb="30">
      <t>テンキ</t>
    </rPh>
    <rPh sb="32" eb="33">
      <t>アタイ</t>
    </rPh>
    <rPh sb="36" eb="38">
      <t>ハスウ</t>
    </rPh>
    <rPh sb="38" eb="40">
      <t>ショリ</t>
    </rPh>
    <rPh sb="40" eb="41">
      <t>ゴ</t>
    </rPh>
    <phoneticPr fontId="2"/>
  </si>
  <si>
    <t>Ver.1.06</t>
    <phoneticPr fontId="2"/>
  </si>
  <si>
    <t>埼玉ガス（13A）の熱量を修正（H14.4～21.12分：41.86MJ/Nm3→43.12MJ/Nm3）</t>
    <rPh sb="0" eb="2">
      <t>サイタマ</t>
    </rPh>
    <rPh sb="10" eb="12">
      <t>ネツリョウ</t>
    </rPh>
    <rPh sb="13" eb="15">
      <t>シュウセイ</t>
    </rPh>
    <rPh sb="27" eb="28">
      <t>ブン</t>
    </rPh>
    <phoneticPr fontId="2"/>
  </si>
  <si>
    <t>Ver.1.07</t>
    <phoneticPr fontId="2"/>
  </si>
  <si>
    <t>延床面積について、年度末の値を表示</t>
    <rPh sb="0" eb="1">
      <t>ノベ</t>
    </rPh>
    <rPh sb="1" eb="4">
      <t>ユカメンセキ</t>
    </rPh>
    <rPh sb="9" eb="12">
      <t>ネンドマツ</t>
    </rPh>
    <rPh sb="13" eb="14">
      <t>アタイ</t>
    </rPh>
    <rPh sb="15" eb="17">
      <t>ヒョウジ</t>
    </rPh>
    <phoneticPr fontId="2"/>
  </si>
  <si>
    <t>太田都市ガス_13A</t>
    <rPh sb="0" eb="2">
      <t>オオタ</t>
    </rPh>
    <rPh sb="2" eb="4">
      <t>トシ</t>
    </rPh>
    <phoneticPr fontId="2"/>
  </si>
  <si>
    <t>床面積入力シートの保護を解除</t>
    <rPh sb="0" eb="3">
      <t>ユカメンセキ</t>
    </rPh>
    <rPh sb="3" eb="5">
      <t>ニュウリョク</t>
    </rPh>
    <rPh sb="9" eb="11">
      <t>ホゴ</t>
    </rPh>
    <rPh sb="12" eb="14">
      <t>カイジョ</t>
    </rPh>
    <phoneticPr fontId="2"/>
  </si>
  <si>
    <t>都市ガスの供給会社に、太田都市ガスを追加（H25.05エネ起算定GL改正対応）</t>
    <rPh sb="0" eb="2">
      <t>トシ</t>
    </rPh>
    <rPh sb="5" eb="7">
      <t>キョウキュウ</t>
    </rPh>
    <rPh sb="7" eb="9">
      <t>ガイシャ</t>
    </rPh>
    <rPh sb="11" eb="13">
      <t>オオタ</t>
    </rPh>
    <rPh sb="13" eb="15">
      <t>トシ</t>
    </rPh>
    <rPh sb="18" eb="20">
      <t>ツイカ</t>
    </rPh>
    <rPh sb="29" eb="30">
      <t>キ</t>
    </rPh>
    <rPh sb="30" eb="32">
      <t>サンテイ</t>
    </rPh>
    <rPh sb="34" eb="36">
      <t>カイセイ</t>
    </rPh>
    <rPh sb="36" eb="38">
      <t>タイオウ</t>
    </rPh>
    <phoneticPr fontId="2"/>
  </si>
  <si>
    <t>Ver.1.08</t>
    <phoneticPr fontId="2"/>
  </si>
  <si>
    <t>その他の燃料の単位に「L」を追加</t>
    <rPh sb="2" eb="3">
      <t>タ</t>
    </rPh>
    <rPh sb="4" eb="6">
      <t>ネンリョウ</t>
    </rPh>
    <rPh sb="7" eb="9">
      <t>タンイ</t>
    </rPh>
    <rPh sb="14" eb="16">
      <t>ツイカ</t>
    </rPh>
    <phoneticPr fontId="2"/>
  </si>
  <si>
    <t>高効率コージェネレーションシステムからの
電気及び熱の受入による削減量</t>
    <rPh sb="0" eb="3">
      <t>コウコウリツ</t>
    </rPh>
    <rPh sb="21" eb="23">
      <t>デンキ</t>
    </rPh>
    <rPh sb="23" eb="24">
      <t>オヨ</t>
    </rPh>
    <rPh sb="25" eb="26">
      <t>ネツ</t>
    </rPh>
    <rPh sb="27" eb="28">
      <t>ウ</t>
    </rPh>
    <rPh sb="28" eb="29">
      <t>イ</t>
    </rPh>
    <rPh sb="32" eb="34">
      <t>サクゲン</t>
    </rPh>
    <rPh sb="34" eb="35">
      <t>リョウ</t>
    </rPh>
    <phoneticPr fontId="4"/>
  </si>
  <si>
    <t>本庄ガス_調整ガス</t>
    <rPh sb="0" eb="2">
      <t>ホンジョウ</t>
    </rPh>
    <rPh sb="5" eb="7">
      <t>チョウセイ</t>
    </rPh>
    <phoneticPr fontId="2"/>
  </si>
  <si>
    <t>調整ガス</t>
    <rPh sb="0" eb="2">
      <t>チョウセイ</t>
    </rPh>
    <phoneticPr fontId="2"/>
  </si>
  <si>
    <t>調整ガス</t>
    <rPh sb="0" eb="2">
      <t>チョウセイ</t>
    </rPh>
    <phoneticPr fontId="2"/>
  </si>
  <si>
    <r>
      <t>調整ガス</t>
    </r>
    <r>
      <rPr>
        <sz val="10"/>
        <rFont val="ＭＳ 明朝"/>
        <family val="1"/>
        <charset val="128"/>
      </rPr>
      <t>:43.4MJ/m</t>
    </r>
    <r>
      <rPr>
        <vertAlign val="superscript"/>
        <sz val="10"/>
        <rFont val="ＭＳ 明朝"/>
        <family val="1"/>
        <charset val="128"/>
      </rPr>
      <t>3</t>
    </r>
    <rPh sb="0" eb="2">
      <t>チョウセイ</t>
    </rPh>
    <phoneticPr fontId="2"/>
  </si>
  <si>
    <t>③　再生可能エネルギーに係るもの</t>
    <rPh sb="2" eb="4">
      <t>サイセイ</t>
    </rPh>
    <rPh sb="4" eb="6">
      <t>カノウ</t>
    </rPh>
    <rPh sb="12" eb="13">
      <t>カカ</t>
    </rPh>
    <phoneticPr fontId="2"/>
  </si>
  <si>
    <t>熱量</t>
    <rPh sb="0" eb="2">
      <t>ネツリョウ</t>
    </rPh>
    <phoneticPr fontId="2"/>
  </si>
  <si>
    <t>13A：45MJ/Nm3</t>
    <phoneticPr fontId="2"/>
  </si>
  <si>
    <t>13A：43.12MJ/Nm3</t>
    <phoneticPr fontId="2"/>
  </si>
  <si>
    <t>13A：46.04MJ/Nm3</t>
    <phoneticPr fontId="2"/>
  </si>
  <si>
    <t>12A：41.86MJ/Nm3</t>
    <phoneticPr fontId="2"/>
  </si>
  <si>
    <t>調整ガス：43.4MJ/Nm3</t>
    <rPh sb="0" eb="2">
      <t>チョウセイ</t>
    </rPh>
    <phoneticPr fontId="2"/>
  </si>
  <si>
    <t>合計</t>
    <rPh sb="0" eb="2">
      <t>ゴウケイ</t>
    </rPh>
    <phoneticPr fontId="2"/>
  </si>
  <si>
    <t>区分：供給熱量</t>
    <rPh sb="0" eb="2">
      <t>クブン</t>
    </rPh>
    <rPh sb="3" eb="5">
      <t>キョウキュウ</t>
    </rPh>
    <rPh sb="5" eb="7">
      <t>ネツリョウ</t>
    </rPh>
    <phoneticPr fontId="2"/>
  </si>
  <si>
    <t>２　燃料等使用量</t>
    <rPh sb="2" eb="4">
      <t>ネンリョウ</t>
    </rPh>
    <rPh sb="4" eb="5">
      <t>トウ</t>
    </rPh>
    <rPh sb="5" eb="8">
      <t>シヨウリョウ</t>
    </rPh>
    <phoneticPr fontId="2"/>
  </si>
  <si>
    <t>①　事業所内へ供給される燃料等使用量</t>
    <rPh sb="2" eb="5">
      <t>ジギョウショ</t>
    </rPh>
    <rPh sb="5" eb="6">
      <t>ナイ</t>
    </rPh>
    <rPh sb="7" eb="9">
      <t>キョウキュウ</t>
    </rPh>
    <rPh sb="12" eb="14">
      <t>ネンリョウ</t>
    </rPh>
    <rPh sb="14" eb="15">
      <t>トウ</t>
    </rPh>
    <rPh sb="15" eb="17">
      <t>シヨウ</t>
    </rPh>
    <rPh sb="17" eb="18">
      <t>リョウ</t>
    </rPh>
    <phoneticPr fontId="2"/>
  </si>
  <si>
    <t>②　①のうち算定対象から除く燃料等使用量</t>
    <rPh sb="6" eb="8">
      <t>サンテイ</t>
    </rPh>
    <rPh sb="8" eb="10">
      <t>タイショウ</t>
    </rPh>
    <rPh sb="12" eb="13">
      <t>ノゾ</t>
    </rPh>
    <rPh sb="14" eb="16">
      <t>ネンリョウ</t>
    </rPh>
    <rPh sb="16" eb="17">
      <t>トウ</t>
    </rPh>
    <rPh sb="17" eb="19">
      <t>シヨウ</t>
    </rPh>
    <rPh sb="19" eb="20">
      <t>リョウ</t>
    </rPh>
    <phoneticPr fontId="2"/>
  </si>
  <si>
    <t>事業所番号</t>
    <rPh sb="0" eb="3">
      <t>ジギョウショ</t>
    </rPh>
    <rPh sb="3" eb="5">
      <t>バンゴウ</t>
    </rPh>
    <phoneticPr fontId="2"/>
  </si>
  <si>
    <t>※都市ガス供給会社の定格値以外を使用する場合のみ設定する</t>
    <rPh sb="1" eb="3">
      <t>トシ</t>
    </rPh>
    <rPh sb="5" eb="7">
      <t>キョウキュウ</t>
    </rPh>
    <rPh sb="7" eb="9">
      <t>ガイシャ</t>
    </rPh>
    <rPh sb="10" eb="12">
      <t>テイカク</t>
    </rPh>
    <rPh sb="12" eb="13">
      <t>チ</t>
    </rPh>
    <rPh sb="13" eb="15">
      <t>イガイ</t>
    </rPh>
    <rPh sb="16" eb="18">
      <t>シヨウ</t>
    </rPh>
    <rPh sb="20" eb="22">
      <t>バアイ</t>
    </rPh>
    <rPh sb="24" eb="26">
      <t>セッテイ</t>
    </rPh>
    <phoneticPr fontId="2"/>
  </si>
  <si>
    <t>A,Bテナント等算定資料　その１</t>
    <rPh sb="7" eb="8">
      <t>トウ</t>
    </rPh>
    <rPh sb="8" eb="10">
      <t>サンテイ</t>
    </rPh>
    <rPh sb="10" eb="12">
      <t>シリョウ</t>
    </rPh>
    <phoneticPr fontId="2"/>
  </si>
  <si>
    <t>A,Bテナント等算定資料　都市ガス換算</t>
    <rPh sb="7" eb="8">
      <t>トウ</t>
    </rPh>
    <rPh sb="8" eb="10">
      <t>サンテイ</t>
    </rPh>
    <rPh sb="10" eb="12">
      <t>シリョウ</t>
    </rPh>
    <rPh sb="13" eb="15">
      <t>トシ</t>
    </rPh>
    <rPh sb="17" eb="19">
      <t>カンザン</t>
    </rPh>
    <phoneticPr fontId="2"/>
  </si>
  <si>
    <r>
      <t>熱量（MJ/Nm</t>
    </r>
    <r>
      <rPr>
        <vertAlign val="super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）</t>
    </r>
    <rPh sb="0" eb="2">
      <t>ネツリョウ</t>
    </rPh>
    <phoneticPr fontId="2"/>
  </si>
  <si>
    <r>
      <t>t-CO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/GJ</t>
    </r>
    <phoneticPr fontId="2"/>
  </si>
  <si>
    <r>
      <t>t-CO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/千kWh</t>
    </r>
    <rPh sb="6" eb="7">
      <t>セン</t>
    </rPh>
    <phoneticPr fontId="2"/>
  </si>
  <si>
    <t>令和</t>
    <rPh sb="0" eb="2">
      <t>レイワ</t>
    </rPh>
    <phoneticPr fontId="2"/>
  </si>
  <si>
    <t>（１）高効率コージェネレーションシステム</t>
    <rPh sb="3" eb="6">
      <t>コウコウリツ</t>
    </rPh>
    <phoneticPr fontId="2"/>
  </si>
  <si>
    <t>からの電気及び熱の受入れに関する削減量</t>
    <phoneticPr fontId="2"/>
  </si>
  <si>
    <t>（２）低炭素電力の受入による削減量</t>
    <rPh sb="3" eb="8">
      <t>テイタンソデンリョク</t>
    </rPh>
    <rPh sb="9" eb="11">
      <t>ウケイレ</t>
    </rPh>
    <rPh sb="14" eb="16">
      <t>サクゲン</t>
    </rPh>
    <rPh sb="16" eb="17">
      <t>リョウ</t>
    </rPh>
    <phoneticPr fontId="2"/>
  </si>
  <si>
    <t>低炭素電力事業者</t>
    <rPh sb="0" eb="3">
      <t>テイタンソ</t>
    </rPh>
    <rPh sb="3" eb="5">
      <t>デンリョク</t>
    </rPh>
    <rPh sb="5" eb="8">
      <t>ジギョウシャ</t>
    </rPh>
    <phoneticPr fontId="37"/>
  </si>
  <si>
    <t>一般送配電事業者の電線路を介して供給された電気</t>
    <rPh sb="0" eb="2">
      <t>イッパン</t>
    </rPh>
    <rPh sb="2" eb="3">
      <t>ソウ</t>
    </rPh>
    <rPh sb="3" eb="5">
      <t>ハイデン</t>
    </rPh>
    <rPh sb="5" eb="7">
      <t>ジギョウ</t>
    </rPh>
    <rPh sb="7" eb="8">
      <t>シャ</t>
    </rPh>
    <rPh sb="9" eb="11">
      <t>デンセン</t>
    </rPh>
    <rPh sb="11" eb="12">
      <t>ロ</t>
    </rPh>
    <rPh sb="13" eb="14">
      <t>カイ</t>
    </rPh>
    <rPh sb="16" eb="18">
      <t>キョウキュウ</t>
    </rPh>
    <rPh sb="21" eb="23">
      <t>デンキ</t>
    </rPh>
    <phoneticPr fontId="2"/>
  </si>
  <si>
    <t>昼間（8時～22時）</t>
    <rPh sb="0" eb="2">
      <t>ヒルマ</t>
    </rPh>
    <rPh sb="4" eb="5">
      <t>ジ</t>
    </rPh>
    <rPh sb="8" eb="9">
      <t>ジ</t>
    </rPh>
    <phoneticPr fontId="2"/>
  </si>
  <si>
    <t>夜間（22時～翌8時）</t>
    <rPh sb="0" eb="2">
      <t>ヤカン</t>
    </rPh>
    <rPh sb="5" eb="6">
      <t>ジ</t>
    </rPh>
    <rPh sb="7" eb="8">
      <t>ヨク</t>
    </rPh>
    <rPh sb="9" eb="10">
      <t>ジ</t>
    </rPh>
    <phoneticPr fontId="2"/>
  </si>
  <si>
    <t>その他の買電（昼夜不明の場合を含む。）</t>
    <rPh sb="2" eb="3">
      <t>タ</t>
    </rPh>
    <rPh sb="7" eb="9">
      <t>チュウヤ</t>
    </rPh>
    <rPh sb="9" eb="11">
      <t>フメイ</t>
    </rPh>
    <rPh sb="12" eb="14">
      <t>バアイ</t>
    </rPh>
    <rPh sb="15" eb="16">
      <t>フク</t>
    </rPh>
    <phoneticPr fontId="2"/>
  </si>
  <si>
    <t>低炭素電力の受入による削減量</t>
    <rPh sb="0" eb="1">
      <t>テイ</t>
    </rPh>
    <rPh sb="11" eb="13">
      <t>サクゲン</t>
    </rPh>
    <rPh sb="13" eb="14">
      <t>リョウ</t>
    </rPh>
    <phoneticPr fontId="2"/>
  </si>
  <si>
    <t>国が告示した
メニューの名称</t>
  </si>
  <si>
    <t>低炭素電力削減量</t>
    <phoneticPr fontId="37"/>
  </si>
  <si>
    <t>A,Bテナント等算定資料　その４</t>
    <rPh sb="7" eb="8">
      <t>トウ</t>
    </rPh>
    <rPh sb="8" eb="10">
      <t>サンテイ</t>
    </rPh>
    <rPh sb="10" eb="12">
      <t>シリョウ</t>
    </rPh>
    <phoneticPr fontId="2"/>
  </si>
  <si>
    <t>事業所種別</t>
    <rPh sb="0" eb="3">
      <t>ジギョウショ</t>
    </rPh>
    <rPh sb="3" eb="5">
      <t>シュベツ</t>
    </rPh>
    <phoneticPr fontId="2"/>
  </si>
  <si>
    <t>A,Bテナント等算定資料　その２</t>
    <phoneticPr fontId="2"/>
  </si>
  <si>
    <t>一般送配電事業者の電線路を介した電気_昼間</t>
    <phoneticPr fontId="7"/>
  </si>
  <si>
    <t>【一般送配電事業者の電線路を介した電気_昼間】</t>
  </si>
  <si>
    <t>一般送配電事業者の電線路を介した電気_昼間</t>
    <phoneticPr fontId="12"/>
  </si>
  <si>
    <t>一般送配電事業者の電線路を介した電気_夜間</t>
    <phoneticPr fontId="7"/>
  </si>
  <si>
    <t>【一般送配電事業者の電線路を介した電気_夜間】</t>
  </si>
  <si>
    <t>一般送配電事業者の電線路を介した電気_夜間</t>
    <phoneticPr fontId="12"/>
  </si>
  <si>
    <t>昼夜不明またはその他からの買電</t>
    <phoneticPr fontId="7"/>
  </si>
  <si>
    <t>【昼夜不明またはその他からの買電】</t>
  </si>
  <si>
    <t>昼夜不明またはその他からの買電</t>
    <phoneticPr fontId="12"/>
  </si>
  <si>
    <t>供給会社名称</t>
    <rPh sb="0" eb="2">
      <t>キョウキュウ</t>
    </rPh>
    <rPh sb="2" eb="4">
      <t>ガイシャ</t>
    </rPh>
    <rPh sb="4" eb="6">
      <t>メイショウ</t>
    </rPh>
    <phoneticPr fontId="2"/>
  </si>
  <si>
    <t>都市ガス</t>
    <rPh sb="0" eb="2">
      <t>トシ</t>
    </rPh>
    <phoneticPr fontId="4"/>
  </si>
  <si>
    <t>６　低炭素電力削減量計算</t>
    <rPh sb="2" eb="5">
      <t>テイタンソ</t>
    </rPh>
    <rPh sb="5" eb="7">
      <t>デンリョク</t>
    </rPh>
    <rPh sb="7" eb="9">
      <t>サクゲン</t>
    </rPh>
    <rPh sb="9" eb="10">
      <t>リョウ</t>
    </rPh>
    <rPh sb="10" eb="12">
      <t>ケイサン</t>
    </rPh>
    <phoneticPr fontId="36"/>
  </si>
  <si>
    <t>供給された電力
メニューの名称</t>
    <rPh sb="0" eb="2">
      <t>キョウキュウ</t>
    </rPh>
    <rPh sb="5" eb="7">
      <t>デンリョク</t>
    </rPh>
    <rPh sb="13" eb="15">
      <t>メイショウ</t>
    </rPh>
    <phoneticPr fontId="37"/>
  </si>
  <si>
    <t>（t-CO2/千kWh）</t>
    <phoneticPr fontId="36"/>
  </si>
  <si>
    <t>（t-CO2）</t>
    <phoneticPr fontId="36"/>
  </si>
  <si>
    <t>低炭素電力削減量合計(t-CO2)</t>
    <rPh sb="0" eb="3">
      <t>テイタンソ</t>
    </rPh>
    <rPh sb="3" eb="5">
      <t>デンリョク</t>
    </rPh>
    <rPh sb="5" eb="7">
      <t>サクゲン</t>
    </rPh>
    <rPh sb="7" eb="8">
      <t>リョウ</t>
    </rPh>
    <rPh sb="8" eb="10">
      <t>ゴウケイ</t>
    </rPh>
    <phoneticPr fontId="37"/>
  </si>
  <si>
    <t>第３計画期間</t>
    <phoneticPr fontId="2"/>
  </si>
  <si>
    <t>A,Bテナント等算定資料　その３</t>
    <phoneticPr fontId="2"/>
  </si>
  <si>
    <r>
      <t>t-CO</t>
    </r>
    <r>
      <rPr>
        <vertAlign val="subscript"/>
        <sz val="11"/>
        <rFont val="ＭＳ 明朝"/>
        <family val="1"/>
        <charset val="128"/>
      </rPr>
      <t>2</t>
    </r>
    <phoneticPr fontId="2"/>
  </si>
  <si>
    <t>削 減 量</t>
    <rPh sb="0" eb="1">
      <t>サク</t>
    </rPh>
    <rPh sb="2" eb="3">
      <t>ゲン</t>
    </rPh>
    <rPh sb="4" eb="5">
      <t>リョウ</t>
    </rPh>
    <phoneticPr fontId="2"/>
  </si>
  <si>
    <t>その他可燃性]天然ガス</t>
    <rPh sb="2" eb="3">
      <t>タ</t>
    </rPh>
    <rPh sb="3" eb="6">
      <t>カネンセイ</t>
    </rPh>
    <rPh sb="7" eb="9">
      <t>テンネン</t>
    </rPh>
    <phoneticPr fontId="4"/>
  </si>
  <si>
    <t>圧力(kPa)</t>
    <rPh sb="0" eb="2">
      <t>アツリョク</t>
    </rPh>
    <phoneticPr fontId="4"/>
  </si>
  <si>
    <t>温度(℃)</t>
    <rPh sb="0" eb="2">
      <t>オンド</t>
    </rPh>
    <phoneticPr fontId="4"/>
  </si>
  <si>
    <t>区  分</t>
    <rPh sb="0" eb="1">
      <t>ク</t>
    </rPh>
    <rPh sb="3" eb="4">
      <t>ブン</t>
    </rPh>
    <phoneticPr fontId="2"/>
  </si>
  <si>
    <t>合 計</t>
    <rPh sb="0" eb="1">
      <t>ゴウ</t>
    </rPh>
    <rPh sb="2" eb="3">
      <t>ケイ</t>
    </rPh>
    <phoneticPr fontId="2"/>
  </si>
  <si>
    <r>
      <t>４　燃料等使用量及びエネルギー起源ＣＯ</t>
    </r>
    <r>
      <rPr>
        <vertAlign val="subscript"/>
        <sz val="11"/>
        <color indexed="8"/>
        <rFont val="ＭＳ 明朝"/>
        <family val="1"/>
        <charset val="128"/>
      </rPr>
      <t>２</t>
    </r>
    <r>
      <rPr>
        <sz val="11"/>
        <color indexed="8"/>
        <rFont val="ＭＳ 明朝"/>
        <family val="1"/>
        <charset val="128"/>
      </rPr>
      <t>排出量（自動計算）</t>
    </r>
    <rPh sb="8" eb="9">
      <t>オヨ</t>
    </rPh>
    <rPh sb="15" eb="17">
      <t>キゲン</t>
    </rPh>
    <rPh sb="20" eb="22">
      <t>ハイシュツ</t>
    </rPh>
    <rPh sb="22" eb="23">
      <t>リョウ</t>
    </rPh>
    <phoneticPr fontId="2"/>
  </si>
  <si>
    <t>種  類</t>
    <rPh sb="0" eb="1">
      <t>シュ</t>
    </rPh>
    <rPh sb="3" eb="4">
      <t>タグイ</t>
    </rPh>
    <phoneticPr fontId="4"/>
  </si>
  <si>
    <r>
      <t>GJ/千Nｍ</t>
    </r>
    <r>
      <rPr>
        <vertAlign val="superscript"/>
        <sz val="11"/>
        <rFont val="ＭＳ 明朝"/>
        <family val="1"/>
        <charset val="128"/>
      </rPr>
      <t>3</t>
    </r>
    <phoneticPr fontId="4"/>
  </si>
  <si>
    <r>
      <t xml:space="preserve">名　　　　称
</t>
    </r>
    <r>
      <rPr>
        <sz val="8"/>
        <color theme="1"/>
        <rFont val="ＭＳ 明朝"/>
        <family val="1"/>
        <charset val="128"/>
      </rPr>
      <t>（A事業所の場合、
代表事業所名称）</t>
    </r>
    <rPh sb="0" eb="1">
      <t>メイ</t>
    </rPh>
    <rPh sb="5" eb="6">
      <t>ショウ</t>
    </rPh>
    <rPh sb="9" eb="12">
      <t>ジギョウショ</t>
    </rPh>
    <rPh sb="13" eb="15">
      <t>バアイ</t>
    </rPh>
    <rPh sb="17" eb="19">
      <t>ダイヒョウ</t>
    </rPh>
    <rPh sb="19" eb="22">
      <t>ジギョウショ</t>
    </rPh>
    <rPh sb="22" eb="24">
      <t>メイショウ</t>
    </rPh>
    <phoneticPr fontId="2"/>
  </si>
  <si>
    <t>エネルギー起源ＣＯ２排出量算定資料</t>
    <phoneticPr fontId="2"/>
  </si>
  <si>
    <t>（Ａ事業所，Ｂテナント等事業所用）</t>
    <phoneticPr fontId="2"/>
  </si>
  <si>
    <t>改版履歴</t>
    <rPh sb="0" eb="2">
      <t>カイバン</t>
    </rPh>
    <rPh sb="2" eb="4">
      <t>リレキ</t>
    </rPh>
    <phoneticPr fontId="36"/>
  </si>
  <si>
    <t>Rev.3.0</t>
    <phoneticPr fontId="36"/>
  </si>
  <si>
    <t>R3.4.1</t>
    <phoneticPr fontId="2"/>
  </si>
  <si>
    <t>第３計画期間用First Revision</t>
    <phoneticPr fontId="2"/>
  </si>
  <si>
    <t>最新Rvision番号はB62セルに記入し、古い記述は下にシフトして記録を残していくこと。B62セルはP41セルにINDIRECTで表示している。</t>
    <phoneticPr fontId="2"/>
  </si>
  <si>
    <t>⑦=①×⑥
(自家消費は⑦=①×⑥×1/2)</t>
    <phoneticPr fontId="4"/>
  </si>
  <si>
    <t>低炭素電力受入量</t>
    <rPh sb="0" eb="3">
      <t>テイタンソ</t>
    </rPh>
    <rPh sb="3" eb="5">
      <t>デンリョク</t>
    </rPh>
    <rPh sb="5" eb="7">
      <t>ウケイレ</t>
    </rPh>
    <rPh sb="7" eb="8">
      <t>リョウ</t>
    </rPh>
    <phoneticPr fontId="37"/>
  </si>
  <si>
    <t>調整後排出係数</t>
    <rPh sb="0" eb="2">
      <t>チョウセイ</t>
    </rPh>
    <rPh sb="2" eb="3">
      <t>ゴ</t>
    </rPh>
    <rPh sb="3" eb="5">
      <t>ハイシュツ</t>
    </rPh>
    <rPh sb="5" eb="7">
      <t>ケイスウ</t>
    </rPh>
    <phoneticPr fontId="37"/>
  </si>
  <si>
    <t>合計※（千kWh）</t>
    <phoneticPr fontId="36"/>
  </si>
  <si>
    <t>※　算定対象から除外する電力受入量等を控除後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</si>
</sst>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;&quot;△ &quot;#,##0"/>
    <numFmt numFmtId="177" formatCode="000000"/>
    <numFmt numFmtId="178" formatCode="#"/>
    <numFmt numFmtId="179" formatCode="#,##0;\-#,##0;#"/>
    <numFmt numFmtId="180" formatCode="#,##0.000_);[Red]\(#,##0.000\)"/>
    <numFmt numFmtId="181" formatCode="#,##0.0000"/>
    <numFmt numFmtId="182" formatCode="#,##0.0_ "/>
    <numFmt numFmtId="183" formatCode="0.0000"/>
    <numFmt numFmtId="184" formatCode="0.000"/>
    <numFmt numFmtId="185" formatCode="#,##0.00_);[Red]\(#,##0.00\)"/>
    <numFmt numFmtId="186" formatCode="#,##0_ "/>
    <numFmt numFmtId="187" formatCode="[DBNum3]0"/>
    <numFmt numFmtId="188" formatCode="#,##0.000_ "/>
  </numFmts>
  <fonts count="64"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vertAlign val="subscript"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vertAlign val="subscript"/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name val="ＭＳ 明朝"/>
      <family val="1"/>
      <charset val="128"/>
    </font>
    <font>
      <vertAlign val="subscript"/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0" tint="-0.14999847407452621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vertAlign val="subscript"/>
      <sz val="11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2"/>
      <color theme="0"/>
      <name val="ＭＳ 明朝"/>
      <family val="1"/>
      <charset val="128"/>
    </font>
    <font>
      <b/>
      <sz val="14"/>
      <color theme="0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3"/>
      <color theme="1"/>
      <name val="ＭＳ 明朝"/>
      <family val="1"/>
      <charset val="128"/>
    </font>
    <font>
      <b/>
      <sz val="14"/>
      <color theme="1"/>
      <name val="ＭＳ Ｐ明朝"/>
      <family val="1"/>
      <charset val="128"/>
    </font>
    <font>
      <sz val="8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35" fillId="0" borderId="0">
      <alignment vertical="center"/>
    </xf>
    <xf numFmtId="38" fontId="35" fillId="0" borderId="0" applyFont="0" applyFill="0" applyBorder="0" applyAlignment="0" applyProtection="0">
      <alignment vertical="center"/>
    </xf>
  </cellStyleXfs>
  <cellXfs count="659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Continuous" vertical="center"/>
    </xf>
    <xf numFmtId="0" fontId="21" fillId="0" borderId="35" xfId="0" applyFont="1" applyBorder="1" applyAlignment="1">
      <alignment horizontal="centerContinuous" vertical="center"/>
    </xf>
    <xf numFmtId="0" fontId="25" fillId="0" borderId="0" xfId="0" applyFont="1">
      <alignment vertical="center"/>
    </xf>
    <xf numFmtId="0" fontId="21" fillId="0" borderId="36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Continuous"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Continuous" vertical="center"/>
    </xf>
    <xf numFmtId="0" fontId="21" fillId="0" borderId="41" xfId="0" applyFont="1" applyFill="1" applyBorder="1" applyAlignment="1">
      <alignment vertical="center" shrinkToFit="1"/>
    </xf>
    <xf numFmtId="0" fontId="21" fillId="0" borderId="42" xfId="0" applyFont="1" applyFill="1" applyBorder="1" applyAlignment="1">
      <alignment vertical="center" shrinkToFit="1"/>
    </xf>
    <xf numFmtId="0" fontId="21" fillId="0" borderId="43" xfId="0" applyFont="1" applyFill="1" applyBorder="1" applyAlignment="1">
      <alignment vertical="center" shrinkToFit="1"/>
    </xf>
    <xf numFmtId="0" fontId="21" fillId="0" borderId="44" xfId="0" applyFont="1" applyFill="1" applyBorder="1" applyAlignment="1">
      <alignment vertical="center" shrinkToFit="1"/>
    </xf>
    <xf numFmtId="0" fontId="21" fillId="0" borderId="45" xfId="0" applyFont="1" applyFill="1" applyBorder="1" applyAlignment="1">
      <alignment vertical="center" shrinkToFit="1"/>
    </xf>
    <xf numFmtId="0" fontId="21" fillId="0" borderId="41" xfId="0" applyFont="1" applyFill="1" applyBorder="1" applyAlignment="1">
      <alignment vertical="center" wrapText="1"/>
    </xf>
    <xf numFmtId="0" fontId="21" fillId="0" borderId="43" xfId="0" applyFont="1" applyFill="1" applyBorder="1" applyAlignment="1">
      <alignment vertical="center" wrapText="1"/>
    </xf>
    <xf numFmtId="0" fontId="21" fillId="0" borderId="43" xfId="0" applyFont="1" applyFill="1" applyBorder="1" applyAlignment="1">
      <alignment horizontal="center" vertical="center" wrapText="1"/>
    </xf>
    <xf numFmtId="0" fontId="21" fillId="0" borderId="51" xfId="0" applyFont="1" applyFill="1" applyBorder="1" applyAlignment="1">
      <alignment vertical="center" wrapText="1"/>
    </xf>
    <xf numFmtId="0" fontId="21" fillId="0" borderId="51" xfId="0" applyFont="1" applyFill="1" applyBorder="1" applyAlignment="1">
      <alignment vertical="center" shrinkToFit="1"/>
    </xf>
    <xf numFmtId="0" fontId="21" fillId="0" borderId="52" xfId="0" applyFont="1" applyFill="1" applyBorder="1" applyAlignment="1">
      <alignment vertical="center" shrinkToFit="1"/>
    </xf>
    <xf numFmtId="0" fontId="21" fillId="0" borderId="41" xfId="0" applyFont="1" applyFill="1" applyBorder="1" applyAlignment="1">
      <alignment horizontal="center" vertical="center" shrinkToFit="1"/>
    </xf>
    <xf numFmtId="0" fontId="21" fillId="0" borderId="51" xfId="0" applyFont="1" applyFill="1" applyBorder="1" applyAlignment="1">
      <alignment horizontal="center" vertical="center" shrinkToFit="1"/>
    </xf>
    <xf numFmtId="0" fontId="21" fillId="0" borderId="43" xfId="0" applyFont="1" applyFill="1" applyBorder="1" applyAlignment="1">
      <alignment horizontal="center" vertical="center" shrinkToFit="1"/>
    </xf>
    <xf numFmtId="0" fontId="22" fillId="0" borderId="53" xfId="0" applyFont="1" applyFill="1" applyBorder="1" applyAlignment="1">
      <alignment vertical="center" shrinkToFit="1"/>
    </xf>
    <xf numFmtId="0" fontId="22" fillId="0" borderId="54" xfId="0" applyFont="1" applyFill="1" applyBorder="1" applyAlignment="1">
      <alignment vertical="center" shrinkToFit="1"/>
    </xf>
    <xf numFmtId="0" fontId="22" fillId="0" borderId="55" xfId="0" applyFont="1" applyFill="1" applyBorder="1" applyAlignment="1">
      <alignment vertical="center" shrinkToFit="1"/>
    </xf>
    <xf numFmtId="0" fontId="22" fillId="0" borderId="56" xfId="0" applyFont="1" applyFill="1" applyBorder="1" applyAlignment="1">
      <alignment vertical="center" shrinkToFit="1"/>
    </xf>
    <xf numFmtId="0" fontId="21" fillId="0" borderId="57" xfId="0" applyFont="1" applyBorder="1" applyAlignment="1">
      <alignment horizontal="centerContinuous" vertical="center"/>
    </xf>
    <xf numFmtId="0" fontId="21" fillId="0" borderId="58" xfId="0" applyFont="1" applyBorder="1" applyAlignment="1">
      <alignment horizontal="centerContinuous" vertical="center"/>
    </xf>
    <xf numFmtId="0" fontId="21" fillId="0" borderId="27" xfId="0" applyFont="1" applyBorder="1" applyAlignment="1">
      <alignment horizontal="centerContinuous" vertical="center"/>
    </xf>
    <xf numFmtId="0" fontId="21" fillId="0" borderId="28" xfId="0" applyFont="1" applyBorder="1" applyAlignment="1">
      <alignment horizontal="centerContinuous" vertical="center"/>
    </xf>
    <xf numFmtId="0" fontId="21" fillId="0" borderId="59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shrinkToFit="1"/>
    </xf>
    <xf numFmtId="0" fontId="25" fillId="3" borderId="0" xfId="0" applyFont="1" applyFill="1">
      <alignment vertical="center"/>
    </xf>
    <xf numFmtId="0" fontId="25" fillId="0" borderId="0" xfId="0" applyFont="1" applyAlignment="1">
      <alignment horizontal="right" vertical="center"/>
    </xf>
    <xf numFmtId="0" fontId="21" fillId="0" borderId="13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vertical="center" wrapText="1"/>
    </xf>
    <xf numFmtId="0" fontId="21" fillId="0" borderId="63" xfId="0" applyFont="1" applyFill="1" applyBorder="1" applyAlignment="1">
      <alignment vertical="center" wrapText="1"/>
    </xf>
    <xf numFmtId="0" fontId="21" fillId="0" borderId="64" xfId="0" applyFont="1" applyFill="1" applyBorder="1" applyAlignment="1">
      <alignment vertical="center" wrapText="1"/>
    </xf>
    <xf numFmtId="0" fontId="21" fillId="0" borderId="65" xfId="0" applyFont="1" applyFill="1" applyBorder="1" applyAlignment="1">
      <alignment vertical="center" wrapText="1"/>
    </xf>
    <xf numFmtId="0" fontId="21" fillId="0" borderId="44" xfId="0" applyFont="1" applyFill="1" applyBorder="1" applyAlignment="1">
      <alignment horizontal="center" vertical="center" shrinkToFit="1"/>
    </xf>
    <xf numFmtId="0" fontId="22" fillId="0" borderId="63" xfId="0" applyFont="1" applyFill="1" applyBorder="1" applyAlignment="1">
      <alignment horizontal="right" vertical="center" wrapText="1"/>
    </xf>
    <xf numFmtId="0" fontId="21" fillId="0" borderId="52" xfId="0" applyFont="1" applyFill="1" applyBorder="1" applyAlignment="1">
      <alignment horizontal="center" vertical="center" shrinkToFit="1"/>
    </xf>
    <xf numFmtId="182" fontId="21" fillId="0" borderId="64" xfId="0" applyNumberFormat="1" applyFont="1" applyFill="1" applyBorder="1" applyAlignment="1">
      <alignment vertical="center" wrapText="1"/>
    </xf>
    <xf numFmtId="0" fontId="21" fillId="0" borderId="59" xfId="0" applyFont="1" applyFill="1" applyBorder="1" applyAlignment="1">
      <alignment vertical="center" shrinkToFit="1"/>
    </xf>
    <xf numFmtId="0" fontId="0" fillId="0" borderId="0" xfId="0" applyAlignment="1">
      <alignment vertical="center" wrapText="1"/>
    </xf>
    <xf numFmtId="0" fontId="25" fillId="0" borderId="0" xfId="0" applyFont="1" applyFill="1">
      <alignment vertical="center"/>
    </xf>
    <xf numFmtId="0" fontId="21" fillId="0" borderId="62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27" xfId="0" applyFont="1" applyFill="1" applyBorder="1" applyAlignment="1">
      <alignment vertical="center" wrapText="1"/>
    </xf>
    <xf numFmtId="0" fontId="21" fillId="0" borderId="128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129" xfId="0" applyFont="1" applyFill="1" applyBorder="1" applyAlignment="1">
      <alignment horizontal="center" vertical="center" wrapText="1"/>
    </xf>
    <xf numFmtId="0" fontId="21" fillId="0" borderId="84" xfId="0" applyFont="1" applyFill="1" applyBorder="1" applyAlignment="1">
      <alignment horizontal="center" vertical="center" wrapText="1"/>
    </xf>
    <xf numFmtId="0" fontId="25" fillId="4" borderId="0" xfId="0" applyFont="1" applyFill="1">
      <alignment vertical="center"/>
    </xf>
    <xf numFmtId="0" fontId="21" fillId="0" borderId="40" xfId="0" applyFont="1" applyFill="1" applyBorder="1" applyAlignment="1">
      <alignment vertical="center" shrinkToFit="1"/>
    </xf>
    <xf numFmtId="0" fontId="21" fillId="0" borderId="64" xfId="0" applyFont="1" applyFill="1" applyBorder="1" applyAlignment="1">
      <alignment vertical="center" shrinkToFit="1"/>
    </xf>
    <xf numFmtId="0" fontId="22" fillId="0" borderId="0" xfId="0" applyFont="1" applyBorder="1" applyAlignment="1">
      <alignment horizontal="center" vertical="center"/>
    </xf>
    <xf numFmtId="177" fontId="21" fillId="0" borderId="33" xfId="0" applyNumberFormat="1" applyFont="1" applyBorder="1" applyAlignment="1">
      <alignment horizontal="center" vertical="center"/>
    </xf>
    <xf numFmtId="0" fontId="21" fillId="5" borderId="33" xfId="0" applyFont="1" applyFill="1" applyBorder="1" applyAlignment="1" applyProtection="1">
      <alignment horizontal="center" vertical="center" shrinkToFit="1"/>
      <protection locked="0"/>
    </xf>
    <xf numFmtId="0" fontId="21" fillId="5" borderId="19" xfId="0" applyFont="1" applyFill="1" applyBorder="1" applyAlignment="1" applyProtection="1">
      <alignment horizontal="center" vertical="center" shrinkToFit="1"/>
      <protection locked="0"/>
    </xf>
    <xf numFmtId="0" fontId="25" fillId="7" borderId="0" xfId="0" applyFont="1" applyFill="1">
      <alignment vertical="center"/>
    </xf>
    <xf numFmtId="0" fontId="0" fillId="7" borderId="0" xfId="0" applyFill="1">
      <alignment vertical="center"/>
    </xf>
    <xf numFmtId="0" fontId="44" fillId="5" borderId="134" xfId="0" applyFont="1" applyFill="1" applyBorder="1" applyAlignment="1" applyProtection="1">
      <alignment vertical="center" wrapText="1"/>
      <protection locked="0"/>
    </xf>
    <xf numFmtId="0" fontId="44" fillId="5" borderId="135" xfId="0" applyFont="1" applyFill="1" applyBorder="1" applyAlignment="1" applyProtection="1">
      <alignment vertical="center" wrapText="1"/>
      <protection locked="0"/>
    </xf>
    <xf numFmtId="0" fontId="44" fillId="5" borderId="136" xfId="0" applyFont="1" applyFill="1" applyBorder="1" applyAlignment="1" applyProtection="1">
      <alignment vertical="center" wrapText="1"/>
      <protection locked="0"/>
    </xf>
    <xf numFmtId="0" fontId="44" fillId="5" borderId="137" xfId="0" applyFont="1" applyFill="1" applyBorder="1" applyAlignment="1" applyProtection="1">
      <alignment vertical="center" wrapText="1"/>
      <protection locked="0"/>
    </xf>
    <xf numFmtId="0" fontId="21" fillId="5" borderId="41" xfId="0" applyFont="1" applyFill="1" applyBorder="1" applyAlignment="1" applyProtection="1">
      <alignment horizontal="center" vertical="center" shrinkToFit="1"/>
      <protection locked="0"/>
    </xf>
    <xf numFmtId="0" fontId="21" fillId="5" borderId="43" xfId="0" applyFont="1" applyFill="1" applyBorder="1" applyAlignment="1" applyProtection="1">
      <alignment horizontal="center" vertical="center" shrinkToFit="1"/>
      <protection locked="0"/>
    </xf>
    <xf numFmtId="0" fontId="21" fillId="5" borderId="64" xfId="0" applyFont="1" applyFill="1" applyBorder="1" applyAlignment="1" applyProtection="1">
      <alignment horizontal="center" vertical="center" shrinkToFit="1"/>
      <protection locked="0"/>
    </xf>
    <xf numFmtId="0" fontId="21" fillId="5" borderId="51" xfId="0" applyFont="1" applyFill="1" applyBorder="1" applyAlignment="1" applyProtection="1">
      <alignment horizontal="center" vertical="center" shrinkToFit="1"/>
      <protection locked="0"/>
    </xf>
    <xf numFmtId="0" fontId="21" fillId="5" borderId="59" xfId="0" applyFont="1" applyFill="1" applyBorder="1" applyAlignment="1" applyProtection="1">
      <alignment horizontal="center" vertical="center" shrinkToFit="1"/>
      <protection locked="0"/>
    </xf>
    <xf numFmtId="0" fontId="44" fillId="5" borderId="41" xfId="0" applyFont="1" applyFill="1" applyBorder="1" applyAlignment="1" applyProtection="1">
      <alignment horizontal="center" vertical="center" wrapText="1"/>
      <protection locked="0"/>
    </xf>
    <xf numFmtId="0" fontId="44" fillId="5" borderId="43" xfId="0" applyFont="1" applyFill="1" applyBorder="1" applyAlignment="1" applyProtection="1">
      <alignment horizontal="center" vertical="center" wrapText="1"/>
      <protection locked="0"/>
    </xf>
    <xf numFmtId="0" fontId="44" fillId="5" borderId="130" xfId="0" applyFont="1" applyFill="1" applyBorder="1" applyAlignment="1" applyProtection="1">
      <alignment horizontal="center" vertical="center" wrapText="1"/>
      <protection locked="0"/>
    </xf>
    <xf numFmtId="0" fontId="44" fillId="5" borderId="64" xfId="0" applyFont="1" applyFill="1" applyBorder="1" applyAlignment="1" applyProtection="1">
      <alignment horizontal="center" vertical="center" wrapText="1"/>
      <protection locked="0"/>
    </xf>
    <xf numFmtId="0" fontId="44" fillId="5" borderId="51" xfId="0" applyFont="1" applyFill="1" applyBorder="1" applyAlignment="1" applyProtection="1">
      <alignment horizontal="center" vertical="center" wrapText="1"/>
      <protection locked="0"/>
    </xf>
    <xf numFmtId="0" fontId="44" fillId="5" borderId="59" xfId="0" applyFont="1" applyFill="1" applyBorder="1" applyAlignment="1" applyProtection="1">
      <alignment horizontal="center" vertical="center" wrapText="1"/>
      <protection locked="0"/>
    </xf>
    <xf numFmtId="0" fontId="21" fillId="5" borderId="37" xfId="0" applyFont="1" applyFill="1" applyBorder="1" applyAlignment="1" applyProtection="1">
      <alignment horizontal="center" vertical="center" shrinkToFit="1"/>
      <protection locked="0"/>
    </xf>
    <xf numFmtId="0" fontId="21" fillId="5" borderId="18" xfId="0" applyFont="1" applyFill="1" applyBorder="1" applyAlignment="1" applyProtection="1">
      <alignment horizontal="center" vertical="center" shrinkToFit="1"/>
      <protection locked="0"/>
    </xf>
    <xf numFmtId="0" fontId="44" fillId="5" borderId="133" xfId="0" applyFont="1" applyFill="1" applyBorder="1" applyAlignment="1" applyProtection="1">
      <alignment horizontal="center" vertical="center" wrapText="1"/>
      <protection locked="0"/>
    </xf>
    <xf numFmtId="0" fontId="44" fillId="5" borderId="40" xfId="0" applyFont="1" applyFill="1" applyBorder="1" applyAlignment="1" applyProtection="1">
      <alignment horizontal="center" vertical="center" wrapText="1"/>
      <protection locked="0"/>
    </xf>
    <xf numFmtId="0" fontId="44" fillId="5" borderId="134" xfId="0" applyFont="1" applyFill="1" applyBorder="1" applyAlignment="1" applyProtection="1">
      <alignment horizontal="center" vertical="center" wrapText="1"/>
      <protection locked="0"/>
    </xf>
    <xf numFmtId="0" fontId="44" fillId="5" borderId="125" xfId="0" applyFont="1" applyFill="1" applyBorder="1" applyAlignment="1" applyProtection="1">
      <alignment horizontal="center" vertical="center" wrapText="1"/>
      <protection locked="0"/>
    </xf>
    <xf numFmtId="0" fontId="44" fillId="5" borderId="135" xfId="0" applyFont="1" applyFill="1" applyBorder="1" applyAlignment="1" applyProtection="1">
      <alignment horizontal="center" vertical="center" wrapText="1"/>
      <protection locked="0"/>
    </xf>
    <xf numFmtId="0" fontId="44" fillId="5" borderId="136" xfId="0" applyFont="1" applyFill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vertical="center" shrinkToFit="1"/>
      <protection locked="0"/>
    </xf>
    <xf numFmtId="0" fontId="21" fillId="4" borderId="37" xfId="0" applyFont="1" applyFill="1" applyBorder="1" applyAlignment="1" applyProtection="1">
      <alignment vertical="center" shrinkToFit="1"/>
      <protection locked="0"/>
    </xf>
    <xf numFmtId="182" fontId="54" fillId="4" borderId="41" xfId="0" applyNumberFormat="1" applyFont="1" applyFill="1" applyBorder="1" applyAlignment="1" applyProtection="1">
      <alignment vertical="center" shrinkToFit="1"/>
      <protection locked="0"/>
    </xf>
    <xf numFmtId="182" fontId="54" fillId="4" borderId="43" xfId="0" applyNumberFormat="1" applyFont="1" applyFill="1" applyBorder="1" applyAlignment="1" applyProtection="1">
      <alignment vertical="center" shrinkToFit="1"/>
      <protection locked="0"/>
    </xf>
    <xf numFmtId="182" fontId="54" fillId="4" borderId="64" xfId="0" applyNumberFormat="1" applyFont="1" applyFill="1" applyBorder="1" applyAlignment="1" applyProtection="1">
      <alignment vertical="center" shrinkToFit="1"/>
      <protection locked="0"/>
    </xf>
    <xf numFmtId="182" fontId="54" fillId="4" borderId="51" xfId="0" applyNumberFormat="1" applyFont="1" applyFill="1" applyBorder="1" applyAlignment="1" applyProtection="1">
      <alignment vertical="center" shrinkToFit="1"/>
      <protection locked="0"/>
    </xf>
    <xf numFmtId="182" fontId="54" fillId="4" borderId="59" xfId="0" applyNumberFormat="1" applyFont="1" applyFill="1" applyBorder="1" applyAlignment="1" applyProtection="1">
      <alignment vertical="center" shrinkToFit="1"/>
      <protection locked="0"/>
    </xf>
    <xf numFmtId="0" fontId="21" fillId="0" borderId="0" xfId="0" applyFont="1" applyProtection="1">
      <alignment vertical="center"/>
      <protection hidden="1"/>
    </xf>
    <xf numFmtId="177" fontId="21" fillId="8" borderId="0" xfId="0" applyNumberFormat="1" applyFont="1" applyFill="1" applyBorder="1" applyAlignment="1" applyProtection="1">
      <alignment horizontal="center" vertical="center"/>
      <protection hidden="1"/>
    </xf>
    <xf numFmtId="0" fontId="0" fillId="8" borderId="0" xfId="0" applyFill="1" applyProtection="1">
      <alignment vertical="center"/>
      <protection hidden="1"/>
    </xf>
    <xf numFmtId="0" fontId="38" fillId="8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21" fillId="0" borderId="146" xfId="0" applyFont="1" applyBorder="1" applyAlignment="1" applyProtection="1">
      <alignment horizontal="center" vertical="center"/>
      <protection hidden="1"/>
    </xf>
    <xf numFmtId="0" fontId="55" fillId="8" borderId="0" xfId="0" applyFont="1" applyFill="1" applyProtection="1">
      <alignment vertical="center"/>
      <protection hidden="1"/>
    </xf>
    <xf numFmtId="0" fontId="21" fillId="0" borderId="147" xfId="0" applyFont="1" applyBorder="1" applyAlignment="1" applyProtection="1">
      <alignment horizontal="center" vertical="center"/>
      <protection hidden="1"/>
    </xf>
    <xf numFmtId="0" fontId="21" fillId="0" borderId="143" xfId="0" applyFont="1" applyBorder="1" applyAlignment="1" applyProtection="1">
      <alignment horizontal="center" vertical="center"/>
      <protection hidden="1"/>
    </xf>
    <xf numFmtId="0" fontId="22" fillId="0" borderId="0" xfId="0" applyFont="1" applyFill="1" applyAlignment="1" applyProtection="1">
      <alignment horizontal="left" vertical="top"/>
      <protection hidden="1"/>
    </xf>
    <xf numFmtId="0" fontId="0" fillId="0" borderId="0" xfId="0" applyFill="1" applyProtection="1">
      <alignment vertical="center"/>
      <protection hidden="1"/>
    </xf>
    <xf numFmtId="0" fontId="46" fillId="0" borderId="0" xfId="0" applyFont="1" applyAlignment="1" applyProtection="1">
      <alignment horizontal="right" vertical="center"/>
      <protection hidden="1"/>
    </xf>
    <xf numFmtId="0" fontId="28" fillId="0" borderId="0" xfId="0" applyFont="1" applyFill="1" applyProtection="1">
      <alignment vertical="center"/>
      <protection hidden="1"/>
    </xf>
    <xf numFmtId="0" fontId="48" fillId="0" borderId="0" xfId="4" applyFont="1" applyFill="1" applyBorder="1" applyAlignment="1" applyProtection="1">
      <alignment vertical="center"/>
      <protection hidden="1"/>
    </xf>
    <xf numFmtId="0" fontId="28" fillId="8" borderId="0" xfId="0" applyFont="1" applyFill="1" applyProtection="1">
      <alignment vertical="center"/>
      <protection hidden="1"/>
    </xf>
    <xf numFmtId="0" fontId="21" fillId="0" borderId="0" xfId="2" applyFont="1" applyFill="1" applyProtection="1">
      <alignment vertical="center"/>
      <protection hidden="1"/>
    </xf>
    <xf numFmtId="177" fontId="21" fillId="0" borderId="33" xfId="2" applyNumberFormat="1" applyFont="1" applyFill="1" applyBorder="1" applyAlignment="1" applyProtection="1">
      <alignment horizontal="center" vertical="center" shrinkToFit="1"/>
      <protection hidden="1"/>
    </xf>
    <xf numFmtId="0" fontId="21" fillId="8" borderId="0" xfId="2" applyFont="1" applyFill="1" applyProtection="1">
      <alignment vertical="center"/>
      <protection hidden="1"/>
    </xf>
    <xf numFmtId="0" fontId="1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ont="1" applyFill="1" applyBorder="1" applyProtection="1">
      <alignment vertical="center"/>
      <protection hidden="1"/>
    </xf>
    <xf numFmtId="0" fontId="8" fillId="0" borderId="0" xfId="2" applyFont="1" applyFill="1" applyBorder="1" applyProtection="1">
      <alignment vertical="center"/>
      <protection hidden="1"/>
    </xf>
    <xf numFmtId="14" fontId="8" fillId="0" borderId="0" xfId="2" applyNumberFormat="1" applyFont="1" applyFill="1" applyBorder="1" applyProtection="1">
      <alignment vertical="center"/>
      <protection hidden="1"/>
    </xf>
    <xf numFmtId="0" fontId="21" fillId="0" borderId="0" xfId="2" applyFont="1" applyFill="1" applyBorder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8" fillId="0" borderId="10" xfId="2" applyNumberFormat="1" applyFont="1" applyFill="1" applyBorder="1" applyAlignment="1" applyProtection="1">
      <alignment horizontal="center" vertical="center"/>
      <protection hidden="1"/>
    </xf>
    <xf numFmtId="0" fontId="21" fillId="8" borderId="0" xfId="2" applyFont="1" applyFill="1" applyBorder="1" applyProtection="1">
      <alignment vertical="center"/>
      <protection hidden="1"/>
    </xf>
    <xf numFmtId="0" fontId="8" fillId="0" borderId="84" xfId="2" applyFont="1" applyFill="1" applyBorder="1" applyProtection="1">
      <alignment vertical="center"/>
      <protection hidden="1"/>
    </xf>
    <xf numFmtId="0" fontId="9" fillId="0" borderId="85" xfId="3" applyFont="1" applyFill="1" applyBorder="1" applyAlignment="1" applyProtection="1">
      <alignment horizontal="center" vertical="center"/>
      <protection hidden="1"/>
    </xf>
    <xf numFmtId="0" fontId="9" fillId="0" borderId="78" xfId="3" applyFont="1" applyFill="1" applyBorder="1" applyAlignment="1" applyProtection="1">
      <alignment horizontal="center" vertical="center" wrapText="1"/>
      <protection hidden="1"/>
    </xf>
    <xf numFmtId="0" fontId="9" fillId="0" borderId="86" xfId="3" applyFont="1" applyFill="1" applyBorder="1" applyAlignment="1" applyProtection="1">
      <alignment horizontal="center" vertical="center" wrapText="1"/>
      <protection hidden="1"/>
    </xf>
    <xf numFmtId="0" fontId="8" fillId="2" borderId="13" xfId="2" applyFont="1" applyFill="1" applyBorder="1" applyProtection="1">
      <alignment vertical="center"/>
      <protection hidden="1"/>
    </xf>
    <xf numFmtId="0" fontId="9" fillId="2" borderId="14" xfId="3" applyFont="1" applyFill="1" applyBorder="1" applyAlignment="1" applyProtection="1">
      <alignment horizontal="center" vertical="center"/>
      <protection hidden="1"/>
    </xf>
    <xf numFmtId="0" fontId="9" fillId="2" borderId="15" xfId="3" applyFont="1" applyFill="1" applyBorder="1" applyAlignment="1" applyProtection="1">
      <alignment horizontal="center" vertical="center"/>
      <protection hidden="1"/>
    </xf>
    <xf numFmtId="0" fontId="9" fillId="2" borderId="14" xfId="3" applyFont="1" applyFill="1" applyBorder="1" applyAlignment="1" applyProtection="1">
      <alignment horizontal="centerContinuous" vertical="center"/>
      <protection hidden="1"/>
    </xf>
    <xf numFmtId="0" fontId="9" fillId="2" borderId="15" xfId="3" applyFont="1" applyFill="1" applyBorder="1" applyAlignment="1" applyProtection="1">
      <alignment horizontal="centerContinuous" vertical="center"/>
      <protection hidden="1"/>
    </xf>
    <xf numFmtId="0" fontId="9" fillId="2" borderId="14" xfId="3" applyFont="1" applyFill="1" applyBorder="1" applyAlignment="1" applyProtection="1">
      <alignment horizontal="centerContinuous" vertical="center" wrapText="1"/>
      <protection hidden="1"/>
    </xf>
    <xf numFmtId="0" fontId="9" fillId="2" borderId="15" xfId="3" applyFont="1" applyFill="1" applyBorder="1" applyAlignment="1" applyProtection="1">
      <alignment horizontal="centerContinuous" vertical="center" wrapText="1"/>
      <protection hidden="1"/>
    </xf>
    <xf numFmtId="0" fontId="9" fillId="2" borderId="70" xfId="3" applyFont="1" applyFill="1" applyBorder="1" applyAlignment="1" applyProtection="1">
      <alignment horizontal="centerContinuous" vertical="center" wrapText="1"/>
      <protection hidden="1"/>
    </xf>
    <xf numFmtId="0" fontId="9" fillId="2" borderId="71" xfId="3" applyFont="1" applyFill="1" applyBorder="1" applyAlignment="1" applyProtection="1">
      <alignment horizontal="centerContinuous" vertical="center" wrapText="1"/>
      <protection hidden="1"/>
    </xf>
    <xf numFmtId="0" fontId="8" fillId="2" borderId="16" xfId="2" applyFont="1" applyFill="1" applyBorder="1" applyProtection="1">
      <alignment vertical="center"/>
      <protection hidden="1"/>
    </xf>
    <xf numFmtId="0" fontId="9" fillId="2" borderId="6" xfId="3" applyFont="1" applyFill="1" applyBorder="1" applyAlignment="1" applyProtection="1">
      <alignment horizontal="center" vertical="center"/>
      <protection hidden="1"/>
    </xf>
    <xf numFmtId="0" fontId="9" fillId="2" borderId="17" xfId="3" applyFont="1" applyFill="1" applyBorder="1" applyAlignment="1" applyProtection="1">
      <alignment horizontal="center" vertical="center"/>
      <protection hidden="1"/>
    </xf>
    <xf numFmtId="0" fontId="9" fillId="2" borderId="6" xfId="3" applyFont="1" applyFill="1" applyBorder="1" applyAlignment="1" applyProtection="1">
      <alignment horizontal="center" vertical="center" wrapText="1"/>
      <protection hidden="1"/>
    </xf>
    <xf numFmtId="0" fontId="9" fillId="2" borderId="17" xfId="3" applyFont="1" applyFill="1" applyBorder="1" applyAlignment="1" applyProtection="1">
      <alignment horizontal="center" vertical="center" wrapText="1"/>
      <protection hidden="1"/>
    </xf>
    <xf numFmtId="0" fontId="9" fillId="2" borderId="18" xfId="3" applyFont="1" applyFill="1" applyBorder="1" applyAlignment="1" applyProtection="1">
      <alignment horizontal="center" vertical="center" wrapText="1"/>
      <protection hidden="1"/>
    </xf>
    <xf numFmtId="0" fontId="9" fillId="2" borderId="19" xfId="3" applyFont="1" applyFill="1" applyBorder="1" applyAlignment="1" applyProtection="1">
      <alignment horizontal="center" vertical="center" wrapText="1"/>
      <protection hidden="1"/>
    </xf>
    <xf numFmtId="0" fontId="9" fillId="2" borderId="7" xfId="3" applyFont="1" applyFill="1" applyBorder="1" applyAlignment="1" applyProtection="1">
      <alignment horizontal="center" vertical="center"/>
      <protection hidden="1"/>
    </xf>
    <xf numFmtId="0" fontId="50" fillId="2" borderId="2" xfId="1" applyNumberFormat="1" applyFont="1" applyFill="1" applyBorder="1" applyAlignment="1" applyProtection="1">
      <alignment vertical="center" shrinkToFit="1"/>
      <protection hidden="1"/>
    </xf>
    <xf numFmtId="0" fontId="9" fillId="2" borderId="3" xfId="3" applyFont="1" applyFill="1" applyBorder="1" applyAlignment="1" applyProtection="1">
      <alignment horizontal="left" vertical="center" shrinkToFit="1"/>
      <protection hidden="1"/>
    </xf>
    <xf numFmtId="186" fontId="50" fillId="2" borderId="2" xfId="1" applyNumberFormat="1" applyFont="1" applyFill="1" applyBorder="1" applyAlignment="1" applyProtection="1">
      <alignment vertical="center" shrinkToFit="1"/>
      <protection hidden="1"/>
    </xf>
    <xf numFmtId="185" fontId="9" fillId="2" borderId="39" xfId="3" applyNumberFormat="1" applyFont="1" applyFill="1" applyBorder="1" applyAlignment="1" applyProtection="1">
      <alignment horizontal="right" vertical="center" shrinkToFit="1"/>
      <protection hidden="1"/>
    </xf>
    <xf numFmtId="0" fontId="9" fillId="2" borderId="20" xfId="3" applyFont="1" applyFill="1" applyBorder="1" applyAlignment="1" applyProtection="1">
      <alignment horizontal="left" vertical="center" shrinkToFit="1"/>
      <protection hidden="1"/>
    </xf>
    <xf numFmtId="186" fontId="50" fillId="2" borderId="34" xfId="3" applyNumberFormat="1" applyFont="1" applyFill="1" applyBorder="1" applyAlignment="1" applyProtection="1">
      <alignment vertical="center" shrinkToFit="1"/>
      <protection hidden="1"/>
    </xf>
    <xf numFmtId="186" fontId="50" fillId="2" borderId="36" xfId="3" applyNumberFormat="1" applyFont="1" applyFill="1" applyBorder="1" applyAlignment="1" applyProtection="1">
      <alignment vertical="center" shrinkToFit="1"/>
      <protection hidden="1"/>
    </xf>
    <xf numFmtId="183" fontId="16" fillId="2" borderId="39" xfId="3" applyNumberFormat="1" applyFont="1" applyFill="1" applyBorder="1" applyAlignment="1" applyProtection="1">
      <alignment horizontal="right" vertical="center" shrinkToFit="1"/>
      <protection hidden="1"/>
    </xf>
    <xf numFmtId="0" fontId="13" fillId="2" borderId="20" xfId="3" applyFont="1" applyFill="1" applyBorder="1" applyAlignment="1" applyProtection="1">
      <alignment horizontal="left" vertical="center" shrinkToFit="1"/>
      <protection hidden="1"/>
    </xf>
    <xf numFmtId="0" fontId="9" fillId="2" borderId="38" xfId="3" applyFont="1" applyFill="1" applyBorder="1" applyAlignment="1" applyProtection="1">
      <alignment horizontal="left" vertical="center" shrinkToFit="1"/>
      <protection hidden="1"/>
    </xf>
    <xf numFmtId="185" fontId="9" fillId="2" borderId="37" xfId="3" applyNumberFormat="1" applyFont="1" applyFill="1" applyBorder="1" applyAlignment="1" applyProtection="1">
      <alignment horizontal="right" vertical="center" shrinkToFit="1"/>
      <protection hidden="1"/>
    </xf>
    <xf numFmtId="186" fontId="50" fillId="2" borderId="33" xfId="3" applyNumberFormat="1" applyFont="1" applyFill="1" applyBorder="1" applyAlignment="1" applyProtection="1">
      <alignment vertical="center" shrinkToFit="1"/>
      <protection hidden="1"/>
    </xf>
    <xf numFmtId="183" fontId="16" fillId="2" borderId="2" xfId="3" applyNumberFormat="1" applyFont="1" applyFill="1" applyBorder="1" applyAlignment="1" applyProtection="1">
      <alignment horizontal="right" vertical="center" shrinkToFit="1"/>
      <protection hidden="1"/>
    </xf>
    <xf numFmtId="0" fontId="13" fillId="2" borderId="3" xfId="3" applyFont="1" applyFill="1" applyBorder="1" applyAlignment="1" applyProtection="1">
      <alignment horizontal="left" vertical="center" shrinkToFit="1"/>
      <protection hidden="1"/>
    </xf>
    <xf numFmtId="0" fontId="13" fillId="2" borderId="38" xfId="3" applyFont="1" applyFill="1" applyBorder="1" applyAlignment="1" applyProtection="1">
      <alignment horizontal="left" vertical="center" shrinkToFit="1"/>
      <protection hidden="1"/>
    </xf>
    <xf numFmtId="0" fontId="9" fillId="2" borderId="62" xfId="3" applyFont="1" applyFill="1" applyBorder="1" applyAlignment="1" applyProtection="1">
      <alignment horizontal="left" vertical="center" shrinkToFit="1"/>
      <protection hidden="1"/>
    </xf>
    <xf numFmtId="0" fontId="9" fillId="2" borderId="5" xfId="3" applyFont="1" applyFill="1" applyBorder="1" applyProtection="1">
      <alignment vertical="center"/>
      <protection hidden="1"/>
    </xf>
    <xf numFmtId="185" fontId="16" fillId="2" borderId="37" xfId="3" applyNumberFormat="1" applyFont="1" applyFill="1" applyBorder="1" applyAlignment="1" applyProtection="1">
      <alignment horizontal="right" vertical="center" shrinkToFit="1"/>
      <protection hidden="1"/>
    </xf>
    <xf numFmtId="0" fontId="13" fillId="2" borderId="5" xfId="3" applyFont="1" applyFill="1" applyBorder="1" applyProtection="1">
      <alignment vertical="center"/>
      <protection hidden="1"/>
    </xf>
    <xf numFmtId="178" fontId="8" fillId="2" borderId="5" xfId="2" applyNumberFormat="1" applyFont="1" applyFill="1" applyBorder="1" applyAlignment="1" applyProtection="1">
      <alignment horizontal="left" vertical="center" shrinkToFit="1"/>
      <protection hidden="1"/>
    </xf>
    <xf numFmtId="179" fontId="9" fillId="2" borderId="38" xfId="3" applyNumberFormat="1" applyFont="1" applyFill="1" applyBorder="1" applyAlignment="1" applyProtection="1">
      <alignment horizontal="left" vertical="center" shrinkToFit="1"/>
      <protection hidden="1"/>
    </xf>
    <xf numFmtId="183" fontId="16" fillId="2" borderId="2" xfId="1" applyNumberFormat="1" applyFont="1" applyFill="1" applyBorder="1" applyAlignment="1" applyProtection="1">
      <alignment horizontal="right" vertical="center" shrinkToFit="1"/>
      <protection hidden="1"/>
    </xf>
    <xf numFmtId="179" fontId="13" fillId="2" borderId="38" xfId="3" applyNumberFormat="1" applyFont="1" applyFill="1" applyBorder="1" applyAlignment="1" applyProtection="1">
      <alignment horizontal="left" vertical="center" shrinkToFit="1"/>
      <protection hidden="1"/>
    </xf>
    <xf numFmtId="0" fontId="9" fillId="2" borderId="39" xfId="3" applyFont="1" applyFill="1" applyBorder="1" applyAlignment="1" applyProtection="1">
      <alignment horizontal="distributed" vertical="center" indent="1"/>
      <protection hidden="1"/>
    </xf>
    <xf numFmtId="0" fontId="9" fillId="2" borderId="49" xfId="3" applyFont="1" applyFill="1" applyBorder="1" applyAlignment="1" applyProtection="1">
      <alignment horizontal="distributed" vertical="center" indent="1"/>
      <protection hidden="1"/>
    </xf>
    <xf numFmtId="0" fontId="9" fillId="2" borderId="50" xfId="3" applyFont="1" applyFill="1" applyBorder="1" applyAlignment="1" applyProtection="1">
      <alignment horizontal="distributed" vertical="center" indent="1"/>
      <protection hidden="1"/>
    </xf>
    <xf numFmtId="0" fontId="9" fillId="2" borderId="49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20" xfId="3" applyFont="1" applyFill="1" applyBorder="1" applyAlignment="1" applyProtection="1">
      <alignment horizontal="center" vertical="center" shrinkToFit="1"/>
      <protection hidden="1"/>
    </xf>
    <xf numFmtId="180" fontId="9" fillId="2" borderId="49" xfId="1" applyNumberFormat="1" applyFont="1" applyFill="1" applyBorder="1" applyAlignment="1" applyProtection="1">
      <alignment horizontal="centerContinuous" vertical="center" shrinkToFit="1"/>
      <protection hidden="1"/>
    </xf>
    <xf numFmtId="0" fontId="9" fillId="2" borderId="20" xfId="3" applyFont="1" applyFill="1" applyBorder="1" applyAlignment="1" applyProtection="1">
      <alignment horizontal="centerContinuous" vertical="center" shrinkToFit="1"/>
      <protection hidden="1"/>
    </xf>
    <xf numFmtId="0" fontId="9" fillId="2" borderId="39" xfId="3" applyFont="1" applyFill="1" applyBorder="1" applyAlignment="1" applyProtection="1">
      <alignment horizontal="centerContinuous" vertical="center" shrinkToFit="1"/>
      <protection hidden="1"/>
    </xf>
    <xf numFmtId="4" fontId="9" fillId="2" borderId="34" xfId="3" applyNumberFormat="1" applyFont="1" applyFill="1" applyBorder="1" applyAlignment="1" applyProtection="1">
      <alignment horizontal="centerContinuous" vertical="center" shrinkToFit="1"/>
      <protection hidden="1"/>
    </xf>
    <xf numFmtId="0" fontId="9" fillId="2" borderId="34" xfId="3" applyFont="1" applyFill="1" applyBorder="1" applyAlignment="1" applyProtection="1">
      <alignment horizontal="centerContinuous" vertical="center" shrinkToFit="1"/>
      <protection hidden="1"/>
    </xf>
    <xf numFmtId="179" fontId="8" fillId="2" borderId="34" xfId="2" applyNumberFormat="1" applyFont="1" applyFill="1" applyBorder="1" applyAlignment="1" applyProtection="1">
      <alignment horizontal="centerContinuous" vertical="center" shrinkToFit="1"/>
      <protection hidden="1"/>
    </xf>
    <xf numFmtId="181" fontId="9" fillId="2" borderId="49" xfId="3" applyNumberFormat="1" applyFont="1" applyFill="1" applyBorder="1" applyAlignment="1" applyProtection="1">
      <alignment horizontal="centerContinuous" vertical="center" shrinkToFit="1"/>
      <protection hidden="1"/>
    </xf>
    <xf numFmtId="0" fontId="50" fillId="2" borderId="4" xfId="1" applyNumberFormat="1" applyFont="1" applyFill="1" applyBorder="1" applyAlignment="1" applyProtection="1">
      <alignment vertical="center" shrinkToFit="1"/>
      <protection hidden="1"/>
    </xf>
    <xf numFmtId="186" fontId="50" fillId="2" borderId="4" xfId="1" applyNumberFormat="1" applyFont="1" applyFill="1" applyBorder="1" applyAlignment="1" applyProtection="1">
      <alignment vertical="center" shrinkToFit="1"/>
      <protection hidden="1"/>
    </xf>
    <xf numFmtId="186" fontId="51" fillId="2" borderId="33" xfId="3" applyNumberFormat="1" applyFont="1" applyFill="1" applyBorder="1" applyAlignment="1" applyProtection="1">
      <alignment vertical="center" shrinkToFit="1"/>
      <protection hidden="1"/>
    </xf>
    <xf numFmtId="184" fontId="16" fillId="2" borderId="4" xfId="3" applyNumberFormat="1" applyFont="1" applyFill="1" applyBorder="1" applyAlignment="1" applyProtection="1">
      <alignment horizontal="right" vertical="center" shrinkToFit="1"/>
      <protection hidden="1"/>
    </xf>
    <xf numFmtId="184" fontId="16" fillId="2" borderId="2" xfId="3" applyNumberFormat="1" applyFont="1" applyFill="1" applyBorder="1" applyAlignment="1" applyProtection="1">
      <alignment horizontal="right" vertical="center" shrinkToFit="1"/>
      <protection hidden="1"/>
    </xf>
    <xf numFmtId="185" fontId="9" fillId="2" borderId="27" xfId="3" applyNumberFormat="1" applyFont="1" applyFill="1" applyBorder="1" applyAlignment="1" applyProtection="1">
      <alignment horizontal="right" vertical="center" shrinkToFit="1"/>
      <protection hidden="1"/>
    </xf>
    <xf numFmtId="0" fontId="8" fillId="2" borderId="63" xfId="2" applyFont="1" applyFill="1" applyBorder="1" applyAlignment="1" applyProtection="1">
      <alignment vertical="center" textRotation="255" wrapText="1"/>
      <protection hidden="1"/>
    </xf>
    <xf numFmtId="0" fontId="50" fillId="2" borderId="10" xfId="1" applyNumberFormat="1" applyFont="1" applyFill="1" applyBorder="1" applyAlignment="1" applyProtection="1">
      <alignment vertical="center" shrinkToFit="1"/>
      <protection hidden="1"/>
    </xf>
    <xf numFmtId="0" fontId="9" fillId="2" borderId="17" xfId="3" applyFont="1" applyFill="1" applyBorder="1" applyAlignment="1" applyProtection="1">
      <alignment horizontal="left" vertical="center" shrinkToFit="1"/>
      <protection hidden="1"/>
    </xf>
    <xf numFmtId="186" fontId="50" fillId="2" borderId="10" xfId="1" applyNumberFormat="1" applyFont="1" applyFill="1" applyBorder="1" applyAlignment="1" applyProtection="1">
      <alignment vertical="center" shrinkToFit="1"/>
      <protection hidden="1"/>
    </xf>
    <xf numFmtId="186" fontId="16" fillId="2" borderId="77" xfId="3" applyNumberFormat="1" applyFont="1" applyFill="1" applyBorder="1" applyAlignment="1" applyProtection="1">
      <alignment horizontal="right" vertical="center" shrinkToFit="1"/>
      <protection hidden="1"/>
    </xf>
    <xf numFmtId="176" fontId="18" fillId="2" borderId="77" xfId="3" applyNumberFormat="1" applyFont="1" applyFill="1" applyBorder="1" applyAlignment="1" applyProtection="1">
      <alignment vertical="center" shrinkToFit="1"/>
      <protection hidden="1"/>
    </xf>
    <xf numFmtId="184" fontId="16" fillId="2" borderId="10" xfId="3" applyNumberFormat="1" applyFont="1" applyFill="1" applyBorder="1" applyAlignment="1" applyProtection="1">
      <alignment horizontal="right" vertical="center" shrinkToFit="1"/>
      <protection hidden="1"/>
    </xf>
    <xf numFmtId="0" fontId="13" fillId="2" borderId="17" xfId="3" applyFont="1" applyFill="1" applyBorder="1" applyAlignment="1" applyProtection="1">
      <alignment horizontal="left" vertical="center" shrinkToFit="1"/>
      <protection hidden="1"/>
    </xf>
    <xf numFmtId="0" fontId="8" fillId="2" borderId="21" xfId="2" applyFont="1" applyFill="1" applyBorder="1" applyAlignment="1" applyProtection="1">
      <alignment vertical="center" wrapText="1"/>
      <protection hidden="1"/>
    </xf>
    <xf numFmtId="186" fontId="50" fillId="2" borderId="72" xfId="3" applyNumberFormat="1" applyFont="1" applyFill="1" applyBorder="1" applyAlignment="1" applyProtection="1">
      <alignment horizontal="right" vertical="center" shrinkToFit="1"/>
      <protection hidden="1"/>
    </xf>
    <xf numFmtId="0" fontId="8" fillId="2" borderId="22" xfId="2" applyFont="1" applyFill="1" applyBorder="1" applyAlignment="1" applyProtection="1">
      <alignment vertical="center" shrinkToFit="1"/>
      <protection hidden="1"/>
    </xf>
    <xf numFmtId="186" fontId="52" fillId="2" borderId="21" xfId="2" applyNumberFormat="1" applyFont="1" applyFill="1" applyBorder="1" applyAlignment="1" applyProtection="1">
      <alignment vertical="center" shrinkToFit="1"/>
      <protection hidden="1"/>
    </xf>
    <xf numFmtId="0" fontId="9" fillId="2" borderId="23" xfId="3" applyFont="1" applyFill="1" applyBorder="1" applyAlignment="1" applyProtection="1">
      <alignment horizontal="distributed" vertical="center" indent="1"/>
      <protection hidden="1"/>
    </xf>
    <xf numFmtId="0" fontId="9" fillId="2" borderId="24" xfId="3" applyFont="1" applyFill="1" applyBorder="1" applyAlignment="1" applyProtection="1">
      <alignment horizontal="distributed" vertical="center" indent="1"/>
      <protection hidden="1"/>
    </xf>
    <xf numFmtId="0" fontId="9" fillId="2" borderId="25" xfId="3" applyFont="1" applyFill="1" applyBorder="1" applyAlignment="1" applyProtection="1">
      <alignment horizontal="distributed" vertical="center" indent="1"/>
      <protection hidden="1"/>
    </xf>
    <xf numFmtId="180" fontId="50" fillId="2" borderId="24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26" xfId="3" applyFont="1" applyFill="1" applyBorder="1" applyAlignment="1" applyProtection="1">
      <alignment horizontal="center" vertical="center" shrinkToFit="1"/>
      <protection hidden="1"/>
    </xf>
    <xf numFmtId="180" fontId="9" fillId="2" borderId="24" xfId="1" applyNumberFormat="1" applyFont="1" applyFill="1" applyBorder="1" applyAlignment="1" applyProtection="1">
      <alignment horizontal="centerContinuous" vertical="center" shrinkToFit="1"/>
      <protection hidden="1"/>
    </xf>
    <xf numFmtId="0" fontId="9" fillId="2" borderId="26" xfId="3" applyFont="1" applyFill="1" applyBorder="1" applyAlignment="1" applyProtection="1">
      <alignment horizontal="centerContinuous" vertical="center" shrinkToFit="1"/>
      <protection hidden="1"/>
    </xf>
    <xf numFmtId="0" fontId="9" fillId="2" borderId="68" xfId="3" applyFont="1" applyFill="1" applyBorder="1" applyAlignment="1" applyProtection="1">
      <alignment horizontal="centerContinuous" vertical="center" shrinkToFit="1"/>
      <protection hidden="1"/>
    </xf>
    <xf numFmtId="4" fontId="9" fillId="2" borderId="68" xfId="3" applyNumberFormat="1" applyFont="1" applyFill="1" applyBorder="1" applyAlignment="1" applyProtection="1">
      <alignment horizontal="centerContinuous" vertical="center" shrinkToFit="1"/>
      <protection hidden="1"/>
    </xf>
    <xf numFmtId="0" fontId="8" fillId="2" borderId="69" xfId="2" applyFont="1" applyFill="1" applyBorder="1" applyAlignment="1" applyProtection="1">
      <alignment horizontal="centerContinuous" vertical="center" shrinkToFit="1"/>
      <protection hidden="1"/>
    </xf>
    <xf numFmtId="179" fontId="8" fillId="2" borderId="69" xfId="2" applyNumberFormat="1" applyFont="1" applyFill="1" applyBorder="1" applyAlignment="1" applyProtection="1">
      <alignment horizontal="centerContinuous" vertical="center" shrinkToFit="1"/>
      <protection hidden="1"/>
    </xf>
    <xf numFmtId="181" fontId="9" fillId="2" borderId="24" xfId="3" applyNumberFormat="1" applyFont="1" applyFill="1" applyBorder="1" applyAlignment="1" applyProtection="1">
      <alignment horizontal="centerContinuous" vertical="center" shrinkToFit="1"/>
      <protection hidden="1"/>
    </xf>
    <xf numFmtId="0" fontId="13" fillId="2" borderId="60" xfId="3" applyFont="1" applyFill="1" applyBorder="1" applyAlignment="1" applyProtection="1">
      <alignment horizontal="center" vertical="center" shrinkToFit="1"/>
      <protection hidden="1"/>
    </xf>
    <xf numFmtId="0" fontId="9" fillId="2" borderId="1" xfId="3" applyFont="1" applyFill="1" applyBorder="1" applyAlignment="1" applyProtection="1">
      <alignment horizontal="left" vertical="center" shrinkToFit="1"/>
      <protection hidden="1"/>
    </xf>
    <xf numFmtId="185" fontId="50" fillId="2" borderId="27" xfId="3" applyNumberFormat="1" applyFont="1" applyFill="1" applyBorder="1" applyAlignment="1" applyProtection="1">
      <alignment horizontal="right" vertical="center" shrinkToFit="1"/>
      <protection hidden="1"/>
    </xf>
    <xf numFmtId="186" fontId="50" fillId="2" borderId="27" xfId="3" applyNumberFormat="1" applyFont="1" applyFill="1" applyBorder="1" applyAlignment="1" applyProtection="1">
      <alignment vertical="center" shrinkToFit="1"/>
      <protection hidden="1"/>
    </xf>
    <xf numFmtId="186" fontId="16" fillId="2" borderId="32" xfId="3" applyNumberFormat="1" applyFont="1" applyFill="1" applyBorder="1" applyAlignment="1" applyProtection="1">
      <alignment vertical="center" shrinkToFit="1"/>
      <protection hidden="1"/>
    </xf>
    <xf numFmtId="176" fontId="18" fillId="2" borderId="32" xfId="3" applyNumberFormat="1" applyFont="1" applyFill="1" applyBorder="1" applyAlignment="1" applyProtection="1">
      <alignment vertical="center" shrinkToFit="1"/>
      <protection hidden="1"/>
    </xf>
    <xf numFmtId="186" fontId="16" fillId="2" borderId="32" xfId="3" applyNumberFormat="1" applyFont="1" applyFill="1" applyBorder="1" applyAlignment="1" applyProtection="1">
      <alignment horizontal="right" vertical="center" shrinkToFit="1"/>
      <protection hidden="1"/>
    </xf>
    <xf numFmtId="176" fontId="18" fillId="2" borderId="31" xfId="3" applyNumberFormat="1" applyFont="1" applyFill="1" applyBorder="1" applyAlignment="1" applyProtection="1">
      <alignment vertical="center" shrinkToFit="1"/>
      <protection hidden="1"/>
    </xf>
    <xf numFmtId="0" fontId="9" fillId="2" borderId="30" xfId="3" applyFont="1" applyFill="1" applyBorder="1" applyAlignment="1" applyProtection="1">
      <alignment vertical="center" shrinkToFit="1"/>
      <protection hidden="1"/>
    </xf>
    <xf numFmtId="186" fontId="52" fillId="2" borderId="81" xfId="2" applyNumberFormat="1" applyFont="1" applyFill="1" applyBorder="1" applyAlignment="1" applyProtection="1">
      <alignment vertical="center" shrinkToFit="1"/>
      <protection hidden="1"/>
    </xf>
    <xf numFmtId="186" fontId="9" fillId="2" borderId="73" xfId="3" applyNumberFormat="1" applyFont="1" applyFill="1" applyBorder="1" applyAlignment="1" applyProtection="1">
      <alignment horizontal="right" vertical="center" shrinkToFit="1"/>
      <protection hidden="1"/>
    </xf>
    <xf numFmtId="0" fontId="9" fillId="2" borderId="31" xfId="3" applyFont="1" applyFill="1" applyBorder="1" applyAlignment="1" applyProtection="1">
      <alignment horizontal="center" vertical="center" shrinkToFit="1"/>
      <protection hidden="1"/>
    </xf>
    <xf numFmtId="176" fontId="19" fillId="2" borderId="73" xfId="2" applyNumberFormat="1" applyFont="1" applyFill="1" applyBorder="1" applyAlignment="1" applyProtection="1">
      <alignment horizontal="right" vertical="center" indent="1" shrinkToFit="1"/>
      <protection hidden="1"/>
    </xf>
    <xf numFmtId="184" fontId="16" fillId="2" borderId="67" xfId="3" applyNumberFormat="1" applyFont="1" applyFill="1" applyBorder="1" applyAlignment="1" applyProtection="1">
      <alignment horizontal="right" vertical="center" shrinkToFit="1"/>
      <protection hidden="1"/>
    </xf>
    <xf numFmtId="179" fontId="13" fillId="2" borderId="66" xfId="3" applyNumberFormat="1" applyFont="1" applyFill="1" applyBorder="1" applyAlignment="1" applyProtection="1">
      <alignment horizontal="left" vertical="center" shrinkToFit="1"/>
      <protection hidden="1"/>
    </xf>
    <xf numFmtId="186" fontId="9" fillId="2" borderId="32" xfId="3" applyNumberFormat="1" applyFont="1" applyFill="1" applyBorder="1" applyAlignment="1" applyProtection="1">
      <alignment horizontal="right" vertical="center" shrinkToFit="1"/>
      <protection hidden="1"/>
    </xf>
    <xf numFmtId="0" fontId="9" fillId="2" borderId="32" xfId="3" applyFont="1" applyFill="1" applyBorder="1" applyAlignment="1" applyProtection="1">
      <alignment horizontal="center" vertical="center" shrinkToFit="1"/>
      <protection hidden="1"/>
    </xf>
    <xf numFmtId="176" fontId="23" fillId="0" borderId="32" xfId="2" applyNumberFormat="1" applyFont="1" applyBorder="1" applyAlignment="1" applyProtection="1">
      <alignment horizontal="right" vertical="center" indent="1" shrinkToFit="1"/>
      <protection hidden="1"/>
    </xf>
    <xf numFmtId="184" fontId="16" fillId="2" borderId="37" xfId="3" applyNumberFormat="1" applyFont="1" applyFill="1" applyBorder="1" applyAlignment="1" applyProtection="1">
      <alignment horizontal="right" vertical="center" shrinkToFit="1"/>
      <protection hidden="1"/>
    </xf>
    <xf numFmtId="186" fontId="9" fillId="2" borderId="30" xfId="3" applyNumberFormat="1" applyFont="1" applyFill="1" applyBorder="1" applyAlignment="1" applyProtection="1">
      <alignment horizontal="right" vertical="center" shrinkToFit="1"/>
      <protection hidden="1"/>
    </xf>
    <xf numFmtId="0" fontId="21" fillId="0" borderId="30" xfId="2" applyFont="1" applyBorder="1" applyAlignment="1" applyProtection="1">
      <alignment vertical="center" shrinkToFit="1"/>
      <protection hidden="1"/>
    </xf>
    <xf numFmtId="176" fontId="23" fillId="0" borderId="30" xfId="2" applyNumberFormat="1" applyFont="1" applyBorder="1" applyAlignment="1" applyProtection="1">
      <alignment horizontal="right" vertical="center" indent="1" shrinkToFit="1"/>
      <protection hidden="1"/>
    </xf>
    <xf numFmtId="186" fontId="9" fillId="2" borderId="113" xfId="3" applyNumberFormat="1" applyFont="1" applyFill="1" applyBorder="1" applyAlignment="1" applyProtection="1">
      <alignment horizontal="right" vertical="center" shrinkToFit="1"/>
      <protection hidden="1"/>
    </xf>
    <xf numFmtId="3" fontId="9" fillId="2" borderId="73" xfId="3" applyNumberFormat="1" applyFont="1" applyFill="1" applyBorder="1" applyAlignment="1" applyProtection="1">
      <alignment vertical="center" shrinkToFit="1"/>
      <protection hidden="1"/>
    </xf>
    <xf numFmtId="176" fontId="18" fillId="2" borderId="73" xfId="3" applyNumberFormat="1" applyFont="1" applyFill="1" applyBorder="1" applyAlignment="1" applyProtection="1">
      <alignment horizontal="right" vertical="center" indent="1" shrinkToFit="1"/>
      <protection hidden="1"/>
    </xf>
    <xf numFmtId="186" fontId="9" fillId="2" borderId="119" xfId="3" applyNumberFormat="1" applyFont="1" applyFill="1" applyBorder="1" applyAlignment="1" applyProtection="1">
      <alignment horizontal="right" vertical="center" shrinkToFit="1"/>
      <protection hidden="1"/>
    </xf>
    <xf numFmtId="3" fontId="9" fillId="2" borderId="22" xfId="3" applyNumberFormat="1" applyFont="1" applyFill="1" applyBorder="1" applyAlignment="1" applyProtection="1">
      <alignment vertical="center" shrinkToFit="1"/>
      <protection hidden="1"/>
    </xf>
    <xf numFmtId="176" fontId="18" fillId="2" borderId="22" xfId="3" applyNumberFormat="1" applyFont="1" applyFill="1" applyBorder="1" applyAlignment="1" applyProtection="1">
      <alignment horizontal="right" vertical="center" indent="1" shrinkToFit="1"/>
      <protection hidden="1"/>
    </xf>
    <xf numFmtId="0" fontId="8" fillId="2" borderId="9" xfId="2" applyFont="1" applyFill="1" applyBorder="1" applyAlignment="1" applyProtection="1">
      <alignment vertical="center"/>
      <protection hidden="1"/>
    </xf>
    <xf numFmtId="186" fontId="50" fillId="2" borderId="74" xfId="3" applyNumberFormat="1" applyFont="1" applyFill="1" applyBorder="1" applyAlignment="1" applyProtection="1">
      <alignment vertical="center" shrinkToFit="1"/>
      <protection hidden="1"/>
    </xf>
    <xf numFmtId="0" fontId="21" fillId="0" borderId="76" xfId="2" applyFont="1" applyBorder="1" applyAlignment="1" applyProtection="1">
      <alignment vertical="center" shrinkToFit="1"/>
      <protection hidden="1"/>
    </xf>
    <xf numFmtId="186" fontId="53" fillId="2" borderId="12" xfId="2" applyNumberFormat="1" applyFont="1" applyFill="1" applyBorder="1" applyAlignment="1" applyProtection="1">
      <alignment vertical="center" shrinkToFit="1"/>
      <protection hidden="1"/>
    </xf>
    <xf numFmtId="0" fontId="54" fillId="8" borderId="0" xfId="2" applyFont="1" applyFill="1" applyProtection="1">
      <alignment vertical="center"/>
      <protection hidden="1"/>
    </xf>
    <xf numFmtId="179" fontId="21" fillId="8" borderId="0" xfId="2" applyNumberFormat="1" applyFont="1" applyFill="1" applyProtection="1">
      <alignment vertical="center"/>
      <protection hidden="1"/>
    </xf>
    <xf numFmtId="0" fontId="21" fillId="8" borderId="0" xfId="0" applyFont="1" applyFill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23" fillId="0" borderId="0" xfId="0" applyFont="1" applyAlignment="1" applyProtection="1">
      <alignment horizontal="right" vertical="center"/>
      <protection hidden="1"/>
    </xf>
    <xf numFmtId="0" fontId="43" fillId="8" borderId="0" xfId="0" applyFont="1" applyFill="1" applyProtection="1">
      <alignment vertical="center"/>
      <protection hidden="1"/>
    </xf>
    <xf numFmtId="0" fontId="23" fillId="8" borderId="0" xfId="0" applyFont="1" applyFill="1" applyProtection="1">
      <alignment vertical="center"/>
      <protection hidden="1"/>
    </xf>
    <xf numFmtId="0" fontId="24" fillId="0" borderId="0" xfId="0" applyFont="1" applyProtection="1">
      <alignment vertical="center"/>
      <protection hidden="1"/>
    </xf>
    <xf numFmtId="0" fontId="24" fillId="0" borderId="0" xfId="0" applyFont="1" applyAlignment="1" applyProtection="1">
      <alignment horizontal="centerContinuous" vertical="center"/>
      <protection hidden="1"/>
    </xf>
    <xf numFmtId="0" fontId="24" fillId="8" borderId="0" xfId="0" applyFont="1" applyFill="1" applyProtection="1">
      <alignment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42" fillId="8" borderId="0" xfId="0" applyFont="1" applyFill="1" applyProtection="1">
      <alignment vertical="center"/>
      <protection hidden="1"/>
    </xf>
    <xf numFmtId="0" fontId="22" fillId="8" borderId="0" xfId="0" applyFont="1" applyFill="1" applyProtection="1">
      <alignment vertical="center"/>
      <protection hidden="1"/>
    </xf>
    <xf numFmtId="0" fontId="21" fillId="0" borderId="4" xfId="0" applyFont="1" applyBorder="1" applyProtection="1">
      <alignment vertical="center"/>
      <protection hidden="1"/>
    </xf>
    <xf numFmtId="0" fontId="21" fillId="0" borderId="5" xfId="0" applyFont="1" applyBorder="1" applyProtection="1">
      <alignment vertical="center"/>
      <protection hidden="1"/>
    </xf>
    <xf numFmtId="0" fontId="21" fillId="0" borderId="6" xfId="0" applyFont="1" applyBorder="1" applyProtection="1">
      <alignment vertical="center"/>
      <protection hidden="1"/>
    </xf>
    <xf numFmtId="0" fontId="21" fillId="0" borderId="7" xfId="0" applyFont="1" applyBorder="1" applyProtection="1">
      <alignment vertical="center"/>
      <protection hidden="1"/>
    </xf>
    <xf numFmtId="0" fontId="21" fillId="0" borderId="0" xfId="0" applyFont="1" applyBorder="1" applyProtection="1">
      <alignment vertical="center"/>
      <protection hidden="1"/>
    </xf>
    <xf numFmtId="0" fontId="9" fillId="0" borderId="0" xfId="0" applyFont="1" applyBorder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21" fillId="0" borderId="7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21" fillId="0" borderId="8" xfId="0" applyFont="1" applyBorder="1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0" fontId="21" fillId="0" borderId="34" xfId="0" applyFont="1" applyBorder="1" applyAlignment="1" applyProtection="1">
      <alignment horizontal="distributed" vertical="center"/>
      <protection hidden="1"/>
    </xf>
    <xf numFmtId="0" fontId="21" fillId="0" borderId="38" xfId="0" applyFont="1" applyBorder="1" applyAlignment="1" applyProtection="1">
      <alignment vertical="center" shrinkToFit="1"/>
      <protection hidden="1"/>
    </xf>
    <xf numFmtId="0" fontId="21" fillId="0" borderId="5" xfId="0" applyFont="1" applyBorder="1" applyAlignment="1" applyProtection="1">
      <alignment vertical="center" shrinkToFit="1"/>
      <protection hidden="1"/>
    </xf>
    <xf numFmtId="0" fontId="21" fillId="0" borderId="17" xfId="0" applyFont="1" applyBorder="1" applyAlignment="1" applyProtection="1">
      <alignment vertical="center" shrinkToFit="1"/>
      <protection hidden="1"/>
    </xf>
    <xf numFmtId="0" fontId="21" fillId="0" borderId="7" xfId="0" applyFont="1" applyBorder="1" applyAlignment="1" applyProtection="1">
      <alignment vertical="center" shrinkToFit="1"/>
      <protection hidden="1"/>
    </xf>
    <xf numFmtId="0" fontId="21" fillId="0" borderId="8" xfId="0" applyFont="1" applyBorder="1" applyAlignment="1" applyProtection="1">
      <alignment horizontal="right" vertical="center"/>
      <protection hidden="1"/>
    </xf>
    <xf numFmtId="0" fontId="21" fillId="0" borderId="0" xfId="0" applyFont="1" applyFill="1" applyBorder="1" applyAlignment="1" applyProtection="1">
      <alignment horizontal="center" vertical="center" shrinkToFit="1"/>
      <protection hidden="1"/>
    </xf>
    <xf numFmtId="0" fontId="21" fillId="0" borderId="0" xfId="0" applyFont="1" applyFill="1" applyBorder="1" applyAlignment="1" applyProtection="1">
      <alignment vertical="center" shrinkToFit="1"/>
      <protection hidden="1"/>
    </xf>
    <xf numFmtId="0" fontId="26" fillId="0" borderId="0" xfId="0" applyFont="1" applyFill="1" applyBorder="1" applyAlignment="1" applyProtection="1">
      <alignment vertical="center" shrinkToFit="1"/>
      <protection hidden="1"/>
    </xf>
    <xf numFmtId="0" fontId="29" fillId="8" borderId="0" xfId="0" applyFont="1" applyFill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33" xfId="0" applyFont="1" applyBorder="1" applyAlignment="1" applyProtection="1">
      <alignment horizontal="center" vertical="center"/>
      <protection hidden="1"/>
    </xf>
    <xf numFmtId="177" fontId="21" fillId="0" borderId="33" xfId="0" applyNumberFormat="1" applyFont="1" applyBorder="1" applyAlignment="1" applyProtection="1">
      <alignment horizontal="center" vertical="center"/>
      <protection hidden="1"/>
    </xf>
    <xf numFmtId="0" fontId="26" fillId="8" borderId="0" xfId="0" applyFont="1" applyFill="1" applyProtection="1">
      <alignment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2" fillId="8" borderId="0" xfId="0" applyFont="1" applyFill="1" applyBorder="1" applyAlignment="1" applyProtection="1">
      <alignment vertical="center"/>
      <protection hidden="1"/>
    </xf>
    <xf numFmtId="0" fontId="21" fillId="0" borderId="37" xfId="0" applyFont="1" applyBorder="1" applyAlignment="1" applyProtection="1">
      <alignment horizontal="distributed" vertical="center" wrapText="1"/>
      <protection hidden="1"/>
    </xf>
    <xf numFmtId="0" fontId="26" fillId="8" borderId="57" xfId="0" applyFont="1" applyFill="1" applyBorder="1" applyProtection="1">
      <alignment vertical="center"/>
      <protection hidden="1"/>
    </xf>
    <xf numFmtId="0" fontId="26" fillId="8" borderId="61" xfId="0" applyFont="1" applyFill="1" applyBorder="1" applyProtection="1">
      <alignment vertical="center"/>
      <protection hidden="1"/>
    </xf>
    <xf numFmtId="0" fontId="26" fillId="8" borderId="62" xfId="0" applyFont="1" applyFill="1" applyBorder="1" applyProtection="1">
      <alignment vertical="center"/>
      <protection hidden="1"/>
    </xf>
    <xf numFmtId="0" fontId="26" fillId="8" borderId="87" xfId="0" applyFont="1" applyFill="1" applyBorder="1" applyProtection="1">
      <alignment vertical="center"/>
      <protection hidden="1"/>
    </xf>
    <xf numFmtId="0" fontId="26" fillId="8" borderId="88" xfId="0" applyFont="1" applyFill="1" applyBorder="1" applyProtection="1">
      <alignment vertical="center"/>
      <protection hidden="1"/>
    </xf>
    <xf numFmtId="0" fontId="33" fillId="8" borderId="88" xfId="0" applyFont="1" applyFill="1" applyBorder="1" applyProtection="1">
      <alignment vertical="center"/>
      <protection hidden="1"/>
    </xf>
    <xf numFmtId="0" fontId="26" fillId="8" borderId="86" xfId="0" applyFont="1" applyFill="1" applyBorder="1" applyProtection="1">
      <alignment vertical="center"/>
      <protection hidden="1"/>
    </xf>
    <xf numFmtId="0" fontId="21" fillId="0" borderId="33" xfId="0" applyFont="1" applyBorder="1" applyAlignment="1" applyProtection="1">
      <alignment horizontal="center" vertical="center" wrapText="1"/>
      <protection hidden="1"/>
    </xf>
    <xf numFmtId="0" fontId="26" fillId="8" borderId="23" xfId="0" applyFont="1" applyFill="1" applyBorder="1" applyProtection="1">
      <alignment vertical="center"/>
      <protection hidden="1"/>
    </xf>
    <xf numFmtId="0" fontId="26" fillId="8" borderId="0" xfId="0" applyFont="1" applyFill="1" applyBorder="1" applyProtection="1">
      <alignment vertical="center"/>
      <protection hidden="1"/>
    </xf>
    <xf numFmtId="0" fontId="26" fillId="8" borderId="1" xfId="0" applyFont="1" applyFill="1" applyBorder="1" applyProtection="1">
      <alignment vertical="center"/>
      <protection hidden="1"/>
    </xf>
    <xf numFmtId="0" fontId="26" fillId="8" borderId="8" xfId="0" applyFont="1" applyFill="1" applyBorder="1" applyProtection="1">
      <alignment vertical="center"/>
      <protection hidden="1"/>
    </xf>
    <xf numFmtId="0" fontId="33" fillId="8" borderId="0" xfId="0" applyFont="1" applyFill="1" applyBorder="1" applyProtection="1">
      <alignment vertical="center"/>
      <protection hidden="1"/>
    </xf>
    <xf numFmtId="0" fontId="26" fillId="8" borderId="29" xfId="0" applyFont="1" applyFill="1" applyBorder="1" applyProtection="1">
      <alignment vertical="center"/>
      <protection hidden="1"/>
    </xf>
    <xf numFmtId="49" fontId="21" fillId="0" borderId="125" xfId="0" applyNumberFormat="1" applyFont="1" applyFill="1" applyBorder="1" applyAlignment="1" applyProtection="1">
      <alignment vertical="center"/>
      <protection hidden="1"/>
    </xf>
    <xf numFmtId="0" fontId="21" fillId="0" borderId="126" xfId="0" applyFont="1" applyFill="1" applyBorder="1" applyAlignment="1" applyProtection="1">
      <alignment vertical="center"/>
      <protection hidden="1"/>
    </xf>
    <xf numFmtId="0" fontId="21" fillId="0" borderId="126" xfId="0" applyFont="1" applyFill="1" applyBorder="1" applyAlignment="1" applyProtection="1">
      <alignment horizontal="center" vertical="center" shrinkToFit="1"/>
      <protection hidden="1"/>
    </xf>
    <xf numFmtId="182" fontId="21" fillId="0" borderId="126" xfId="0" applyNumberFormat="1" applyFont="1" applyFill="1" applyBorder="1" applyAlignment="1" applyProtection="1">
      <alignment vertical="center" shrinkToFit="1"/>
      <protection hidden="1"/>
    </xf>
    <xf numFmtId="182" fontId="21" fillId="0" borderId="55" xfId="0" applyNumberFormat="1" applyFont="1" applyFill="1" applyBorder="1" applyAlignment="1" applyProtection="1">
      <alignment vertical="center" shrinkToFit="1"/>
      <protection hidden="1"/>
    </xf>
    <xf numFmtId="0" fontId="21" fillId="8" borderId="0" xfId="0" applyFont="1" applyFill="1" applyAlignment="1" applyProtection="1">
      <alignment vertical="center"/>
      <protection hidden="1"/>
    </xf>
    <xf numFmtId="0" fontId="26" fillId="8" borderId="23" xfId="0" applyFont="1" applyFill="1" applyBorder="1" applyAlignment="1" applyProtection="1">
      <alignment vertical="center"/>
      <protection hidden="1"/>
    </xf>
    <xf numFmtId="0" fontId="26" fillId="8" borderId="0" xfId="0" applyFont="1" applyFill="1" applyBorder="1" applyAlignment="1" applyProtection="1">
      <alignment vertical="center"/>
      <protection hidden="1"/>
    </xf>
    <xf numFmtId="0" fontId="26" fillId="8" borderId="1" xfId="0" applyFont="1" applyFill="1" applyBorder="1" applyAlignment="1" applyProtection="1">
      <alignment vertical="center"/>
      <protection hidden="1"/>
    </xf>
    <xf numFmtId="0" fontId="26" fillId="8" borderId="0" xfId="0" applyFont="1" applyFill="1" applyAlignment="1" applyProtection="1">
      <alignment vertical="center"/>
      <protection hidden="1"/>
    </xf>
    <xf numFmtId="182" fontId="21" fillId="0" borderId="89" xfId="0" applyNumberFormat="1" applyFont="1" applyBorder="1" applyAlignment="1" applyProtection="1">
      <alignment vertical="center" shrinkToFit="1"/>
      <protection hidden="1"/>
    </xf>
    <xf numFmtId="182" fontId="21" fillId="0" borderId="90" xfId="0" applyNumberFormat="1" applyFont="1" applyBorder="1" applyAlignment="1" applyProtection="1">
      <alignment vertical="center" shrinkToFit="1"/>
      <protection hidden="1"/>
    </xf>
    <xf numFmtId="0" fontId="26" fillId="8" borderId="11" xfId="0" applyFont="1" applyFill="1" applyBorder="1" applyProtection="1">
      <alignment vertical="center"/>
      <protection hidden="1"/>
    </xf>
    <xf numFmtId="0" fontId="26" fillId="8" borderId="2" xfId="0" applyFont="1" applyFill="1" applyBorder="1" applyProtection="1">
      <alignment vertical="center"/>
      <protection hidden="1"/>
    </xf>
    <xf numFmtId="182" fontId="21" fillId="0" borderId="131" xfId="0" applyNumberFormat="1" applyFont="1" applyBorder="1" applyAlignment="1" applyProtection="1">
      <alignment vertical="center" shrinkToFit="1"/>
      <protection hidden="1"/>
    </xf>
    <xf numFmtId="49" fontId="21" fillId="0" borderId="46" xfId="0" applyNumberFormat="1" applyFont="1" applyFill="1" applyBorder="1" applyAlignment="1" applyProtection="1">
      <alignment vertical="center"/>
      <protection hidden="1"/>
    </xf>
    <xf numFmtId="0" fontId="39" fillId="0" borderId="4" xfId="0" applyFont="1" applyFill="1" applyBorder="1" applyAlignment="1" applyProtection="1">
      <alignment vertical="center"/>
      <protection hidden="1"/>
    </xf>
    <xf numFmtId="0" fontId="21" fillId="0" borderId="4" xfId="0" applyFont="1" applyFill="1" applyBorder="1" applyAlignment="1" applyProtection="1">
      <alignment vertical="center"/>
      <protection hidden="1"/>
    </xf>
    <xf numFmtId="0" fontId="21" fillId="0" borderId="4" xfId="0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vertical="center" shrinkToFit="1"/>
      <protection hidden="1"/>
    </xf>
    <xf numFmtId="182" fontId="21" fillId="0" borderId="5" xfId="0" applyNumberFormat="1" applyFont="1" applyFill="1" applyBorder="1" applyAlignment="1" applyProtection="1">
      <alignment vertical="center" shrinkToFit="1"/>
      <protection hidden="1"/>
    </xf>
    <xf numFmtId="182" fontId="21" fillId="0" borderId="132" xfId="0" applyNumberFormat="1" applyFont="1" applyBorder="1" applyAlignment="1" applyProtection="1">
      <alignment vertical="center" shrinkToFit="1"/>
      <protection hidden="1"/>
    </xf>
    <xf numFmtId="0" fontId="26" fillId="8" borderId="9" xfId="0" applyFont="1" applyFill="1" applyBorder="1" applyProtection="1">
      <alignment vertical="center"/>
      <protection hidden="1"/>
    </xf>
    <xf numFmtId="0" fontId="26" fillId="8" borderId="10" xfId="0" applyFont="1" applyFill="1" applyBorder="1" applyProtection="1">
      <alignment vertical="center"/>
      <protection hidden="1"/>
    </xf>
    <xf numFmtId="0" fontId="26" fillId="8" borderId="75" xfId="0" applyFont="1" applyFill="1" applyBorder="1" applyProtection="1">
      <alignment vertical="center"/>
      <protection hidden="1"/>
    </xf>
    <xf numFmtId="182" fontId="21" fillId="0" borderId="91" xfId="0" applyNumberFormat="1" applyFont="1" applyBorder="1" applyAlignment="1" applyProtection="1">
      <alignment vertical="center" shrinkToFit="1"/>
      <protection hidden="1"/>
    </xf>
    <xf numFmtId="0" fontId="21" fillId="8" borderId="0" xfId="0" applyFont="1" applyFill="1" applyAlignment="1" applyProtection="1">
      <alignment horizontal="center" vertical="center"/>
      <protection hidden="1"/>
    </xf>
    <xf numFmtId="0" fontId="26" fillId="8" borderId="27" xfId="0" applyFont="1" applyFill="1" applyBorder="1" applyProtection="1">
      <alignment vertical="center"/>
      <protection hidden="1"/>
    </xf>
    <xf numFmtId="0" fontId="26" fillId="8" borderId="3" xfId="0" applyFont="1" applyFill="1" applyBorder="1" applyProtection="1">
      <alignment vertical="center"/>
      <protection hidden="1"/>
    </xf>
    <xf numFmtId="0" fontId="21" fillId="8" borderId="0" xfId="0" applyFont="1" applyFill="1" applyAlignment="1" applyProtection="1">
      <alignment horizontal="right" vertical="center"/>
      <protection hidden="1"/>
    </xf>
    <xf numFmtId="49" fontId="0" fillId="8" borderId="0" xfId="0" applyNumberFormat="1" applyFill="1" applyProtection="1">
      <alignment vertical="center"/>
      <protection hidden="1"/>
    </xf>
    <xf numFmtId="49" fontId="56" fillId="8" borderId="0" xfId="0" applyNumberFormat="1" applyFont="1" applyFill="1" applyAlignment="1" applyProtection="1">
      <alignment horizontal="left" vertical="center"/>
      <protection hidden="1"/>
    </xf>
    <xf numFmtId="49" fontId="0" fillId="9" borderId="0" xfId="0" applyNumberFormat="1" applyFill="1" applyProtection="1">
      <alignment vertical="center"/>
      <protection hidden="1"/>
    </xf>
    <xf numFmtId="49" fontId="57" fillId="8" borderId="0" xfId="0" applyNumberFormat="1" applyFont="1" applyFill="1" applyProtection="1">
      <alignment vertical="center"/>
      <protection hidden="1"/>
    </xf>
    <xf numFmtId="49" fontId="58" fillId="8" borderId="0" xfId="0" applyNumberFormat="1" applyFont="1" applyFill="1" applyAlignment="1" applyProtection="1">
      <alignment horizontal="left" vertical="center"/>
      <protection hidden="1"/>
    </xf>
    <xf numFmtId="49" fontId="57" fillId="8" borderId="0" xfId="0" quotePrefix="1" applyNumberFormat="1" applyFont="1" applyFill="1" applyProtection="1">
      <alignment vertical="center"/>
      <protection hidden="1"/>
    </xf>
    <xf numFmtId="186" fontId="59" fillId="2" borderId="5" xfId="3" applyNumberFormat="1" applyFont="1" applyFill="1" applyBorder="1" applyAlignment="1" applyProtection="1">
      <alignment vertical="center" shrinkToFit="1"/>
      <protection hidden="1"/>
    </xf>
    <xf numFmtId="179" fontId="18" fillId="2" borderId="50" xfId="3" applyNumberFormat="1" applyFont="1" applyFill="1" applyBorder="1" applyAlignment="1" applyProtection="1">
      <alignment horizontal="centerContinuous" vertical="center" shrinkToFit="1"/>
      <protection hidden="1"/>
    </xf>
    <xf numFmtId="186" fontId="59" fillId="2" borderId="7" xfId="3" applyNumberFormat="1" applyFont="1" applyFill="1" applyBorder="1" applyAlignment="1" applyProtection="1">
      <alignment vertical="center" shrinkToFit="1"/>
      <protection hidden="1"/>
    </xf>
    <xf numFmtId="186" fontId="59" fillId="2" borderId="82" xfId="3" applyNumberFormat="1" applyFont="1" applyFill="1" applyBorder="1" applyAlignment="1" applyProtection="1">
      <alignment vertical="center" shrinkToFit="1"/>
      <protection hidden="1"/>
    </xf>
    <xf numFmtId="186" fontId="59" fillId="2" borderId="28" xfId="3" applyNumberFormat="1" applyFont="1" applyFill="1" applyBorder="1" applyAlignment="1" applyProtection="1">
      <alignment vertical="center" shrinkToFit="1"/>
      <protection hidden="1"/>
    </xf>
    <xf numFmtId="186" fontId="59" fillId="2" borderId="83" xfId="3" applyNumberFormat="1" applyFont="1" applyFill="1" applyBorder="1" applyAlignment="1" applyProtection="1">
      <alignment vertical="center" shrinkToFit="1"/>
      <protection hidden="1"/>
    </xf>
    <xf numFmtId="186" fontId="59" fillId="0" borderId="138" xfId="3" applyNumberFormat="1" applyFont="1" applyFill="1" applyBorder="1" applyAlignment="1" applyProtection="1">
      <alignment vertical="center" shrinkToFit="1"/>
      <protection hidden="1"/>
    </xf>
    <xf numFmtId="186" fontId="59" fillId="0" borderId="82" xfId="3" applyNumberFormat="1" applyFont="1" applyFill="1" applyBorder="1" applyAlignment="1" applyProtection="1">
      <alignment vertical="center" shrinkToFit="1"/>
      <protection hidden="1"/>
    </xf>
    <xf numFmtId="176" fontId="60" fillId="2" borderId="75" xfId="3" applyNumberFormat="1" applyFont="1" applyFill="1" applyBorder="1" applyAlignment="1" applyProtection="1">
      <alignment horizontal="right" vertical="center" indent="1" shrinkToFit="1"/>
      <protection hidden="1"/>
    </xf>
    <xf numFmtId="179" fontId="63" fillId="2" borderId="25" xfId="3" applyNumberFormat="1" applyFont="1" applyFill="1" applyBorder="1" applyAlignment="1" applyProtection="1">
      <alignment horizontal="left" vertical="center" wrapText="1" shrinkToFit="1"/>
      <protection hidden="1"/>
    </xf>
    <xf numFmtId="0" fontId="44" fillId="5" borderId="40" xfId="0" applyFont="1" applyFill="1" applyBorder="1" applyAlignment="1" applyProtection="1">
      <alignment horizontal="left" vertical="center" wrapText="1"/>
      <protection locked="0"/>
    </xf>
    <xf numFmtId="0" fontId="44" fillId="5" borderId="43" xfId="0" applyFont="1" applyFill="1" applyBorder="1" applyAlignment="1" applyProtection="1">
      <alignment horizontal="left" vertical="center" wrapText="1"/>
      <protection locked="0"/>
    </xf>
    <xf numFmtId="0" fontId="45" fillId="5" borderId="43" xfId="0" applyFont="1" applyFill="1" applyBorder="1" applyAlignment="1" applyProtection="1">
      <alignment horizontal="left" vertical="center" wrapText="1"/>
      <protection locked="0"/>
    </xf>
    <xf numFmtId="0" fontId="45" fillId="5" borderId="64" xfId="0" applyFont="1" applyFill="1" applyBorder="1" applyAlignment="1" applyProtection="1">
      <alignment horizontal="left" vertical="center" wrapText="1"/>
      <protection locked="0"/>
    </xf>
    <xf numFmtId="0" fontId="45" fillId="5" borderId="63" xfId="0" applyFont="1" applyFill="1" applyBorder="1" applyAlignment="1" applyProtection="1">
      <alignment horizontal="left" vertical="center" wrapText="1"/>
      <protection locked="0"/>
    </xf>
    <xf numFmtId="0" fontId="44" fillId="5" borderId="63" xfId="0" applyFont="1" applyFill="1" applyBorder="1" applyAlignment="1" applyProtection="1">
      <alignment horizontal="left" vertical="center" wrapText="1"/>
      <protection locked="0"/>
    </xf>
    <xf numFmtId="0" fontId="44" fillId="5" borderId="59" xfId="0" applyFont="1" applyFill="1" applyBorder="1" applyAlignment="1" applyProtection="1">
      <alignment horizontal="left" vertical="center" wrapText="1"/>
      <protection locked="0"/>
    </xf>
    <xf numFmtId="0" fontId="46" fillId="0" borderId="0" xfId="0" applyFont="1" applyAlignment="1" applyProtection="1">
      <alignment horizontal="right" vertical="top"/>
      <protection hidden="1"/>
    </xf>
    <xf numFmtId="0" fontId="21" fillId="4" borderId="46" xfId="0" applyFont="1" applyFill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21" fillId="0" borderId="124" xfId="0" applyFont="1" applyBorder="1" applyAlignment="1" applyProtection="1">
      <alignment horizontal="center" vertical="center"/>
      <protection hidden="1"/>
    </xf>
    <xf numFmtId="0" fontId="21" fillId="0" borderId="88" xfId="0" applyFont="1" applyBorder="1" applyAlignment="1" applyProtection="1">
      <alignment horizontal="center" vertical="center"/>
      <protection hidden="1"/>
    </xf>
    <xf numFmtId="0" fontId="21" fillId="0" borderId="86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2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4" borderId="37" xfId="0" applyFont="1" applyFill="1" applyBorder="1" applyAlignment="1" applyProtection="1">
      <alignment horizontal="center" vertical="center" shrinkToFit="1"/>
      <protection locked="0"/>
    </xf>
    <xf numFmtId="0" fontId="21" fillId="4" borderId="4" xfId="0" applyFont="1" applyFill="1" applyBorder="1" applyAlignment="1" applyProtection="1">
      <alignment horizontal="center" vertical="center" shrinkToFit="1"/>
      <protection locked="0"/>
    </xf>
    <xf numFmtId="0" fontId="21" fillId="4" borderId="5" xfId="0" applyFont="1" applyFill="1" applyBorder="1" applyAlignment="1" applyProtection="1">
      <alignment horizontal="center" vertical="center" shrinkToFit="1"/>
      <protection locked="0"/>
    </xf>
    <xf numFmtId="0" fontId="21" fillId="4" borderId="47" xfId="0" applyFont="1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21" fillId="4" borderId="18" xfId="0" applyFont="1" applyFill="1" applyBorder="1" applyAlignment="1" applyProtection="1">
      <alignment horizontal="center" vertical="center" shrinkToFit="1"/>
      <protection locked="0"/>
    </xf>
    <xf numFmtId="0" fontId="21" fillId="4" borderId="6" xfId="0" applyFont="1" applyFill="1" applyBorder="1" applyAlignment="1" applyProtection="1">
      <alignment horizontal="center" vertical="center" shrinkToFit="1"/>
      <protection locked="0"/>
    </xf>
    <xf numFmtId="0" fontId="21" fillId="4" borderId="7" xfId="0" applyFont="1" applyFill="1" applyBorder="1" applyAlignment="1" applyProtection="1">
      <alignment horizontal="center" vertical="center" shrinkToFit="1"/>
      <protection locked="0"/>
    </xf>
    <xf numFmtId="0" fontId="21" fillId="4" borderId="39" xfId="0" applyNumberFormat="1" applyFont="1" applyFill="1" applyBorder="1" applyAlignment="1" applyProtection="1">
      <alignment horizontal="left" vertical="center" wrapText="1" indent="1"/>
      <protection locked="0"/>
    </xf>
    <xf numFmtId="0" fontId="21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21" fillId="4" borderId="50" xfId="0" applyNumberFormat="1" applyFont="1" applyFill="1" applyBorder="1" applyAlignment="1" applyProtection="1">
      <alignment horizontal="left" vertical="center" wrapText="1" indent="1"/>
      <protection locked="0"/>
    </xf>
    <xf numFmtId="0" fontId="21" fillId="4" borderId="37" xfId="0" applyNumberFormat="1" applyFont="1" applyFill="1" applyBorder="1" applyAlignment="1" applyProtection="1">
      <alignment horizontal="left" vertical="center" wrapText="1" indent="1"/>
      <protection locked="0"/>
    </xf>
    <xf numFmtId="0" fontId="21" fillId="4" borderId="4" xfId="0" applyNumberFormat="1" applyFont="1" applyFill="1" applyBorder="1" applyAlignment="1" applyProtection="1">
      <alignment horizontal="left" vertical="center" wrapText="1" indent="1"/>
      <protection locked="0"/>
    </xf>
    <xf numFmtId="0" fontId="21" fillId="4" borderId="5" xfId="0" applyNumberFormat="1" applyFont="1" applyFill="1" applyBorder="1" applyAlignment="1" applyProtection="1">
      <alignment horizontal="left" vertical="center" wrapText="1" indent="1"/>
      <protection locked="0"/>
    </xf>
    <xf numFmtId="177" fontId="27" fillId="4" borderId="37" xfId="0" applyNumberFormat="1" applyFont="1" applyFill="1" applyBorder="1" applyAlignment="1" applyProtection="1">
      <alignment horizontal="center" vertical="center" wrapText="1"/>
      <protection locked="0"/>
    </xf>
    <xf numFmtId="177" fontId="27" fillId="4" borderId="4" xfId="0" applyNumberFormat="1" applyFont="1" applyFill="1" applyBorder="1" applyAlignment="1" applyProtection="1">
      <alignment horizontal="center" vertical="center" wrapText="1"/>
      <protection locked="0"/>
    </xf>
    <xf numFmtId="177" fontId="27" fillId="4" borderId="5" xfId="0" applyNumberFormat="1" applyFont="1" applyFill="1" applyBorder="1" applyAlignment="1" applyProtection="1">
      <alignment horizontal="center" vertical="center" wrapText="1"/>
      <protection locked="0"/>
    </xf>
    <xf numFmtId="176" fontId="27" fillId="0" borderId="37" xfId="0" applyNumberFormat="1" applyFont="1" applyFill="1" applyBorder="1" applyAlignment="1" applyProtection="1">
      <alignment horizontal="right" vertical="center" indent="4"/>
      <protection hidden="1"/>
    </xf>
    <xf numFmtId="176" fontId="27" fillId="0" borderId="4" xfId="0" applyNumberFormat="1" applyFont="1" applyFill="1" applyBorder="1" applyAlignment="1" applyProtection="1">
      <alignment horizontal="right" vertical="center" indent="4"/>
      <protection hidden="1"/>
    </xf>
    <xf numFmtId="0" fontId="21" fillId="0" borderId="33" xfId="0" applyFont="1" applyBorder="1" applyAlignment="1" applyProtection="1">
      <alignment horizontal="center" vertical="center" shrinkToFit="1"/>
      <protection hidden="1"/>
    </xf>
    <xf numFmtId="187" fontId="61" fillId="5" borderId="37" xfId="0" applyNumberFormat="1" applyFont="1" applyFill="1" applyBorder="1" applyAlignment="1" applyProtection="1">
      <alignment horizontal="center" vertical="center"/>
      <protection locked="0"/>
    </xf>
    <xf numFmtId="187" fontId="61" fillId="5" borderId="38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 vertical="top"/>
      <protection hidden="1"/>
    </xf>
    <xf numFmtId="0" fontId="43" fillId="8" borderId="0" xfId="0" applyFont="1" applyFill="1" applyAlignment="1" applyProtection="1">
      <alignment horizontal="left" vertical="center" wrapText="1"/>
      <protection hidden="1"/>
    </xf>
    <xf numFmtId="0" fontId="21" fillId="4" borderId="37" xfId="0" applyFont="1" applyFill="1" applyBorder="1" applyAlignment="1" applyProtection="1">
      <alignment vertical="center" shrinkToFit="1"/>
      <protection locked="0"/>
    </xf>
    <xf numFmtId="0" fontId="0" fillId="4" borderId="38" xfId="0" applyFill="1" applyBorder="1" applyAlignment="1" applyProtection="1">
      <alignment vertical="center" shrinkToFit="1"/>
      <protection locked="0"/>
    </xf>
    <xf numFmtId="0" fontId="21" fillId="4" borderId="18" xfId="0" applyFont="1" applyFill="1" applyBorder="1" applyAlignment="1" applyProtection="1">
      <alignment vertical="center" shrinkToFit="1"/>
      <protection locked="0"/>
    </xf>
    <xf numFmtId="0" fontId="0" fillId="4" borderId="17" xfId="0" applyFill="1" applyBorder="1" applyAlignment="1" applyProtection="1">
      <alignment vertical="center" shrinkToFit="1"/>
      <protection locked="0"/>
    </xf>
    <xf numFmtId="0" fontId="21" fillId="0" borderId="0" xfId="0" applyFont="1" applyFill="1" applyBorder="1" applyAlignment="1" applyProtection="1">
      <alignment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0" fillId="4" borderId="5" xfId="0" applyFill="1" applyBorder="1" applyAlignment="1" applyProtection="1">
      <alignment vertical="center" shrinkToFit="1"/>
      <protection locked="0"/>
    </xf>
    <xf numFmtId="0" fontId="0" fillId="4" borderId="7" xfId="0" applyFill="1" applyBorder="1" applyAlignment="1" applyProtection="1">
      <alignment vertical="center" shrinkToFit="1"/>
      <protection locked="0"/>
    </xf>
    <xf numFmtId="0" fontId="9" fillId="0" borderId="48" xfId="0" applyFont="1" applyBorder="1" applyAlignment="1" applyProtection="1">
      <alignment horizontal="center" vertical="center"/>
      <protection hidden="1"/>
    </xf>
    <xf numFmtId="0" fontId="9" fillId="0" borderId="49" xfId="0" applyFont="1" applyBorder="1" applyAlignment="1" applyProtection="1">
      <alignment horizontal="center" vertical="center"/>
      <protection hidden="1"/>
    </xf>
    <xf numFmtId="0" fontId="9" fillId="0" borderId="50" xfId="0" applyFont="1" applyBorder="1" applyAlignment="1" applyProtection="1">
      <alignment horizontal="center" vertical="center"/>
      <protection hidden="1"/>
    </xf>
    <xf numFmtId="186" fontId="9" fillId="0" borderId="47" xfId="0" applyNumberFormat="1" applyFont="1" applyFill="1" applyBorder="1" applyAlignment="1" applyProtection="1">
      <alignment horizontal="right" vertical="center" shrinkToFit="1"/>
      <protection hidden="1"/>
    </xf>
    <xf numFmtId="186" fontId="9" fillId="0" borderId="6" xfId="0" applyNumberFormat="1" applyFont="1" applyFill="1" applyBorder="1" applyAlignment="1" applyProtection="1">
      <alignment horizontal="right" vertical="center" shrinkToFit="1"/>
      <protection hidden="1"/>
    </xf>
    <xf numFmtId="0" fontId="21" fillId="0" borderId="79" xfId="0" applyFont="1" applyBorder="1" applyAlignment="1" applyProtection="1">
      <alignment horizontal="center" vertical="center"/>
      <protection hidden="1"/>
    </xf>
    <xf numFmtId="0" fontId="21" fillId="0" borderId="107" xfId="0" applyFont="1" applyBorder="1" applyAlignment="1" applyProtection="1">
      <alignment horizontal="center" vertical="center"/>
      <protection hidden="1"/>
    </xf>
    <xf numFmtId="0" fontId="21" fillId="0" borderId="80" xfId="0" applyFont="1" applyBorder="1" applyAlignment="1" applyProtection="1">
      <alignment horizontal="center" vertical="center"/>
      <protection hidden="1"/>
    </xf>
    <xf numFmtId="0" fontId="21" fillId="0" borderId="48" xfId="0" applyFont="1" applyBorder="1" applyAlignment="1" applyProtection="1">
      <alignment horizontal="center" vertical="center"/>
      <protection hidden="1"/>
    </xf>
    <xf numFmtId="0" fontId="21" fillId="0" borderId="49" xfId="0" applyFont="1" applyBorder="1" applyAlignment="1" applyProtection="1">
      <alignment horizontal="center" vertical="center"/>
      <protection hidden="1"/>
    </xf>
    <xf numFmtId="0" fontId="21" fillId="0" borderId="50" xfId="0" applyFont="1" applyBorder="1" applyAlignment="1" applyProtection="1">
      <alignment horizontal="center" vertical="center"/>
      <protection hidden="1"/>
    </xf>
    <xf numFmtId="0" fontId="21" fillId="0" borderId="46" xfId="0" applyFont="1" applyBorder="1" applyAlignment="1" applyProtection="1">
      <alignment horizontal="distributed" vertical="center"/>
      <protection hidden="1"/>
    </xf>
    <xf numFmtId="0" fontId="21" fillId="0" borderId="4" xfId="0" applyFont="1" applyBorder="1" applyAlignment="1" applyProtection="1">
      <alignment horizontal="distributed" vertical="center"/>
      <protection hidden="1"/>
    </xf>
    <xf numFmtId="0" fontId="21" fillId="0" borderId="38" xfId="0" applyFont="1" applyBorder="1" applyAlignment="1" applyProtection="1">
      <alignment horizontal="distributed" vertical="center"/>
      <protection hidden="1"/>
    </xf>
    <xf numFmtId="186" fontId="21" fillId="4" borderId="47" xfId="0" applyNumberFormat="1" applyFont="1" applyFill="1" applyBorder="1" applyAlignment="1" applyProtection="1">
      <alignment horizontal="right" vertical="center"/>
      <protection locked="0"/>
    </xf>
    <xf numFmtId="186" fontId="21" fillId="4" borderId="6" xfId="0" applyNumberFormat="1" applyFont="1" applyFill="1" applyBorder="1" applyAlignment="1" applyProtection="1">
      <alignment horizontal="right" vertical="center"/>
      <protection locked="0"/>
    </xf>
    <xf numFmtId="0" fontId="21" fillId="0" borderId="87" xfId="0" applyFont="1" applyBorder="1" applyAlignment="1" applyProtection="1">
      <alignment horizontal="center" vertical="center"/>
      <protection hidden="1"/>
    </xf>
    <xf numFmtId="0" fontId="0" fillId="0" borderId="88" xfId="0" applyBorder="1" applyAlignment="1" applyProtection="1">
      <alignment horizontal="center" vertical="center"/>
      <protection hidden="1"/>
    </xf>
    <xf numFmtId="0" fontId="0" fillId="0" borderId="92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21" fillId="0" borderId="78" xfId="0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176" fontId="27" fillId="0" borderId="18" xfId="0" applyNumberFormat="1" applyFont="1" applyFill="1" applyBorder="1" applyAlignment="1" applyProtection="1">
      <alignment horizontal="right" vertical="center" indent="4"/>
      <protection hidden="1"/>
    </xf>
    <xf numFmtId="176" fontId="27" fillId="0" borderId="6" xfId="0" applyNumberFormat="1" applyFont="1" applyFill="1" applyBorder="1" applyAlignment="1" applyProtection="1">
      <alignment horizontal="right" vertical="center" indent="4"/>
      <protection hidden="1"/>
    </xf>
    <xf numFmtId="58" fontId="21" fillId="4" borderId="37" xfId="0" applyNumberFormat="1" applyFont="1" applyFill="1" applyBorder="1" applyAlignment="1" applyProtection="1">
      <alignment horizontal="center" vertical="center"/>
      <protection locked="0"/>
    </xf>
    <xf numFmtId="58" fontId="21" fillId="4" borderId="4" xfId="0" applyNumberFormat="1" applyFont="1" applyFill="1" applyBorder="1" applyAlignment="1" applyProtection="1">
      <alignment horizontal="center" vertical="center"/>
      <protection locked="0"/>
    </xf>
    <xf numFmtId="58" fontId="21" fillId="4" borderId="38" xfId="0" applyNumberFormat="1" applyFont="1" applyFill="1" applyBorder="1" applyAlignment="1" applyProtection="1">
      <alignment horizontal="center" vertical="center"/>
      <protection locked="0"/>
    </xf>
    <xf numFmtId="0" fontId="21" fillId="0" borderId="47" xfId="0" applyFont="1" applyBorder="1" applyAlignment="1" applyProtection="1">
      <alignment horizontal="distributed" vertical="center" indent="1"/>
      <protection hidden="1"/>
    </xf>
    <xf numFmtId="0" fontId="21" fillId="0" borderId="6" xfId="0" applyFont="1" applyBorder="1" applyAlignment="1" applyProtection="1">
      <alignment horizontal="distributed" vertical="center" indent="1"/>
      <protection hidden="1"/>
    </xf>
    <xf numFmtId="0" fontId="21" fillId="0" borderId="17" xfId="0" applyFont="1" applyBorder="1" applyAlignment="1" applyProtection="1">
      <alignment horizontal="distributed" vertical="center" indent="1"/>
      <protection hidden="1"/>
    </xf>
    <xf numFmtId="0" fontId="21" fillId="0" borderId="48" xfId="0" applyFont="1" applyBorder="1" applyAlignment="1" applyProtection="1">
      <alignment horizontal="left" vertical="center" wrapText="1" indent="1"/>
      <protection hidden="1"/>
    </xf>
    <xf numFmtId="0" fontId="21" fillId="0" borderId="49" xfId="0" applyFont="1" applyBorder="1" applyAlignment="1" applyProtection="1">
      <alignment horizontal="left" vertical="center" indent="1"/>
      <protection hidden="1"/>
    </xf>
    <xf numFmtId="0" fontId="21" fillId="0" borderId="20" xfId="0" applyFont="1" applyBorder="1" applyAlignment="1" applyProtection="1">
      <alignment horizontal="left" vertical="center" indent="1"/>
      <protection hidden="1"/>
    </xf>
    <xf numFmtId="0" fontId="21" fillId="0" borderId="46" xfId="0" applyFont="1" applyBorder="1" applyAlignment="1" applyProtection="1">
      <alignment horizontal="distributed" vertical="center" indent="1"/>
      <protection hidden="1"/>
    </xf>
    <xf numFmtId="0" fontId="21" fillId="0" borderId="4" xfId="0" applyFont="1" applyBorder="1" applyAlignment="1" applyProtection="1">
      <alignment horizontal="distributed" vertical="center" indent="1"/>
      <protection hidden="1"/>
    </xf>
    <xf numFmtId="0" fontId="21" fillId="0" borderId="38" xfId="0" applyFont="1" applyBorder="1" applyAlignment="1" applyProtection="1">
      <alignment horizontal="distributed" vertical="center" indent="1"/>
      <protection hidden="1"/>
    </xf>
    <xf numFmtId="187" fontId="49" fillId="5" borderId="37" xfId="0" applyNumberFormat="1" applyFont="1" applyFill="1" applyBorder="1" applyAlignment="1" applyProtection="1">
      <alignment horizontal="center" vertical="center"/>
      <protection locked="0"/>
    </xf>
    <xf numFmtId="187" fontId="49" fillId="5" borderId="38" xfId="0" applyNumberFormat="1" applyFont="1" applyFill="1" applyBorder="1" applyAlignment="1" applyProtection="1">
      <alignment horizontal="center" vertical="center"/>
      <protection locked="0"/>
    </xf>
    <xf numFmtId="0" fontId="21" fillId="0" borderId="47" xfId="0" applyFont="1" applyBorder="1" applyAlignment="1" applyProtection="1">
      <alignment horizontal="distributed" vertical="center"/>
      <protection hidden="1"/>
    </xf>
    <xf numFmtId="0" fontId="21" fillId="0" borderId="6" xfId="0" applyFont="1" applyBorder="1" applyAlignment="1" applyProtection="1">
      <alignment horizontal="distributed" vertical="center"/>
      <protection hidden="1"/>
    </xf>
    <xf numFmtId="0" fontId="21" fillId="0" borderId="17" xfId="0" applyFont="1" applyBorder="1" applyAlignment="1" applyProtection="1">
      <alignment horizontal="distributed" vertical="center"/>
      <protection hidden="1"/>
    </xf>
    <xf numFmtId="0" fontId="21" fillId="0" borderId="48" xfId="0" applyFont="1" applyBorder="1" applyAlignment="1" applyProtection="1">
      <alignment horizontal="distributed" vertical="center"/>
      <protection hidden="1"/>
    </xf>
    <xf numFmtId="0" fontId="21" fillId="0" borderId="20" xfId="0" applyFont="1" applyBorder="1" applyAlignment="1" applyProtection="1">
      <alignment horizontal="distributed" vertical="center"/>
      <protection hidden="1"/>
    </xf>
    <xf numFmtId="0" fontId="21" fillId="0" borderId="39" xfId="0" applyFont="1" applyBorder="1" applyAlignment="1" applyProtection="1">
      <alignment horizontal="distributed" vertical="center"/>
      <protection hidden="1"/>
    </xf>
    <xf numFmtId="0" fontId="21" fillId="0" borderId="50" xfId="0" applyFont="1" applyBorder="1" applyAlignment="1" applyProtection="1">
      <alignment horizontal="distributed" vertical="center"/>
      <protection hidden="1"/>
    </xf>
    <xf numFmtId="0" fontId="21" fillId="0" borderId="49" xfId="0" applyFont="1" applyBorder="1" applyAlignment="1" applyProtection="1">
      <alignment horizontal="distributed" vertical="center"/>
      <protection hidden="1"/>
    </xf>
    <xf numFmtId="0" fontId="21" fillId="0" borderId="20" xfId="0" applyFont="1" applyBorder="1" applyAlignment="1" applyProtection="1">
      <alignment horizontal="center" vertical="center"/>
      <protection hidden="1"/>
    </xf>
    <xf numFmtId="0" fontId="21" fillId="0" borderId="39" xfId="0" applyFont="1" applyBorder="1" applyAlignment="1" applyProtection="1">
      <alignment horizontal="center" vertical="center"/>
      <protection hidden="1"/>
    </xf>
    <xf numFmtId="0" fontId="21" fillId="0" borderId="6" xfId="0" applyFont="1" applyFill="1" applyBorder="1" applyAlignment="1" applyProtection="1">
      <alignment vertical="center" shrinkToFit="1"/>
      <protection hidden="1"/>
    </xf>
    <xf numFmtId="0" fontId="0" fillId="0" borderId="7" xfId="0" applyFill="1" applyBorder="1" applyAlignment="1" applyProtection="1">
      <alignment vertical="center" shrinkToFit="1"/>
      <protection hidden="1"/>
    </xf>
    <xf numFmtId="0" fontId="0" fillId="4" borderId="6" xfId="0" applyFill="1" applyBorder="1" applyAlignment="1" applyProtection="1">
      <alignment vertical="center" shrinkToFit="1"/>
      <protection locked="0"/>
    </xf>
    <xf numFmtId="0" fontId="21" fillId="0" borderId="93" xfId="0" applyFont="1" applyBorder="1" applyAlignment="1" applyProtection="1">
      <alignment horizontal="center" vertical="center" wrapText="1"/>
      <protection hidden="1"/>
    </xf>
    <xf numFmtId="0" fontId="0" fillId="0" borderId="94" xfId="0" applyBorder="1" applyAlignment="1" applyProtection="1">
      <alignment horizontal="center" vertical="center" wrapText="1"/>
      <protection hidden="1"/>
    </xf>
    <xf numFmtId="0" fontId="39" fillId="0" borderId="40" xfId="0" applyFont="1" applyBorder="1" applyAlignment="1" applyProtection="1">
      <alignment horizontal="distributed" vertical="center" wrapText="1"/>
      <protection hidden="1"/>
    </xf>
    <xf numFmtId="0" fontId="57" fillId="0" borderId="36" xfId="0" applyFont="1" applyBorder="1" applyAlignment="1" applyProtection="1">
      <alignment horizontal="distributed" vertical="center" wrapText="1"/>
      <protection hidden="1"/>
    </xf>
    <xf numFmtId="0" fontId="21" fillId="0" borderId="40" xfId="0" applyFont="1" applyBorder="1" applyAlignment="1" applyProtection="1">
      <alignment horizontal="distributed" vertical="center" wrapText="1"/>
      <protection hidden="1"/>
    </xf>
    <xf numFmtId="0" fontId="0" fillId="0" borderId="36" xfId="0" applyBorder="1" applyAlignment="1" applyProtection="1">
      <alignment horizontal="distributed" vertical="center" wrapText="1"/>
      <protection hidden="1"/>
    </xf>
    <xf numFmtId="0" fontId="21" fillId="0" borderId="84" xfId="0" applyFont="1" applyBorder="1" applyAlignment="1" applyProtection="1">
      <alignment horizontal="distributed" vertical="center" wrapText="1"/>
      <protection hidden="1"/>
    </xf>
    <xf numFmtId="0" fontId="21" fillId="0" borderId="13" xfId="0" applyFont="1" applyBorder="1" applyAlignment="1" applyProtection="1">
      <alignment horizontal="distributed" vertical="center" wrapText="1"/>
      <protection hidden="1"/>
    </xf>
    <xf numFmtId="0" fontId="0" fillId="0" borderId="95" xfId="0" applyBorder="1" applyAlignment="1" applyProtection="1">
      <alignment horizontal="distributed" vertical="center" wrapText="1"/>
      <protection hidden="1"/>
    </xf>
    <xf numFmtId="0" fontId="21" fillId="0" borderId="78" xfId="0" applyFont="1" applyBorder="1" applyAlignment="1" applyProtection="1">
      <alignment horizontal="distributed" vertical="center" wrapText="1"/>
      <protection hidden="1"/>
    </xf>
    <xf numFmtId="0" fontId="21" fillId="0" borderId="63" xfId="0" applyFont="1" applyBorder="1" applyAlignment="1" applyProtection="1">
      <alignment horizontal="distributed" vertical="center" wrapText="1"/>
      <protection hidden="1"/>
    </xf>
    <xf numFmtId="0" fontId="21" fillId="0" borderId="78" xfId="0" applyFont="1" applyBorder="1" applyAlignment="1" applyProtection="1">
      <alignment horizontal="center" vertical="center" wrapText="1"/>
      <protection hidden="1"/>
    </xf>
    <xf numFmtId="0" fontId="21" fillId="0" borderId="63" xfId="0" applyFont="1" applyBorder="1" applyAlignment="1" applyProtection="1">
      <alignment horizontal="center" vertical="center" wrapText="1"/>
      <protection hidden="1"/>
    </xf>
    <xf numFmtId="0" fontId="0" fillId="0" borderId="36" xfId="0" applyBorder="1" applyAlignment="1" applyProtection="1">
      <alignment horizontal="center" vertical="center" wrapText="1"/>
      <protection hidden="1"/>
    </xf>
    <xf numFmtId="0" fontId="21" fillId="0" borderId="39" xfId="0" applyFont="1" applyBorder="1" applyAlignment="1" applyProtection="1">
      <alignment horizontal="distributed" vertical="center" wrapText="1"/>
      <protection hidden="1"/>
    </xf>
    <xf numFmtId="0" fontId="21" fillId="0" borderId="20" xfId="0" applyFont="1" applyBorder="1" applyAlignment="1" applyProtection="1">
      <alignment horizontal="distributed" vertical="center" wrapText="1"/>
      <protection hidden="1"/>
    </xf>
    <xf numFmtId="0" fontId="21" fillId="0" borderId="50" xfId="0" applyFont="1" applyBorder="1" applyAlignment="1" applyProtection="1">
      <alignment horizontal="distributed" vertical="center" wrapText="1"/>
      <protection hidden="1"/>
    </xf>
    <xf numFmtId="0" fontId="47" fillId="6" borderId="149" xfId="0" applyFont="1" applyFill="1" applyBorder="1" applyAlignment="1" applyProtection="1">
      <alignment horizontal="center" vertical="center"/>
      <protection hidden="1"/>
    </xf>
    <xf numFmtId="0" fontId="47" fillId="6" borderId="150" xfId="0" applyFont="1" applyFill="1" applyBorder="1" applyAlignment="1" applyProtection="1">
      <alignment horizontal="center" vertical="center"/>
      <protection hidden="1"/>
    </xf>
    <xf numFmtId="0" fontId="47" fillId="6" borderId="151" xfId="0" applyFont="1" applyFill="1" applyBorder="1" applyAlignment="1" applyProtection="1">
      <alignment horizontal="center" vertical="center"/>
      <protection hidden="1"/>
    </xf>
    <xf numFmtId="186" fontId="62" fillId="0" borderId="9" xfId="5" applyNumberFormat="1" applyFont="1" applyBorder="1" applyAlignment="1" applyProtection="1">
      <alignment horizontal="center" vertical="center"/>
      <protection hidden="1"/>
    </xf>
    <xf numFmtId="186" fontId="62" fillId="0" borderId="10" xfId="5" applyNumberFormat="1" applyFont="1" applyBorder="1" applyAlignment="1" applyProtection="1">
      <alignment horizontal="center" vertical="center"/>
      <protection hidden="1"/>
    </xf>
    <xf numFmtId="186" fontId="62" fillId="0" borderId="75" xfId="5" applyNumberFormat="1" applyFont="1" applyBorder="1" applyAlignment="1" applyProtection="1">
      <alignment horizontal="center" vertical="center"/>
      <protection hidden="1"/>
    </xf>
    <xf numFmtId="0" fontId="21" fillId="4" borderId="144" xfId="0" applyFont="1" applyFill="1" applyBorder="1" applyAlignment="1" applyProtection="1">
      <alignment horizontal="center" vertical="center" shrinkToFit="1"/>
      <protection locked="0"/>
    </xf>
    <xf numFmtId="0" fontId="21" fillId="4" borderId="19" xfId="0" applyFont="1" applyFill="1" applyBorder="1" applyAlignment="1" applyProtection="1">
      <alignment horizontal="center" vertical="center" shrinkToFit="1"/>
      <protection locked="0"/>
    </xf>
    <xf numFmtId="0" fontId="21" fillId="4" borderId="145" xfId="0" applyFont="1" applyFill="1" applyBorder="1" applyAlignment="1" applyProtection="1">
      <alignment horizontal="center" vertical="center" shrinkToFit="1"/>
      <protection locked="0"/>
    </xf>
    <xf numFmtId="0" fontId="21" fillId="4" borderId="17" xfId="0" applyFont="1" applyFill="1" applyBorder="1" applyAlignment="1" applyProtection="1">
      <alignment horizontal="center" vertical="center" wrapText="1" shrinkToFit="1"/>
      <protection locked="0"/>
    </xf>
    <xf numFmtId="0" fontId="21" fillId="4" borderId="19" xfId="0" applyFont="1" applyFill="1" applyBorder="1" applyAlignment="1" applyProtection="1">
      <alignment horizontal="center" vertical="center" wrapText="1" shrinkToFit="1"/>
      <protection locked="0"/>
    </xf>
    <xf numFmtId="188" fontId="54" fillId="4" borderId="19" xfId="0" applyNumberFormat="1" applyFont="1" applyFill="1" applyBorder="1" applyAlignment="1" applyProtection="1">
      <alignment vertical="center"/>
      <protection locked="0"/>
    </xf>
    <xf numFmtId="186" fontId="54" fillId="4" borderId="19" xfId="0" applyNumberFormat="1" applyFont="1" applyFill="1" applyBorder="1" applyAlignment="1" applyProtection="1">
      <alignment vertical="center"/>
      <protection locked="0"/>
    </xf>
    <xf numFmtId="186" fontId="54" fillId="4" borderId="18" xfId="0" applyNumberFormat="1" applyFont="1" applyFill="1" applyBorder="1" applyAlignment="1" applyProtection="1">
      <alignment vertical="center"/>
      <protection locked="0"/>
    </xf>
    <xf numFmtId="186" fontId="54" fillId="0" borderId="144" xfId="0" applyNumberFormat="1" applyFont="1" applyBorder="1" applyAlignment="1" applyProtection="1">
      <alignment vertical="center"/>
      <protection hidden="1"/>
    </xf>
    <xf numFmtId="186" fontId="54" fillId="0" borderId="145" xfId="0" applyNumberFormat="1" applyFont="1" applyBorder="1" applyAlignment="1" applyProtection="1">
      <alignment vertical="center"/>
      <protection hidden="1"/>
    </xf>
    <xf numFmtId="186" fontId="54" fillId="0" borderId="148" xfId="0" applyNumberFormat="1" applyFont="1" applyBorder="1" applyAlignment="1" applyProtection="1">
      <alignment vertical="center"/>
      <protection hidden="1"/>
    </xf>
    <xf numFmtId="186" fontId="54" fillId="0" borderId="60" xfId="0" applyNumberFormat="1" applyFont="1" applyBorder="1" applyAlignment="1" applyProtection="1">
      <alignment vertical="center"/>
      <protection hidden="1"/>
    </xf>
    <xf numFmtId="0" fontId="21" fillId="4" borderId="148" xfId="0" applyFont="1" applyFill="1" applyBorder="1" applyAlignment="1" applyProtection="1">
      <alignment horizontal="center" vertical="center" shrinkToFit="1"/>
      <protection locked="0"/>
    </xf>
    <xf numFmtId="0" fontId="21" fillId="4" borderId="33" xfId="0" applyFont="1" applyFill="1" applyBorder="1" applyAlignment="1" applyProtection="1">
      <alignment horizontal="center" vertical="center" shrinkToFit="1"/>
      <protection locked="0"/>
    </xf>
    <xf numFmtId="0" fontId="21" fillId="4" borderId="60" xfId="0" applyFont="1" applyFill="1" applyBorder="1" applyAlignment="1" applyProtection="1">
      <alignment horizontal="center" vertical="center" shrinkToFit="1"/>
      <protection locked="0"/>
    </xf>
    <xf numFmtId="0" fontId="21" fillId="4" borderId="38" xfId="0" applyFont="1" applyFill="1" applyBorder="1" applyAlignment="1" applyProtection="1">
      <alignment horizontal="center" vertical="center" wrapText="1" shrinkToFit="1"/>
      <protection locked="0"/>
    </xf>
    <xf numFmtId="0" fontId="21" fillId="4" borderId="33" xfId="0" applyFont="1" applyFill="1" applyBorder="1" applyAlignment="1" applyProtection="1">
      <alignment horizontal="center" vertical="center" wrapText="1" shrinkToFit="1"/>
      <protection locked="0"/>
    </xf>
    <xf numFmtId="188" fontId="54" fillId="4" borderId="33" xfId="0" applyNumberFormat="1" applyFont="1" applyFill="1" applyBorder="1" applyAlignment="1" applyProtection="1">
      <alignment vertical="center"/>
      <protection locked="0"/>
    </xf>
    <xf numFmtId="186" fontId="54" fillId="4" borderId="33" xfId="0" applyNumberFormat="1" applyFont="1" applyFill="1" applyBorder="1" applyAlignment="1" applyProtection="1">
      <alignment vertical="center"/>
      <protection locked="0"/>
    </xf>
    <xf numFmtId="186" fontId="54" fillId="4" borderId="37" xfId="0" applyNumberFormat="1" applyFont="1" applyFill="1" applyBorder="1" applyAlignment="1" applyProtection="1">
      <alignment vertical="center"/>
      <protection locked="0"/>
    </xf>
    <xf numFmtId="0" fontId="21" fillId="4" borderId="95" xfId="0" applyFont="1" applyFill="1" applyBorder="1" applyAlignment="1" applyProtection="1">
      <alignment horizontal="center" vertical="center" shrinkToFit="1"/>
      <protection locked="0"/>
    </xf>
    <xf numFmtId="0" fontId="21" fillId="4" borderId="36" xfId="0" applyFont="1" applyFill="1" applyBorder="1" applyAlignment="1" applyProtection="1">
      <alignment horizontal="center" vertical="center" shrinkToFit="1"/>
      <protection locked="0"/>
    </xf>
    <xf numFmtId="0" fontId="21" fillId="4" borderId="94" xfId="0" applyFont="1" applyFill="1" applyBorder="1" applyAlignment="1" applyProtection="1">
      <alignment horizontal="center" vertical="center" shrinkToFit="1"/>
      <protection locked="0"/>
    </xf>
    <xf numFmtId="0" fontId="21" fillId="4" borderId="3" xfId="0" applyFont="1" applyFill="1" applyBorder="1" applyAlignment="1" applyProtection="1">
      <alignment horizontal="center" vertical="center" wrapText="1" shrinkToFit="1"/>
      <protection locked="0"/>
    </xf>
    <xf numFmtId="0" fontId="21" fillId="4" borderId="36" xfId="0" applyFont="1" applyFill="1" applyBorder="1" applyAlignment="1" applyProtection="1">
      <alignment horizontal="center" vertical="center" wrapText="1" shrinkToFit="1"/>
      <protection locked="0"/>
    </xf>
    <xf numFmtId="188" fontId="54" fillId="4" borderId="36" xfId="0" applyNumberFormat="1" applyFont="1" applyFill="1" applyBorder="1" applyAlignment="1" applyProtection="1">
      <alignment vertical="center"/>
      <protection locked="0"/>
    </xf>
    <xf numFmtId="186" fontId="54" fillId="4" borderId="36" xfId="0" applyNumberFormat="1" applyFont="1" applyFill="1" applyBorder="1" applyAlignment="1" applyProtection="1">
      <alignment vertical="center"/>
      <protection locked="0"/>
    </xf>
    <xf numFmtId="186" fontId="54" fillId="4" borderId="27" xfId="0" applyNumberFormat="1" applyFont="1" applyFill="1" applyBorder="1" applyAlignment="1" applyProtection="1">
      <alignment vertical="center"/>
      <protection locked="0"/>
    </xf>
    <xf numFmtId="0" fontId="21" fillId="0" borderId="37" xfId="0" applyFont="1" applyBorder="1" applyAlignment="1" applyProtection="1">
      <alignment horizontal="center" vertical="center"/>
      <protection hidden="1"/>
    </xf>
    <xf numFmtId="0" fontId="21" fillId="0" borderId="38" xfId="0" applyFont="1" applyBorder="1" applyAlignment="1" applyProtection="1">
      <alignment horizontal="center" vertical="center"/>
      <protection hidden="1"/>
    </xf>
    <xf numFmtId="177" fontId="21" fillId="0" borderId="37" xfId="0" applyNumberFormat="1" applyFont="1" applyBorder="1" applyAlignment="1" applyProtection="1">
      <alignment horizontal="center" vertical="center"/>
      <protection hidden="1"/>
    </xf>
    <xf numFmtId="177" fontId="21" fillId="0" borderId="38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21" fillId="0" borderId="124" xfId="0" applyFont="1" applyBorder="1" applyAlignment="1" applyProtection="1">
      <alignment horizontal="center" vertical="center" shrinkToFit="1"/>
      <protection hidden="1"/>
    </xf>
    <xf numFmtId="0" fontId="21" fillId="0" borderId="88" xfId="0" applyFont="1" applyBorder="1" applyAlignment="1" applyProtection="1">
      <alignment horizontal="center" vertical="center" shrinkToFit="1"/>
      <protection hidden="1"/>
    </xf>
    <xf numFmtId="0" fontId="21" fillId="0" borderId="87" xfId="0" applyFont="1" applyBorder="1" applyAlignment="1" applyProtection="1">
      <alignment horizontal="center" vertical="center" shrinkToFit="1"/>
      <protection hidden="1"/>
    </xf>
    <xf numFmtId="0" fontId="21" fillId="0" borderId="86" xfId="0" applyFont="1" applyBorder="1" applyAlignment="1" applyProtection="1">
      <alignment horizontal="center" vertical="center" shrinkToFit="1"/>
      <protection hidden="1"/>
    </xf>
    <xf numFmtId="0" fontId="21" fillId="0" borderId="74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9" xfId="0" applyFont="1" applyBorder="1" applyAlignment="1" applyProtection="1">
      <alignment horizontal="center" vertical="center"/>
      <protection hidden="1"/>
    </xf>
    <xf numFmtId="0" fontId="21" fillId="0" borderId="75" xfId="0" applyFont="1" applyBorder="1" applyAlignment="1" applyProtection="1">
      <alignment horizontal="center" vertical="center"/>
      <protection hidden="1"/>
    </xf>
    <xf numFmtId="186" fontId="54" fillId="0" borderId="95" xfId="0" applyNumberFormat="1" applyFont="1" applyBorder="1" applyAlignment="1" applyProtection="1">
      <alignment vertical="center"/>
      <protection hidden="1"/>
    </xf>
    <xf numFmtId="186" fontId="54" fillId="0" borderId="94" xfId="0" applyNumberFormat="1" applyFont="1" applyBorder="1" applyAlignment="1" applyProtection="1">
      <alignment vertical="center"/>
      <protection hidden="1"/>
    </xf>
    <xf numFmtId="0" fontId="21" fillId="0" borderId="141" xfId="0" applyFont="1" applyBorder="1" applyAlignment="1" applyProtection="1">
      <alignment horizontal="center" vertical="center"/>
      <protection hidden="1"/>
    </xf>
    <xf numFmtId="0" fontId="21" fillId="0" borderId="143" xfId="0" applyFont="1" applyBorder="1" applyAlignment="1" applyProtection="1">
      <alignment horizontal="center" vertical="center"/>
      <protection hidden="1"/>
    </xf>
    <xf numFmtId="0" fontId="21" fillId="0" borderId="142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0" fontId="21" fillId="0" borderId="144" xfId="0" applyFont="1" applyBorder="1" applyAlignment="1" applyProtection="1">
      <alignment horizontal="center" vertical="center" wrapText="1"/>
      <protection hidden="1"/>
    </xf>
    <xf numFmtId="0" fontId="21" fillId="0" borderId="19" xfId="0" applyFont="1" applyBorder="1" applyAlignment="1" applyProtection="1">
      <alignment horizontal="center" vertical="center" wrapText="1"/>
      <protection hidden="1"/>
    </xf>
    <xf numFmtId="0" fontId="21" fillId="0" borderId="145" xfId="0" applyFont="1" applyBorder="1" applyAlignment="1" applyProtection="1">
      <alignment horizontal="center" vertical="center" wrapText="1"/>
      <protection hidden="1"/>
    </xf>
    <xf numFmtId="0" fontId="21" fillId="0" borderId="20" xfId="0" applyFont="1" applyBorder="1" applyAlignment="1" applyProtection="1">
      <alignment horizontal="center" vertical="center" wrapText="1"/>
      <protection hidden="1"/>
    </xf>
    <xf numFmtId="0" fontId="21" fillId="0" borderId="17" xfId="0" applyFont="1" applyBorder="1" applyAlignment="1" applyProtection="1">
      <alignment horizontal="center" vertical="center" wrapText="1"/>
      <protection hidden="1"/>
    </xf>
    <xf numFmtId="0" fontId="21" fillId="0" borderId="92" xfId="0" applyFont="1" applyBorder="1" applyAlignment="1" applyProtection="1">
      <alignment horizontal="center" vertical="center" shrinkToFi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6" fillId="2" borderId="40" xfId="3" applyFont="1" applyFill="1" applyBorder="1" applyAlignment="1" applyProtection="1">
      <alignment horizontal="center" vertical="center" shrinkToFit="1"/>
      <protection hidden="1"/>
    </xf>
    <xf numFmtId="0" fontId="16" fillId="2" borderId="63" xfId="3" applyFont="1" applyFill="1" applyBorder="1" applyAlignment="1" applyProtection="1">
      <alignment horizontal="center" vertical="center" shrinkToFit="1"/>
      <protection hidden="1"/>
    </xf>
    <xf numFmtId="0" fontId="16" fillId="2" borderId="36" xfId="3" applyFont="1" applyFill="1" applyBorder="1" applyAlignment="1" applyProtection="1">
      <alignment horizontal="center" vertical="center" shrinkToFit="1"/>
      <protection hidden="1"/>
    </xf>
    <xf numFmtId="179" fontId="9" fillId="2" borderId="96" xfId="3" applyNumberFormat="1" applyFont="1" applyFill="1" applyBorder="1" applyAlignment="1" applyProtection="1">
      <alignment horizontal="center" vertical="center" shrinkToFit="1"/>
      <protection hidden="1"/>
    </xf>
    <xf numFmtId="179" fontId="21" fillId="0" borderId="97" xfId="2" applyNumberFormat="1" applyFont="1" applyBorder="1" applyAlignment="1" applyProtection="1">
      <alignment horizontal="center" vertical="center" shrinkToFit="1"/>
      <protection hidden="1"/>
    </xf>
    <xf numFmtId="180" fontId="9" fillId="2" borderId="98" xfId="1" applyNumberFormat="1" applyFont="1" applyFill="1" applyBorder="1" applyAlignment="1" applyProtection="1">
      <alignment horizontal="center" vertical="center" shrinkToFit="1"/>
      <protection hidden="1"/>
    </xf>
    <xf numFmtId="0" fontId="21" fillId="0" borderId="97" xfId="2" applyFont="1" applyBorder="1" applyAlignment="1" applyProtection="1">
      <alignment horizontal="center" vertical="center" shrinkToFit="1"/>
      <protection hidden="1"/>
    </xf>
    <xf numFmtId="0" fontId="9" fillId="2" borderId="99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100" xfId="0" applyBorder="1" applyAlignment="1" applyProtection="1">
      <alignment vertical="center" shrinkToFit="1"/>
      <protection hidden="1"/>
    </xf>
    <xf numFmtId="0" fontId="9" fillId="2" borderId="96" xfId="3" applyFont="1" applyFill="1" applyBorder="1" applyAlignment="1" applyProtection="1">
      <alignment horizontal="center" vertical="center" shrinkToFit="1"/>
      <protection hidden="1"/>
    </xf>
    <xf numFmtId="183" fontId="16" fillId="2" borderId="101" xfId="1" applyNumberFormat="1" applyFont="1" applyFill="1" applyBorder="1" applyAlignment="1" applyProtection="1">
      <alignment horizontal="right" vertical="center" shrinkToFit="1"/>
      <protection hidden="1"/>
    </xf>
    <xf numFmtId="179" fontId="9" fillId="2" borderId="105" xfId="3" applyNumberFormat="1" applyFont="1" applyFill="1" applyBorder="1" applyAlignment="1" applyProtection="1">
      <alignment horizontal="center" vertical="center" shrinkToFit="1"/>
      <protection hidden="1"/>
    </xf>
    <xf numFmtId="179" fontId="9" fillId="2" borderId="106" xfId="3" applyNumberFormat="1" applyFont="1" applyFill="1" applyBorder="1" applyAlignment="1" applyProtection="1">
      <alignment horizontal="center" vertical="center" shrinkToFit="1"/>
      <protection hidden="1"/>
    </xf>
    <xf numFmtId="0" fontId="1" fillId="2" borderId="68" xfId="2" applyFont="1" applyFill="1" applyBorder="1" applyAlignment="1" applyProtection="1">
      <alignment horizontal="distributed" vertical="center" wrapText="1" indent="1"/>
      <protection hidden="1"/>
    </xf>
    <xf numFmtId="0" fontId="8" fillId="2" borderId="24" xfId="2" applyFont="1" applyFill="1" applyBorder="1" applyAlignment="1" applyProtection="1">
      <alignment horizontal="distributed" vertical="center" indent="1"/>
      <protection hidden="1"/>
    </xf>
    <xf numFmtId="0" fontId="8" fillId="2" borderId="25" xfId="2" applyFont="1" applyFill="1" applyBorder="1" applyAlignment="1" applyProtection="1">
      <alignment horizontal="distributed" vertical="center" indent="1"/>
      <protection hidden="1"/>
    </xf>
    <xf numFmtId="179" fontId="9" fillId="2" borderId="140" xfId="3" applyNumberFormat="1" applyFont="1" applyFill="1" applyBorder="1" applyAlignment="1" applyProtection="1">
      <alignment horizontal="right" vertical="center" indent="1" shrinkToFit="1"/>
      <protection hidden="1"/>
    </xf>
    <xf numFmtId="179" fontId="21" fillId="0" borderId="114" xfId="2" applyNumberFormat="1" applyFont="1" applyBorder="1" applyAlignment="1" applyProtection="1">
      <alignment horizontal="right" vertical="center" indent="1" shrinkToFit="1"/>
      <protection hidden="1"/>
    </xf>
    <xf numFmtId="179" fontId="9" fillId="2" borderId="113" xfId="3" applyNumberFormat="1" applyFont="1" applyFill="1" applyBorder="1" applyAlignment="1" applyProtection="1">
      <alignment horizontal="center" vertical="center" shrinkToFit="1"/>
      <protection hidden="1"/>
    </xf>
    <xf numFmtId="179" fontId="9" fillId="2" borderId="114" xfId="3" applyNumberFormat="1" applyFont="1" applyFill="1" applyBorder="1" applyAlignment="1" applyProtection="1">
      <alignment horizontal="center" vertical="center" shrinkToFit="1"/>
      <protection hidden="1"/>
    </xf>
    <xf numFmtId="179" fontId="9" fillId="2" borderId="108" xfId="3" applyNumberFormat="1" applyFont="1" applyFill="1" applyBorder="1" applyAlignment="1" applyProtection="1">
      <alignment vertical="center" shrinkToFit="1"/>
      <protection hidden="1"/>
    </xf>
    <xf numFmtId="179" fontId="21" fillId="0" borderId="106" xfId="2" applyNumberFormat="1" applyFont="1" applyBorder="1" applyAlignment="1" applyProtection="1">
      <alignment vertical="center" shrinkToFit="1"/>
      <protection hidden="1"/>
    </xf>
    <xf numFmtId="0" fontId="9" fillId="2" borderId="140" xfId="3" applyNumberFormat="1" applyFont="1" applyFill="1" applyBorder="1" applyAlignment="1" applyProtection="1">
      <alignment horizontal="right" vertical="center" indent="1" shrinkToFit="1"/>
      <protection hidden="1"/>
    </xf>
    <xf numFmtId="0" fontId="21" fillId="0" borderId="114" xfId="2" applyNumberFormat="1" applyFont="1" applyBorder="1" applyAlignment="1" applyProtection="1">
      <alignment horizontal="right" vertical="center" indent="1" shrinkToFit="1"/>
      <protection hidden="1"/>
    </xf>
    <xf numFmtId="0" fontId="8" fillId="2" borderId="109" xfId="2" applyFont="1" applyFill="1" applyBorder="1" applyAlignment="1" applyProtection="1">
      <alignment horizontal="distributed" vertical="center"/>
      <protection hidden="1"/>
    </xf>
    <xf numFmtId="0" fontId="8" fillId="2" borderId="110" xfId="2" applyFont="1" applyFill="1" applyBorder="1" applyAlignment="1" applyProtection="1">
      <alignment horizontal="distributed" vertical="center"/>
      <protection hidden="1"/>
    </xf>
    <xf numFmtId="0" fontId="8" fillId="2" borderId="111" xfId="2" applyFont="1" applyFill="1" applyBorder="1" applyAlignment="1" applyProtection="1">
      <alignment horizontal="distributed" vertical="center"/>
      <protection hidden="1"/>
    </xf>
    <xf numFmtId="179" fontId="8" fillId="2" borderId="105" xfId="2" applyNumberFormat="1" applyFont="1" applyFill="1" applyBorder="1" applyAlignment="1" applyProtection="1">
      <alignment horizontal="center" vertical="center" shrinkToFit="1"/>
      <protection hidden="1"/>
    </xf>
    <xf numFmtId="179" fontId="8" fillId="2" borderId="106" xfId="2" applyNumberFormat="1" applyFont="1" applyFill="1" applyBorder="1" applyAlignment="1" applyProtection="1">
      <alignment horizontal="center" vertical="center" shrinkToFit="1"/>
      <protection hidden="1"/>
    </xf>
    <xf numFmtId="179" fontId="9" fillId="2" borderId="119" xfId="3" applyNumberFormat="1" applyFont="1" applyFill="1" applyBorder="1" applyAlignment="1" applyProtection="1">
      <alignment horizontal="center" vertical="center" shrinkToFit="1"/>
      <protection hidden="1"/>
    </xf>
    <xf numFmtId="179" fontId="9" fillId="2" borderId="118" xfId="3" applyNumberFormat="1" applyFont="1" applyFill="1" applyBorder="1" applyAlignment="1" applyProtection="1">
      <alignment horizontal="center" vertical="center" shrinkToFit="1"/>
      <protection hidden="1"/>
    </xf>
    <xf numFmtId="0" fontId="9" fillId="2" borderId="112" xfId="3" applyFont="1" applyFill="1" applyBorder="1" applyAlignment="1" applyProtection="1">
      <alignment vertical="center" textRotation="255"/>
      <protection hidden="1"/>
    </xf>
    <xf numFmtId="0" fontId="21" fillId="0" borderId="63" xfId="2" applyFont="1" applyBorder="1" applyAlignment="1" applyProtection="1">
      <alignment vertical="center"/>
      <protection hidden="1"/>
    </xf>
    <xf numFmtId="0" fontId="21" fillId="0" borderId="21" xfId="2" applyFont="1" applyBorder="1" applyAlignment="1" applyProtection="1">
      <alignment vertical="center"/>
      <protection hidden="1"/>
    </xf>
    <xf numFmtId="0" fontId="8" fillId="2" borderId="63" xfId="2" applyFont="1" applyFill="1" applyBorder="1" applyAlignment="1" applyProtection="1">
      <alignment vertical="center" textRotation="255"/>
      <protection hidden="1"/>
    </xf>
    <xf numFmtId="0" fontId="9" fillId="2" borderId="113" xfId="3" applyFont="1" applyFill="1" applyBorder="1" applyAlignment="1" applyProtection="1">
      <alignment horizontal="center" vertical="center" shrinkToFit="1"/>
      <protection hidden="1"/>
    </xf>
    <xf numFmtId="0" fontId="9" fillId="2" borderId="114" xfId="3" applyFont="1" applyFill="1" applyBorder="1" applyAlignment="1" applyProtection="1">
      <alignment horizontal="center" vertical="center" shrinkToFit="1"/>
      <protection hidden="1"/>
    </xf>
    <xf numFmtId="0" fontId="8" fillId="2" borderId="37" xfId="2" applyFont="1" applyFill="1" applyBorder="1" applyAlignment="1" applyProtection="1">
      <alignment horizontal="distributed" vertical="center" indent="1"/>
      <protection hidden="1"/>
    </xf>
    <xf numFmtId="0" fontId="8" fillId="2" borderId="4" xfId="2" applyFont="1" applyFill="1" applyBorder="1" applyAlignment="1" applyProtection="1">
      <alignment horizontal="distributed" vertical="center" indent="1"/>
      <protection hidden="1"/>
    </xf>
    <xf numFmtId="0" fontId="8" fillId="2" borderId="5" xfId="2" applyFont="1" applyFill="1" applyBorder="1" applyAlignment="1" applyProtection="1">
      <alignment horizontal="distributed" vertical="center" indent="1"/>
      <protection hidden="1"/>
    </xf>
    <xf numFmtId="0" fontId="9" fillId="2" borderId="72" xfId="3" applyFont="1" applyFill="1" applyBorder="1" applyAlignment="1" applyProtection="1">
      <alignment horizontal="distributed" vertical="center" indent="1"/>
      <protection hidden="1"/>
    </xf>
    <xf numFmtId="0" fontId="9" fillId="2" borderId="115" xfId="3" applyFont="1" applyFill="1" applyBorder="1" applyAlignment="1" applyProtection="1">
      <alignment horizontal="distributed" vertical="center" indent="1"/>
      <protection hidden="1"/>
    </xf>
    <xf numFmtId="0" fontId="9" fillId="2" borderId="116" xfId="3" applyFont="1" applyFill="1" applyBorder="1" applyAlignment="1" applyProtection="1">
      <alignment horizontal="distributed" vertical="center" indent="1"/>
      <protection hidden="1"/>
    </xf>
    <xf numFmtId="180" fontId="9" fillId="2" borderId="117" xfId="1" applyNumberFormat="1" applyFont="1" applyFill="1" applyBorder="1" applyAlignment="1" applyProtection="1">
      <alignment horizontal="center" vertical="center" shrinkToFit="1"/>
      <protection hidden="1"/>
    </xf>
    <xf numFmtId="180" fontId="9" fillId="2" borderId="118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119" xfId="3" applyFont="1" applyFill="1" applyBorder="1" applyAlignment="1" applyProtection="1">
      <alignment horizontal="center" vertical="center" shrinkToFit="1"/>
      <protection hidden="1"/>
    </xf>
    <xf numFmtId="0" fontId="9" fillId="2" borderId="118" xfId="3" applyFont="1" applyFill="1" applyBorder="1" applyAlignment="1" applyProtection="1">
      <alignment horizontal="center" vertical="center" shrinkToFit="1"/>
      <protection hidden="1"/>
    </xf>
    <xf numFmtId="0" fontId="9" fillId="2" borderId="101" xfId="3" applyFont="1" applyFill="1" applyBorder="1" applyAlignment="1" applyProtection="1">
      <alignment horizontal="center" vertical="center" shrinkToFit="1"/>
      <protection hidden="1"/>
    </xf>
    <xf numFmtId="0" fontId="9" fillId="2" borderId="100" xfId="3" applyFont="1" applyFill="1" applyBorder="1" applyAlignment="1" applyProtection="1">
      <alignment horizontal="center" vertical="center" shrinkToFit="1"/>
      <protection hidden="1"/>
    </xf>
    <xf numFmtId="0" fontId="8" fillId="2" borderId="102" xfId="2" applyFont="1" applyFill="1" applyBorder="1" applyAlignment="1" applyProtection="1">
      <alignment horizontal="distributed" vertical="center" indent="1"/>
      <protection hidden="1"/>
    </xf>
    <xf numFmtId="0" fontId="8" fillId="2" borderId="103" xfId="2" applyFont="1" applyFill="1" applyBorder="1" applyAlignment="1" applyProtection="1">
      <alignment horizontal="distributed" vertical="center" indent="1"/>
      <protection hidden="1"/>
    </xf>
    <xf numFmtId="0" fontId="8" fillId="2" borderId="104" xfId="2" applyFont="1" applyFill="1" applyBorder="1" applyAlignment="1" applyProtection="1">
      <alignment horizontal="distributed" vertical="center" indent="1"/>
      <protection hidden="1"/>
    </xf>
    <xf numFmtId="180" fontId="9" fillId="2" borderId="97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37" xfId="2" applyFont="1" applyFill="1" applyBorder="1" applyAlignment="1" applyProtection="1">
      <alignment horizontal="distributed" vertical="center" wrapText="1" indent="1"/>
      <protection hidden="1"/>
    </xf>
    <xf numFmtId="0" fontId="8" fillId="2" borderId="4" xfId="2" applyFont="1" applyFill="1" applyBorder="1" applyAlignment="1" applyProtection="1">
      <alignment horizontal="distributed" vertical="center" wrapText="1" indent="1"/>
      <protection hidden="1"/>
    </xf>
    <xf numFmtId="0" fontId="8" fillId="2" borderId="5" xfId="2" applyFont="1" applyFill="1" applyBorder="1" applyAlignment="1" applyProtection="1">
      <alignment horizontal="distributed" vertical="center" wrapText="1" indent="1"/>
      <protection hidden="1"/>
    </xf>
    <xf numFmtId="0" fontId="8" fillId="2" borderId="68" xfId="2" applyFont="1" applyFill="1" applyBorder="1" applyAlignment="1" applyProtection="1">
      <alignment horizontal="distributed" vertical="center" indent="1"/>
      <protection hidden="1"/>
    </xf>
    <xf numFmtId="0" fontId="9" fillId="2" borderId="37" xfId="2" applyFont="1" applyFill="1" applyBorder="1" applyAlignment="1" applyProtection="1">
      <alignment horizontal="distributed" vertical="center" indent="1"/>
      <protection hidden="1"/>
    </xf>
    <xf numFmtId="0" fontId="9" fillId="2" borderId="4" xfId="2" applyFont="1" applyFill="1" applyBorder="1" applyAlignment="1" applyProtection="1">
      <alignment horizontal="distributed" vertical="center" indent="1"/>
      <protection hidden="1"/>
    </xf>
    <xf numFmtId="0" fontId="9" fillId="2" borderId="5" xfId="2" applyFont="1" applyFill="1" applyBorder="1" applyAlignment="1" applyProtection="1">
      <alignment horizontal="distributed" vertical="center" indent="1"/>
      <protection hidden="1"/>
    </xf>
    <xf numFmtId="0" fontId="8" fillId="2" borderId="18" xfId="2" applyFont="1" applyFill="1" applyBorder="1" applyAlignment="1" applyProtection="1">
      <alignment horizontal="distributed" vertical="center" wrapText="1" indent="1"/>
      <protection hidden="1"/>
    </xf>
    <xf numFmtId="0" fontId="8" fillId="2" borderId="6" xfId="2" applyFont="1" applyFill="1" applyBorder="1" applyAlignment="1" applyProtection="1">
      <alignment horizontal="distributed" vertical="center" wrapText="1" indent="1"/>
      <protection hidden="1"/>
    </xf>
    <xf numFmtId="0" fontId="8" fillId="2" borderId="7" xfId="2" applyFont="1" applyFill="1" applyBorder="1" applyAlignment="1" applyProtection="1">
      <alignment horizontal="distributed" vertical="center" wrapText="1" indent="1"/>
      <protection hidden="1"/>
    </xf>
    <xf numFmtId="0" fontId="9" fillId="2" borderId="37" xfId="3" applyFont="1" applyFill="1" applyBorder="1" applyAlignment="1" applyProtection="1">
      <alignment horizontal="distributed" vertical="center" indent="1"/>
      <protection hidden="1"/>
    </xf>
    <xf numFmtId="0" fontId="9" fillId="2" borderId="5" xfId="3" applyFont="1" applyFill="1" applyBorder="1" applyAlignment="1" applyProtection="1">
      <alignment horizontal="distributed" vertical="center" indent="1"/>
      <protection hidden="1"/>
    </xf>
    <xf numFmtId="0" fontId="9" fillId="2" borderId="40" xfId="3" applyFont="1" applyFill="1" applyBorder="1" applyAlignment="1" applyProtection="1">
      <alignment horizontal="distributed" vertical="center" indent="1"/>
      <protection hidden="1"/>
    </xf>
    <xf numFmtId="0" fontId="9" fillId="2" borderId="63" xfId="3" applyFont="1" applyFill="1" applyBorder="1" applyAlignment="1" applyProtection="1">
      <alignment horizontal="distributed" vertical="center" indent="1"/>
      <protection hidden="1"/>
    </xf>
    <xf numFmtId="0" fontId="9" fillId="2" borderId="36" xfId="3" applyFont="1" applyFill="1" applyBorder="1" applyAlignment="1" applyProtection="1">
      <alignment horizontal="distributed" vertical="center" indent="1"/>
      <protection hidden="1"/>
    </xf>
    <xf numFmtId="0" fontId="9" fillId="2" borderId="4" xfId="3" applyFont="1" applyFill="1" applyBorder="1" applyAlignment="1" applyProtection="1">
      <alignment horizontal="distributed" vertical="center" indent="1"/>
      <protection hidden="1"/>
    </xf>
    <xf numFmtId="0" fontId="9" fillId="2" borderId="37" xfId="3" applyFont="1" applyFill="1" applyBorder="1" applyAlignment="1" applyProtection="1">
      <alignment horizontal="distributed" vertical="center" wrapText="1" indent="1"/>
      <protection hidden="1"/>
    </xf>
    <xf numFmtId="0" fontId="9" fillId="2" borderId="4" xfId="3" applyFont="1" applyFill="1" applyBorder="1" applyAlignment="1" applyProtection="1">
      <alignment horizontal="distributed" vertical="center" wrapText="1" indent="1"/>
      <protection hidden="1"/>
    </xf>
    <xf numFmtId="0" fontId="9" fillId="2" borderId="5" xfId="3" applyFont="1" applyFill="1" applyBorder="1" applyAlignment="1" applyProtection="1">
      <alignment horizontal="distributed" vertical="center" wrapText="1" indent="1"/>
      <protection hidden="1"/>
    </xf>
    <xf numFmtId="0" fontId="9" fillId="2" borderId="40" xfId="3" applyFont="1" applyFill="1" applyBorder="1" applyAlignment="1" applyProtection="1">
      <alignment horizontal="center" vertical="center"/>
      <protection hidden="1"/>
    </xf>
    <xf numFmtId="0" fontId="21" fillId="0" borderId="63" xfId="0" applyFont="1" applyBorder="1" applyAlignment="1" applyProtection="1">
      <alignment vertical="center"/>
      <protection hidden="1"/>
    </xf>
    <xf numFmtId="0" fontId="21" fillId="0" borderId="36" xfId="0" applyFont="1" applyBorder="1" applyAlignment="1" applyProtection="1">
      <alignment vertical="center"/>
      <protection hidden="1"/>
    </xf>
    <xf numFmtId="0" fontId="8" fillId="2" borderId="63" xfId="2" applyFont="1" applyFill="1" applyBorder="1" applyAlignment="1" applyProtection="1">
      <alignment horizontal="center" vertical="center"/>
      <protection hidden="1"/>
    </xf>
    <xf numFmtId="178" fontId="8" fillId="2" borderId="37" xfId="2" applyNumberFormat="1" applyFont="1" applyFill="1" applyBorder="1" applyAlignment="1" applyProtection="1">
      <alignment horizontal="left" vertical="center" shrinkToFit="1"/>
      <protection hidden="1"/>
    </xf>
    <xf numFmtId="178" fontId="8" fillId="2" borderId="5" xfId="2" applyNumberFormat="1" applyFont="1" applyFill="1" applyBorder="1" applyAlignment="1" applyProtection="1">
      <alignment horizontal="left" vertical="center" shrinkToFit="1"/>
      <protection hidden="1"/>
    </xf>
    <xf numFmtId="14" fontId="9" fillId="2" borderId="78" xfId="3" applyNumberFormat="1" applyFont="1" applyFill="1" applyBorder="1" applyAlignment="1" applyProtection="1">
      <alignment horizontal="center" vertical="center" textRotation="255" wrapText="1"/>
      <protection hidden="1"/>
    </xf>
    <xf numFmtId="0" fontId="8" fillId="2" borderId="63" xfId="2" applyFont="1" applyFill="1" applyBorder="1" applyAlignment="1" applyProtection="1">
      <alignment vertical="center" textRotation="255" wrapText="1"/>
      <protection hidden="1"/>
    </xf>
    <xf numFmtId="0" fontId="9" fillId="2" borderId="39" xfId="3" applyFont="1" applyFill="1" applyBorder="1" applyAlignment="1" applyProtection="1">
      <alignment horizontal="distributed" vertical="center" indent="1"/>
      <protection hidden="1"/>
    </xf>
    <xf numFmtId="0" fontId="9" fillId="2" borderId="49" xfId="3" applyFont="1" applyFill="1" applyBorder="1" applyAlignment="1" applyProtection="1">
      <alignment horizontal="distributed" vertical="center" indent="1"/>
      <protection hidden="1"/>
    </xf>
    <xf numFmtId="0" fontId="9" fillId="2" borderId="50" xfId="3" applyFont="1" applyFill="1" applyBorder="1" applyAlignment="1" applyProtection="1">
      <alignment horizontal="distributed" vertical="center" indent="1"/>
      <protection hidden="1"/>
    </xf>
    <xf numFmtId="0" fontId="8" fillId="2" borderId="84" xfId="2" applyFont="1" applyFill="1" applyBorder="1" applyAlignment="1" applyProtection="1">
      <alignment horizontal="center" vertical="center" textRotation="255"/>
      <protection hidden="1"/>
    </xf>
    <xf numFmtId="0" fontId="8" fillId="2" borderId="13" xfId="2" applyFont="1" applyFill="1" applyBorder="1" applyAlignment="1" applyProtection="1">
      <alignment horizontal="center" vertical="center" textRotation="255"/>
      <protection hidden="1"/>
    </xf>
    <xf numFmtId="0" fontId="9" fillId="2" borderId="57" xfId="3" applyFont="1" applyFill="1" applyBorder="1" applyAlignment="1" applyProtection="1">
      <alignment horizontal="distributed" vertical="center" wrapText="1" indent="1"/>
      <protection hidden="1"/>
    </xf>
    <xf numFmtId="0" fontId="9" fillId="2" borderId="62" xfId="3" applyFont="1" applyFill="1" applyBorder="1" applyAlignment="1" applyProtection="1">
      <alignment horizontal="distributed" vertical="center" wrapText="1" indent="1"/>
      <protection hidden="1"/>
    </xf>
    <xf numFmtId="0" fontId="9" fillId="2" borderId="27" xfId="3" applyFont="1" applyFill="1" applyBorder="1" applyAlignment="1" applyProtection="1">
      <alignment horizontal="distributed" vertical="center" wrapText="1" indent="1"/>
      <protection hidden="1"/>
    </xf>
    <xf numFmtId="0" fontId="9" fillId="2" borderId="3" xfId="3" applyFont="1" applyFill="1" applyBorder="1" applyAlignment="1" applyProtection="1">
      <alignment horizontal="distributed" vertical="center" wrapText="1" indent="1"/>
      <protection hidden="1"/>
    </xf>
    <xf numFmtId="0" fontId="9" fillId="2" borderId="27" xfId="2" applyFont="1" applyFill="1" applyBorder="1" applyAlignment="1" applyProtection="1">
      <alignment horizontal="distributed" vertical="center" wrapText="1" indent="1"/>
      <protection hidden="1"/>
    </xf>
    <xf numFmtId="0" fontId="9" fillId="2" borderId="2" xfId="2" applyFont="1" applyFill="1" applyBorder="1" applyAlignment="1" applyProtection="1">
      <alignment horizontal="distributed" vertical="center" indent="1"/>
      <protection hidden="1"/>
    </xf>
    <xf numFmtId="0" fontId="9" fillId="2" borderId="28" xfId="2" applyFont="1" applyFill="1" applyBorder="1" applyAlignment="1" applyProtection="1">
      <alignment horizontal="distributed" vertical="center" indent="1"/>
      <protection hidden="1"/>
    </xf>
    <xf numFmtId="0" fontId="9" fillId="2" borderId="139" xfId="3" applyNumberFormat="1" applyFont="1" applyFill="1" applyBorder="1" applyAlignment="1" applyProtection="1">
      <alignment horizontal="right" vertical="center" indent="1" shrinkToFit="1"/>
      <protection hidden="1"/>
    </xf>
    <xf numFmtId="0" fontId="21" fillId="0" borderId="118" xfId="2" applyNumberFormat="1" applyFont="1" applyBorder="1" applyAlignment="1" applyProtection="1">
      <alignment horizontal="right" vertical="center" indent="1" shrinkToFit="1"/>
      <protection hidden="1"/>
    </xf>
    <xf numFmtId="179" fontId="9" fillId="2" borderId="117" xfId="3" applyNumberFormat="1" applyFont="1" applyFill="1" applyBorder="1" applyAlignment="1" applyProtection="1">
      <alignment horizontal="right" vertical="center" indent="1" shrinkToFit="1"/>
      <protection hidden="1"/>
    </xf>
    <xf numFmtId="179" fontId="21" fillId="0" borderId="118" xfId="2" applyNumberFormat="1" applyFont="1" applyBorder="1" applyAlignment="1" applyProtection="1">
      <alignment horizontal="right" vertical="center" indent="1" shrinkToFit="1"/>
      <protection hidden="1"/>
    </xf>
    <xf numFmtId="0" fontId="21" fillId="0" borderId="33" xfId="2" applyFont="1" applyFill="1" applyBorder="1" applyAlignment="1" applyProtection="1">
      <alignment horizontal="center" vertical="center" shrinkToFit="1"/>
      <protection hidden="1"/>
    </xf>
    <xf numFmtId="178" fontId="17" fillId="0" borderId="10" xfId="2" applyNumberFormat="1" applyFont="1" applyFill="1" applyBorder="1" applyAlignment="1" applyProtection="1">
      <alignment vertical="center" shrinkToFit="1"/>
      <protection hidden="1"/>
    </xf>
    <xf numFmtId="0" fontId="28" fillId="0" borderId="10" xfId="0" applyFont="1" applyFill="1" applyBorder="1" applyAlignment="1" applyProtection="1">
      <alignment vertical="center" shrinkToFit="1"/>
      <protection hidden="1"/>
    </xf>
    <xf numFmtId="181" fontId="9" fillId="2" borderId="119" xfId="3" applyNumberFormat="1" applyFont="1" applyFill="1" applyBorder="1" applyAlignment="1" applyProtection="1">
      <alignment horizontal="center" vertical="center" shrinkToFit="1"/>
      <protection hidden="1"/>
    </xf>
    <xf numFmtId="181" fontId="9" fillId="2" borderId="118" xfId="3" applyNumberFormat="1" applyFont="1" applyFill="1" applyBorder="1" applyAlignment="1" applyProtection="1">
      <alignment horizontal="center" vertical="center" shrinkToFit="1"/>
      <protection hidden="1"/>
    </xf>
    <xf numFmtId="179" fontId="16" fillId="2" borderId="101" xfId="3" applyNumberFormat="1" applyFont="1" applyFill="1" applyBorder="1" applyAlignment="1" applyProtection="1">
      <alignment horizontal="right" vertical="center" shrinkToFit="1"/>
      <protection hidden="1"/>
    </xf>
    <xf numFmtId="0" fontId="9" fillId="2" borderId="120" xfId="3" applyFont="1" applyFill="1" applyBorder="1" applyAlignment="1" applyProtection="1">
      <alignment horizontal="center" vertical="center" shrinkToFit="1"/>
      <protection hidden="1"/>
    </xf>
    <xf numFmtId="0" fontId="9" fillId="2" borderId="121" xfId="3" applyFont="1" applyFill="1" applyBorder="1" applyAlignment="1" applyProtection="1">
      <alignment horizontal="center" vertical="center" shrinkToFit="1"/>
      <protection hidden="1"/>
    </xf>
    <xf numFmtId="0" fontId="9" fillId="0" borderId="122" xfId="3" applyFont="1" applyFill="1" applyBorder="1" applyAlignment="1" applyProtection="1">
      <alignment horizontal="center" vertical="center" wrapText="1"/>
      <protection hidden="1"/>
    </xf>
    <xf numFmtId="0" fontId="9" fillId="0" borderId="123" xfId="3" applyFont="1" applyFill="1" applyBorder="1" applyAlignment="1" applyProtection="1">
      <alignment horizontal="center" vertical="center" wrapText="1"/>
      <protection hidden="1"/>
    </xf>
    <xf numFmtId="0" fontId="9" fillId="0" borderId="88" xfId="3" applyFont="1" applyFill="1" applyBorder="1" applyAlignment="1" applyProtection="1">
      <alignment horizontal="center" vertical="center" wrapText="1"/>
      <protection hidden="1"/>
    </xf>
    <xf numFmtId="0" fontId="9" fillId="0" borderId="92" xfId="3" applyFont="1" applyFill="1" applyBorder="1" applyAlignment="1" applyProtection="1">
      <alignment horizontal="center" vertical="center" wrapText="1"/>
      <protection hidden="1"/>
    </xf>
    <xf numFmtId="0" fontId="9" fillId="0" borderId="85" xfId="3" applyFont="1" applyFill="1" applyBorder="1" applyAlignment="1" applyProtection="1">
      <alignment horizontal="center" vertical="center" wrapText="1"/>
      <protection hidden="1"/>
    </xf>
    <xf numFmtId="0" fontId="9" fillId="0" borderId="123" xfId="3" applyFont="1" applyFill="1" applyBorder="1" applyAlignment="1" applyProtection="1">
      <alignment horizontal="center" vertical="center"/>
      <protection hidden="1"/>
    </xf>
    <xf numFmtId="0" fontId="16" fillId="2" borderId="78" xfId="3" applyFont="1" applyFill="1" applyBorder="1" applyAlignment="1" applyProtection="1">
      <alignment horizontal="center" vertical="center" shrinkToFit="1"/>
      <protection hidden="1"/>
    </xf>
    <xf numFmtId="0" fontId="27" fillId="0" borderId="63" xfId="0" applyFont="1" applyBorder="1" applyAlignment="1" applyProtection="1">
      <alignment horizontal="center" vertical="center" shrinkToFit="1"/>
      <protection hidden="1"/>
    </xf>
    <xf numFmtId="0" fontId="27" fillId="0" borderId="65" xfId="0" applyFont="1" applyBorder="1" applyAlignment="1" applyProtection="1">
      <alignment horizontal="center" vertical="center" shrinkToFit="1"/>
      <protection hidden="1"/>
    </xf>
    <xf numFmtId="0" fontId="9" fillId="2" borderId="40" xfId="3" applyFont="1" applyFill="1" applyBorder="1" applyAlignment="1" applyProtection="1">
      <alignment horizontal="distributed" vertical="center" wrapText="1" indent="1"/>
      <protection hidden="1"/>
    </xf>
    <xf numFmtId="0" fontId="9" fillId="2" borderId="124" xfId="3" applyFont="1" applyFill="1" applyBorder="1" applyAlignment="1" applyProtection="1">
      <alignment horizontal="center" vertical="center" wrapText="1"/>
      <protection hidden="1"/>
    </xf>
    <xf numFmtId="0" fontId="9" fillId="2" borderId="88" xfId="3" applyFont="1" applyFill="1" applyBorder="1" applyAlignment="1" applyProtection="1">
      <alignment horizontal="center" vertical="center" wrapText="1"/>
      <protection hidden="1"/>
    </xf>
    <xf numFmtId="0" fontId="9" fillId="2" borderId="86" xfId="3" applyFont="1" applyFill="1" applyBorder="1" applyAlignment="1" applyProtection="1">
      <alignment horizontal="center" vertical="center" wrapText="1"/>
      <protection hidden="1"/>
    </xf>
    <xf numFmtId="0" fontId="9" fillId="2" borderId="23" xfId="3" applyFont="1" applyFill="1" applyBorder="1" applyAlignment="1" applyProtection="1">
      <alignment horizontal="center" vertical="center" wrapText="1"/>
      <protection hidden="1"/>
    </xf>
    <xf numFmtId="0" fontId="9" fillId="2" borderId="0" xfId="3" applyFont="1" applyFill="1" applyBorder="1" applyAlignment="1" applyProtection="1">
      <alignment horizontal="center" vertical="center" wrapText="1"/>
      <protection hidden="1"/>
    </xf>
    <xf numFmtId="0" fontId="9" fillId="2" borderId="29" xfId="3" applyFont="1" applyFill="1" applyBorder="1" applyAlignment="1" applyProtection="1">
      <alignment horizontal="center" vertical="center" wrapText="1"/>
      <protection hidden="1"/>
    </xf>
    <xf numFmtId="0" fontId="9" fillId="2" borderId="74" xfId="3" applyFont="1" applyFill="1" applyBorder="1" applyAlignment="1" applyProtection="1">
      <alignment horizontal="center" vertical="center" wrapText="1"/>
      <protection hidden="1"/>
    </xf>
    <xf numFmtId="0" fontId="9" fillId="2" borderId="10" xfId="3" applyFont="1" applyFill="1" applyBorder="1" applyAlignment="1" applyProtection="1">
      <alignment horizontal="center" vertical="center" wrapText="1"/>
      <protection hidden="1"/>
    </xf>
    <xf numFmtId="0" fontId="9" fillId="2" borderId="75" xfId="3" applyFont="1" applyFill="1" applyBorder="1" applyAlignment="1" applyProtection="1">
      <alignment horizontal="center" vertical="center" wrapText="1"/>
      <protection hidden="1"/>
    </xf>
    <xf numFmtId="0" fontId="21" fillId="0" borderId="8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21" fillId="0" borderId="78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9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6">
    <cellStyle name="桁区切り 2" xfId="1" xr:uid="{00000000-0005-0000-0000-000000000000}"/>
    <cellStyle name="桁区切り 3" xfId="5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  <cellStyle name="標準_負荷チェックシート（水谷修正）" xfId="3" xr:uid="{00000000-0005-0000-0000-000005000000}"/>
  </cellStyles>
  <dxfs count="0"/>
  <tableStyles count="0" defaultTableStyle="TableStyleMedium9" defaultPivotStyle="PivotStyleLight16"/>
  <colors>
    <mruColors>
      <color rgb="FFE2F0D9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95250</xdr:colOff>
      <xdr:row>1</xdr:row>
      <xdr:rowOff>38100</xdr:rowOff>
    </xdr:from>
    <xdr:to>
      <xdr:col>28</xdr:col>
      <xdr:colOff>123825</xdr:colOff>
      <xdr:row>4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F647EA-A77C-48F9-920F-B737A2FDD28C}"/>
            </a:ext>
          </a:extLst>
        </xdr:cNvPr>
        <xdr:cNvSpPr txBox="1"/>
      </xdr:nvSpPr>
      <xdr:spPr>
        <a:xfrm>
          <a:off x="16278225" y="209550"/>
          <a:ext cx="2171700" cy="4953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第３期間</a:t>
          </a:r>
        </a:p>
        <a:p>
          <a:r>
            <a:rPr kumimoji="1" lang="ja-JP" altLang="en-US" sz="1100" b="1"/>
            <a:t>旧その他からの買電列削除</a:t>
          </a:r>
        </a:p>
      </xdr:txBody>
    </xdr:sp>
    <xdr:clientData/>
  </xdr:twoCellAnchor>
  <xdr:twoCellAnchor>
    <xdr:from>
      <xdr:col>2</xdr:col>
      <xdr:colOff>38100</xdr:colOff>
      <xdr:row>0</xdr:row>
      <xdr:rowOff>19050</xdr:rowOff>
    </xdr:from>
    <xdr:to>
      <xdr:col>4</xdr:col>
      <xdr:colOff>219075</xdr:colOff>
      <xdr:row>3</xdr:row>
      <xdr:rowOff>133349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0690723-677C-46B9-893B-40F5A06DD05A}"/>
            </a:ext>
          </a:extLst>
        </xdr:cNvPr>
        <xdr:cNvSpPr/>
      </xdr:nvSpPr>
      <xdr:spPr>
        <a:xfrm>
          <a:off x="3181350" y="19050"/>
          <a:ext cx="2886075" cy="628649"/>
        </a:xfrm>
        <a:prstGeom prst="wedgeRoundRectCallout">
          <a:avLst>
            <a:gd name="adj1" fmla="val -21540"/>
            <a:gd name="adj2" fmla="val 67760"/>
            <a:gd name="adj3" fmla="val 16667"/>
          </a:avLst>
        </a:prstGeom>
        <a:solidFill>
          <a:srgbClr val="E2F0D9"/>
        </a:solidFill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「都市ガスに係る情報」欄は燃料等の種類で「都市ガス」を選択した場合のみ入力してください。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178708</xdr:colOff>
      <xdr:row>0</xdr:row>
      <xdr:rowOff>159656</xdr:rowOff>
    </xdr:from>
    <xdr:to>
      <xdr:col>20</xdr:col>
      <xdr:colOff>114300</xdr:colOff>
      <xdr:row>6</xdr:row>
      <xdr:rowOff>142874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20EE679-F919-4D99-AF13-530C9F4EC0F8}"/>
            </a:ext>
          </a:extLst>
        </xdr:cNvPr>
        <xdr:cNvSpPr/>
      </xdr:nvSpPr>
      <xdr:spPr>
        <a:xfrm>
          <a:off x="9608458" y="159656"/>
          <a:ext cx="4050392" cy="1135743"/>
        </a:xfrm>
        <a:prstGeom prst="rect">
          <a:avLst/>
        </a:prstGeom>
        <a:solidFill>
          <a:srgbClr val="E2F0D9"/>
        </a:solidFill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このシートは、低炭素電力を受入れた場合のみ記入してください。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（低炭素電力を受入れていない場合、記入不要）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調整後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排出係数が０．３７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０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t-CO2/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千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kWh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以下であること、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  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その他要件あり。</a:t>
          </a:r>
          <a:endParaRPr lang="ja-JP" altLang="ja-JP" sz="1100" b="0">
            <a:solidFill>
              <a:sysClr val="windowText" lastClr="000000"/>
            </a:solidFill>
            <a:effectLst/>
            <a:latin typeface="+mn-ea"/>
            <a:ea typeface="+mn-ea"/>
          </a:endParaRPr>
        </a:p>
      </xdr:txBody>
    </xdr:sp>
    <xdr:clientData fPrintsWithSheet="0"/>
  </xdr:twoCellAnchor>
  <xdr:twoCellAnchor>
    <xdr:from>
      <xdr:col>14</xdr:col>
      <xdr:colOff>100693</xdr:colOff>
      <xdr:row>18</xdr:row>
      <xdr:rowOff>295274</xdr:rowOff>
    </xdr:from>
    <xdr:to>
      <xdr:col>19</xdr:col>
      <xdr:colOff>323850</xdr:colOff>
      <xdr:row>20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B152081-422D-439F-8AC3-A7D71DFF603C}"/>
            </a:ext>
          </a:extLst>
        </xdr:cNvPr>
        <xdr:cNvSpPr/>
      </xdr:nvSpPr>
      <xdr:spPr>
        <a:xfrm>
          <a:off x="9530443" y="5676899"/>
          <a:ext cx="3652157" cy="54292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← 合計された低炭素電力削減量合計は、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     その１シートのＪ２２セルに表示されています。</a:t>
          </a:r>
        </a:p>
      </xdr:txBody>
    </xdr:sp>
    <xdr:clientData fPrintsWithSheet="0"/>
  </xdr:twoCellAnchor>
  <xdr:twoCellAnchor>
    <xdr:from>
      <xdr:col>3</xdr:col>
      <xdr:colOff>590550</xdr:colOff>
      <xdr:row>0</xdr:row>
      <xdr:rowOff>0</xdr:rowOff>
    </xdr:from>
    <xdr:to>
      <xdr:col>9</xdr:col>
      <xdr:colOff>600074</xdr:colOff>
      <xdr:row>3</xdr:row>
      <xdr:rowOff>152400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512AB071-2FD7-4288-AB5E-155B1B9BDC2A}"/>
            </a:ext>
          </a:extLst>
        </xdr:cNvPr>
        <xdr:cNvSpPr/>
      </xdr:nvSpPr>
      <xdr:spPr>
        <a:xfrm>
          <a:off x="2257425" y="0"/>
          <a:ext cx="4486274" cy="666750"/>
        </a:xfrm>
        <a:prstGeom prst="wedgeRoundRectCallout">
          <a:avLst>
            <a:gd name="adj1" fmla="val -22074"/>
            <a:gd name="adj2" fmla="val 47882"/>
            <a:gd name="adj3" fmla="val 16667"/>
          </a:avLst>
        </a:prstGeom>
        <a:solidFill>
          <a:srgbClr val="E2F0D9"/>
        </a:solidFill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9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低炭素電力のメニューごとに、１行ずつ記入します。</a:t>
          </a:r>
          <a:endParaRPr lang="ja-JP" altLang="ja-JP" sz="9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ja-JP" sz="9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本シート入力前に、低炭素電力のメニューごとに、別ファイルの「低炭素電力</a:t>
          </a:r>
          <a:br>
            <a:rPr kumimoji="1" lang="en-US" altLang="ja-JP" sz="9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en-US" altLang="ja-JP" sz="9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受入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量計算資料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ファイルを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作成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してください（１行につき１枚作成）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2324100</xdr:colOff>
      <xdr:row>16</xdr:row>
      <xdr:rowOff>161926</xdr:rowOff>
    </xdr:from>
    <xdr:to>
      <xdr:col>4</xdr:col>
      <xdr:colOff>38100</xdr:colOff>
      <xdr:row>22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0C52EC-9735-403B-A844-F33FB3ECD021}"/>
            </a:ext>
          </a:extLst>
        </xdr:cNvPr>
        <xdr:cNvSpPr txBox="1"/>
      </xdr:nvSpPr>
      <xdr:spPr>
        <a:xfrm>
          <a:off x="6991350" y="2905126"/>
          <a:ext cx="1619250" cy="962024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第３期間</a:t>
          </a:r>
          <a:br>
            <a:rPr kumimoji="1" lang="ja-JP" altLang="en-US" sz="1100" b="1"/>
          </a:br>
          <a:r>
            <a:rPr kumimoji="1" lang="ja-JP" altLang="en-US" sz="1100" b="1"/>
            <a:t>Ａｂｔファイルでは使っていないと考えられるので、ここはいじらない</a:t>
          </a:r>
        </a:p>
      </xdr:txBody>
    </xdr:sp>
    <xdr:clientData/>
  </xdr:twoCellAnchor>
  <xdr:twoCellAnchor>
    <xdr:from>
      <xdr:col>8</xdr:col>
      <xdr:colOff>38100</xdr:colOff>
      <xdr:row>14</xdr:row>
      <xdr:rowOff>123825</xdr:rowOff>
    </xdr:from>
    <xdr:to>
      <xdr:col>9</xdr:col>
      <xdr:colOff>695325</xdr:colOff>
      <xdr:row>23</xdr:row>
      <xdr:rowOff>104774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61BF4F-25EA-4396-9929-E8D112FFFE1A}"/>
            </a:ext>
          </a:extLst>
        </xdr:cNvPr>
        <xdr:cNvSpPr txBox="1"/>
      </xdr:nvSpPr>
      <xdr:spPr>
        <a:xfrm>
          <a:off x="13982700" y="2524125"/>
          <a:ext cx="1619250" cy="1523999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第３期間</a:t>
          </a:r>
          <a:br>
            <a:rPr kumimoji="1" lang="ja-JP" altLang="en-US" sz="1100" b="1"/>
          </a:br>
          <a:r>
            <a:rPr kumimoji="1" lang="ja-JP" altLang="en-US" sz="1100" b="1"/>
            <a:t>Ａｂｔファイルでは使っていないと考えられるので、ここはいじらない</a:t>
          </a:r>
        </a:p>
        <a:p>
          <a:r>
            <a:rPr kumimoji="1" lang="ja-JP" altLang="en-US" sz="1100" b="1"/>
            <a:t>↓　ずっと下まで</a:t>
          </a:r>
        </a:p>
      </xdr:txBody>
    </xdr:sp>
    <xdr:clientData/>
  </xdr:twoCellAnchor>
  <xdr:twoCellAnchor>
    <xdr:from>
      <xdr:col>3</xdr:col>
      <xdr:colOff>1457325</xdr:colOff>
      <xdr:row>31</xdr:row>
      <xdr:rowOff>9526</xdr:rowOff>
    </xdr:from>
    <xdr:to>
      <xdr:col>4</xdr:col>
      <xdr:colOff>1504950</xdr:colOff>
      <xdr:row>37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23732CF-2A6B-4339-A6F7-09A50821AC4C}"/>
            </a:ext>
          </a:extLst>
        </xdr:cNvPr>
        <xdr:cNvSpPr txBox="1"/>
      </xdr:nvSpPr>
      <xdr:spPr>
        <a:xfrm>
          <a:off x="8458200" y="5324476"/>
          <a:ext cx="1619250" cy="1162049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第３期間</a:t>
          </a:r>
          <a:br>
            <a:rPr kumimoji="1" lang="ja-JP" altLang="en-US" sz="1100" b="1"/>
          </a:br>
          <a:r>
            <a:rPr kumimoji="1" lang="ja-JP" altLang="en-US" sz="1100" b="1"/>
            <a:t>熱量から以下を削除</a:t>
          </a:r>
          <a:endParaRPr kumimoji="1" lang="en-US" altLang="ja-JP" sz="1100" b="1"/>
        </a:p>
        <a:p>
          <a:r>
            <a:rPr kumimoji="1" lang="en-US" altLang="ja-JP" sz="1100" b="1"/>
            <a:t>13A:43.12MJ/m3</a:t>
          </a:r>
        </a:p>
        <a:p>
          <a:r>
            <a:rPr kumimoji="1" lang="en-US" altLang="ja-JP" sz="1100" b="1"/>
            <a:t>12A:41.86MJ/m3</a:t>
          </a:r>
        </a:p>
        <a:p>
          <a:r>
            <a:rPr kumimoji="1" lang="ja-JP" altLang="en-US" sz="1100" b="1"/>
            <a:t>調整ガス</a:t>
          </a:r>
          <a:r>
            <a:rPr kumimoji="1" lang="en-US" altLang="ja-JP" sz="1100" b="1"/>
            <a:t>:43.4MJ/m3</a:t>
          </a:r>
          <a:endParaRPr kumimoji="1" lang="ja-JP" altLang="en-US" sz="1100" b="1"/>
        </a:p>
      </xdr:txBody>
    </xdr:sp>
    <xdr:clientData/>
  </xdr:twoCellAnchor>
  <xdr:twoCellAnchor>
    <xdr:from>
      <xdr:col>2</xdr:col>
      <xdr:colOff>333375</xdr:colOff>
      <xdr:row>11</xdr:row>
      <xdr:rowOff>0</xdr:rowOff>
    </xdr:from>
    <xdr:to>
      <xdr:col>4</xdr:col>
      <xdr:colOff>638175</xdr:colOff>
      <xdr:row>22</xdr:row>
      <xdr:rowOff>85725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9707355-7225-4A30-9B40-AB436EB13FAC}"/>
            </a:ext>
          </a:extLst>
        </xdr:cNvPr>
        <xdr:cNvSpPr txBox="1"/>
      </xdr:nvSpPr>
      <xdr:spPr>
        <a:xfrm>
          <a:off x="5000625" y="1885950"/>
          <a:ext cx="4210050" cy="19716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第３期間</a:t>
          </a:r>
          <a:br>
            <a:rPr kumimoji="1" lang="ja-JP" altLang="en-US" sz="1100" b="1"/>
          </a:br>
          <a:r>
            <a:rPr kumimoji="1" lang="ja-JP" altLang="en-US" sz="1100" b="1"/>
            <a:t>電気の使用を変更</a:t>
          </a:r>
        </a:p>
        <a:p>
          <a:r>
            <a:rPr kumimoji="1" lang="ja-JP" altLang="en-US" sz="1100" b="1"/>
            <a:t>東京電力からの買電</a:t>
          </a:r>
          <a:r>
            <a:rPr kumimoji="1" lang="en-US" altLang="ja-JP" sz="1100" b="1"/>
            <a:t>_</a:t>
          </a:r>
          <a:r>
            <a:rPr kumimoji="1" lang="ja-JP" altLang="en-US" sz="1100" b="1"/>
            <a:t>昼間 を</a:t>
          </a:r>
        </a:p>
        <a:p>
          <a:r>
            <a:rPr kumimoji="1" lang="ja-JP" altLang="en-US" sz="1100" b="1"/>
            <a:t>　一般送配電事業者の電線路を介した電気</a:t>
          </a:r>
          <a:r>
            <a:rPr kumimoji="1" lang="en-US" altLang="ja-JP" sz="1100" b="1"/>
            <a:t>_</a:t>
          </a:r>
          <a:r>
            <a:rPr kumimoji="1" lang="ja-JP" altLang="en-US" sz="1100" b="1"/>
            <a:t>昼間 に変更</a:t>
          </a:r>
        </a:p>
        <a:p>
          <a:r>
            <a:rPr kumimoji="1" lang="ja-JP" altLang="en-US" sz="1100" b="1"/>
            <a:t>東京電力からの買電</a:t>
          </a:r>
          <a:r>
            <a:rPr kumimoji="1" lang="en-US" altLang="ja-JP" sz="1100" b="1"/>
            <a:t>_</a:t>
          </a:r>
          <a:r>
            <a:rPr kumimoji="1" lang="ja-JP" altLang="en-US" sz="1100" b="1"/>
            <a:t>夜間 を</a:t>
          </a:r>
        </a:p>
        <a:p>
          <a:r>
            <a:rPr kumimoji="1" lang="ja-JP" altLang="en-US" sz="1100" b="1"/>
            <a:t>　一般送配電事業者の電線路を介した電気</a:t>
          </a:r>
          <a:r>
            <a:rPr kumimoji="1" lang="en-US" altLang="ja-JP" sz="1100" b="1"/>
            <a:t>_</a:t>
          </a:r>
          <a:r>
            <a:rPr kumimoji="1" lang="ja-JP" altLang="en-US" sz="1100" b="1"/>
            <a:t>夜間 に変更</a:t>
          </a:r>
        </a:p>
        <a:p>
          <a:r>
            <a:rPr kumimoji="1" lang="ja-JP" altLang="en-US" sz="1100" b="1"/>
            <a:t>東京電力からの買電</a:t>
          </a:r>
          <a:r>
            <a:rPr kumimoji="1" lang="en-US" altLang="ja-JP" sz="1100" b="1"/>
            <a:t>_</a:t>
          </a:r>
          <a:r>
            <a:rPr kumimoji="1" lang="ja-JP" altLang="en-US" sz="1100" b="1"/>
            <a:t>昼夜不明を</a:t>
          </a:r>
        </a:p>
        <a:p>
          <a:r>
            <a:rPr kumimoji="1" lang="ja-JP" altLang="en-US" sz="1100" b="1"/>
            <a:t>　昼夜不明またはその他からの買電 に変更</a:t>
          </a:r>
        </a:p>
        <a:p>
          <a:r>
            <a:rPr kumimoji="1" lang="ja-JP" altLang="en-US" sz="1100" b="1"/>
            <a:t>その他からの買電を 削除</a:t>
          </a:r>
        </a:p>
        <a:p>
          <a:r>
            <a:rPr kumimoji="1" lang="ja-JP" altLang="en-US" sz="1100" b="1"/>
            <a:t>削除</a:t>
          </a:r>
          <a:endParaRPr kumimoji="1" lang="en-US" altLang="ja-JP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36</xdr:row>
      <xdr:rowOff>85725</xdr:rowOff>
    </xdr:from>
    <xdr:to>
      <xdr:col>4</xdr:col>
      <xdr:colOff>400050</xdr:colOff>
      <xdr:row>39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5DCF73-8DAC-4C99-83D3-AF057934A6D2}"/>
            </a:ext>
          </a:extLst>
        </xdr:cNvPr>
        <xdr:cNvSpPr txBox="1"/>
      </xdr:nvSpPr>
      <xdr:spPr>
        <a:xfrm>
          <a:off x="3067050" y="6572250"/>
          <a:ext cx="2171700" cy="4953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第３期間</a:t>
          </a:r>
        </a:p>
        <a:p>
          <a:r>
            <a:rPr kumimoji="1" lang="ja-JP" altLang="en-US" sz="1100" b="1"/>
            <a:t>旧その他からの買電行削除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Draft-&#31639;&#23450;&#36039;&#26009;BCLa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その１"/>
      <sheetName val="その２"/>
      <sheetName val="その３"/>
      <sheetName val="その４"/>
      <sheetName val="その５"/>
      <sheetName val="その６"/>
      <sheetName val="初期設定シート"/>
      <sheetName val="都市ガス換算"/>
      <sheetName val="参考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C6" t="str">
            <v>低圧用</v>
          </cell>
        </row>
        <row r="7">
          <cell r="C7" t="str">
            <v>中間圧以上用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62"/>
  <sheetViews>
    <sheetView showGridLines="0" tabSelected="1" zoomScaleNormal="100" zoomScaleSheetLayoutView="100" workbookViewId="0"/>
  </sheetViews>
  <sheetFormatPr defaultColWidth="5.625" defaultRowHeight="13.5"/>
  <cols>
    <col min="1" max="16384" width="5.625" style="245"/>
  </cols>
  <sheetData>
    <row r="1" spans="1:18" ht="15" thickTop="1" thickBot="1">
      <c r="A1" s="98" t="s">
        <v>480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400" t="s">
        <v>516</v>
      </c>
      <c r="M1" s="401"/>
      <c r="N1" s="401"/>
      <c r="O1" s="401"/>
      <c r="P1" s="402"/>
    </row>
    <row r="2" spans="1:18" ht="14.25" thickTop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8" s="249" customFormat="1" ht="18.75">
      <c r="A3" s="246"/>
      <c r="B3" s="247" t="s">
        <v>485</v>
      </c>
      <c r="C3" s="433">
        <v>2</v>
      </c>
      <c r="D3" s="434"/>
      <c r="E3" s="246" t="s">
        <v>0</v>
      </c>
      <c r="F3" s="246"/>
      <c r="G3" s="246"/>
      <c r="H3" s="246"/>
      <c r="I3" s="246"/>
      <c r="J3" s="246"/>
      <c r="K3" s="246"/>
      <c r="L3" s="381" t="s">
        <v>498</v>
      </c>
      <c r="M3" s="381"/>
      <c r="N3" s="382"/>
      <c r="O3" s="383"/>
      <c r="P3" s="246"/>
      <c r="Q3" s="248" t="str">
        <f>IF(N3="","← 事業所の種別をを選択してください。","")</f>
        <v>← 事業所の種別をを選択してください。</v>
      </c>
      <c r="R3" s="245"/>
    </row>
    <row r="4" spans="1:18" s="252" customFormat="1" ht="24">
      <c r="A4" s="250"/>
      <c r="B4" s="251"/>
      <c r="C4" s="384" t="s">
        <v>529</v>
      </c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251"/>
      <c r="O4" s="250"/>
      <c r="P4" s="250"/>
      <c r="R4" s="245"/>
    </row>
    <row r="5" spans="1:18" s="252" customFormat="1" ht="24">
      <c r="A5" s="250"/>
      <c r="B5" s="251"/>
      <c r="C5" s="385" t="s">
        <v>530</v>
      </c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251"/>
      <c r="O5" s="250"/>
      <c r="P5" s="250"/>
      <c r="R5" s="245"/>
    </row>
    <row r="6" spans="1:18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</row>
    <row r="7" spans="1:18" ht="18.75" customHeight="1">
      <c r="A7" s="98"/>
      <c r="B7" s="98"/>
      <c r="C7" s="98"/>
      <c r="D7" s="98"/>
      <c r="E7" s="98"/>
      <c r="F7" s="98"/>
      <c r="G7" s="98"/>
      <c r="H7" s="98"/>
      <c r="I7" s="98"/>
      <c r="J7" s="98"/>
      <c r="K7" s="253" t="s">
        <v>8</v>
      </c>
      <c r="L7" s="421"/>
      <c r="M7" s="422"/>
      <c r="N7" s="422"/>
      <c r="O7" s="423"/>
      <c r="P7" s="98"/>
      <c r="Q7" s="254" t="str">
        <f>IF(L7="","← 提出日を入力してください。","")</f>
        <v>← 提出日を入力してください。</v>
      </c>
    </row>
    <row r="8" spans="1:18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R8" s="255"/>
    </row>
    <row r="9" spans="1:18" ht="14.25" thickBot="1">
      <c r="A9" s="98" t="s">
        <v>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R9" s="255"/>
    </row>
    <row r="10" spans="1:18" ht="39.950000000000003" customHeight="1">
      <c r="A10" s="427" t="s">
        <v>528</v>
      </c>
      <c r="B10" s="428"/>
      <c r="C10" s="429"/>
      <c r="D10" s="370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2"/>
      <c r="P10" s="98"/>
    </row>
    <row r="11" spans="1:18" ht="24.95" customHeight="1">
      <c r="A11" s="430" t="s">
        <v>2</v>
      </c>
      <c r="B11" s="431"/>
      <c r="C11" s="432"/>
      <c r="D11" s="373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5"/>
      <c r="P11" s="98"/>
    </row>
    <row r="12" spans="1:18" ht="24.95" customHeight="1">
      <c r="A12" s="430" t="s">
        <v>3</v>
      </c>
      <c r="B12" s="431"/>
      <c r="C12" s="432"/>
      <c r="D12" s="376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8"/>
      <c r="P12" s="98"/>
    </row>
    <row r="13" spans="1:18" ht="24.95" customHeight="1">
      <c r="A13" s="430" t="s">
        <v>4</v>
      </c>
      <c r="B13" s="431"/>
      <c r="C13" s="431"/>
      <c r="D13" s="431"/>
      <c r="E13" s="431"/>
      <c r="F13" s="432"/>
      <c r="G13" s="379" t="str">
        <f>IF(その４!N58=0,"",ROUND(その４!N58,0))</f>
        <v/>
      </c>
      <c r="H13" s="380"/>
      <c r="I13" s="380"/>
      <c r="J13" s="380"/>
      <c r="K13" s="380"/>
      <c r="L13" s="380"/>
      <c r="M13" s="380"/>
      <c r="N13" s="256" t="s">
        <v>6</v>
      </c>
      <c r="O13" s="257"/>
      <c r="P13" s="98"/>
    </row>
    <row r="14" spans="1:18" ht="24.95" customHeight="1" thickBot="1">
      <c r="A14" s="424" t="s">
        <v>5</v>
      </c>
      <c r="B14" s="425"/>
      <c r="C14" s="425"/>
      <c r="D14" s="425"/>
      <c r="E14" s="425"/>
      <c r="F14" s="426"/>
      <c r="G14" s="419" t="str">
        <f>IF(その４!Q58="0","",ROUND(その４!Q58,0))</f>
        <v/>
      </c>
      <c r="H14" s="420"/>
      <c r="I14" s="420"/>
      <c r="J14" s="420"/>
      <c r="K14" s="420"/>
      <c r="L14" s="420"/>
      <c r="M14" s="420"/>
      <c r="N14" s="258" t="s">
        <v>7</v>
      </c>
      <c r="O14" s="259"/>
      <c r="P14" s="98"/>
    </row>
    <row r="15" spans="1:18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</row>
    <row r="16" spans="1:18">
      <c r="A16" s="260"/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</row>
    <row r="17" spans="1:26" ht="15" customHeight="1">
      <c r="A17" s="260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</row>
    <row r="18" spans="1:26" ht="15" customHeight="1">
      <c r="A18" s="98" t="s">
        <v>137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26" ht="15" customHeight="1">
      <c r="A19" s="98" t="s">
        <v>486</v>
      </c>
      <c r="B19" s="98"/>
      <c r="C19" s="98"/>
      <c r="D19" s="98"/>
      <c r="E19" s="98"/>
      <c r="F19" s="98"/>
      <c r="G19" s="98"/>
      <c r="H19" s="98"/>
      <c r="I19" s="98"/>
      <c r="J19" s="261" t="s">
        <v>488</v>
      </c>
      <c r="K19" s="262"/>
      <c r="L19" s="261"/>
      <c r="M19" s="261"/>
      <c r="N19" s="261"/>
      <c r="O19" s="261"/>
      <c r="P19" s="261"/>
    </row>
    <row r="20" spans="1:26" ht="15" customHeight="1" thickBot="1">
      <c r="A20" s="98"/>
      <c r="B20" s="98" t="s">
        <v>487</v>
      </c>
      <c r="C20" s="98"/>
      <c r="D20" s="98"/>
      <c r="E20" s="98"/>
      <c r="F20" s="98"/>
      <c r="G20" s="98"/>
      <c r="H20" s="98"/>
      <c r="I20" s="98"/>
      <c r="J20" s="261"/>
      <c r="K20" s="262"/>
      <c r="L20" s="261"/>
      <c r="M20" s="261"/>
      <c r="N20" s="261"/>
      <c r="O20" s="261"/>
      <c r="P20" s="261"/>
    </row>
    <row r="21" spans="1:26" ht="15" customHeight="1">
      <c r="A21" s="403" t="s">
        <v>519</v>
      </c>
      <c r="B21" s="404"/>
      <c r="C21" s="405"/>
      <c r="D21" s="98"/>
      <c r="E21" s="98"/>
      <c r="F21" s="98"/>
      <c r="G21" s="98"/>
      <c r="H21" s="98"/>
      <c r="I21" s="98"/>
      <c r="J21" s="395" t="s">
        <v>519</v>
      </c>
      <c r="K21" s="396"/>
      <c r="L21" s="397"/>
      <c r="M21" s="260"/>
      <c r="N21" s="260"/>
      <c r="O21" s="260"/>
      <c r="P21" s="260"/>
      <c r="Q21" s="386" t="str">
        <f>IF($J$22="","","← （２）低炭素電力の受入による削減量は、その３
        シート Ｋ２０セル(低炭素電力削減量合計)から
        自動転記されています。")</f>
        <v>← （２）低炭素電力の受入による削減量は、その３
        シート Ｋ２０セル(低炭素電力削減量合計)から
        自動転記されています。</v>
      </c>
      <c r="R21" s="386"/>
      <c r="S21" s="386"/>
      <c r="T21" s="386"/>
      <c r="U21" s="386"/>
      <c r="V21" s="386"/>
      <c r="W21" s="386"/>
      <c r="X21" s="386"/>
      <c r="Y21" s="386"/>
      <c r="Z21" s="386"/>
    </row>
    <row r="22" spans="1:26" ht="15" customHeight="1" thickBot="1">
      <c r="A22" s="409"/>
      <c r="B22" s="410"/>
      <c r="C22" s="263" t="s">
        <v>146</v>
      </c>
      <c r="D22" s="98"/>
      <c r="E22" s="98"/>
      <c r="F22" s="98"/>
      <c r="G22" s="98"/>
      <c r="H22" s="98"/>
      <c r="I22" s="98"/>
      <c r="J22" s="398">
        <f>その３!$K$20</f>
        <v>0</v>
      </c>
      <c r="K22" s="399"/>
      <c r="L22" s="264" t="s">
        <v>518</v>
      </c>
      <c r="M22" s="265"/>
      <c r="N22" s="260"/>
      <c r="O22" s="260"/>
      <c r="P22" s="260"/>
      <c r="Q22" s="386"/>
      <c r="R22" s="386"/>
      <c r="S22" s="386"/>
      <c r="T22" s="386"/>
      <c r="U22" s="386"/>
      <c r="V22" s="386"/>
      <c r="W22" s="386"/>
      <c r="X22" s="386"/>
      <c r="Y22" s="386"/>
      <c r="Z22" s="386"/>
    </row>
    <row r="23" spans="1:26" ht="15" customHeight="1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386"/>
      <c r="R23" s="386"/>
      <c r="S23" s="386"/>
      <c r="T23" s="386"/>
      <c r="U23" s="386"/>
      <c r="V23" s="386"/>
      <c r="W23" s="386"/>
      <c r="X23" s="386"/>
      <c r="Y23" s="386"/>
      <c r="Z23" s="386"/>
    </row>
    <row r="24" spans="1:26" ht="15" customHeight="1" thickBot="1">
      <c r="A24" s="98" t="s">
        <v>340</v>
      </c>
      <c r="B24" s="98"/>
      <c r="C24" s="98"/>
      <c r="D24" s="98"/>
      <c r="E24" s="266" t="s">
        <v>479</v>
      </c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</row>
    <row r="25" spans="1:26" ht="15" customHeight="1">
      <c r="A25" s="411" t="s">
        <v>509</v>
      </c>
      <c r="B25" s="412"/>
      <c r="C25" s="413"/>
      <c r="D25" s="417" t="s">
        <v>133</v>
      </c>
      <c r="E25" s="355" t="s">
        <v>482</v>
      </c>
      <c r="F25" s="356"/>
      <c r="G25" s="357"/>
      <c r="H25" s="98"/>
      <c r="I25" s="98"/>
      <c r="J25" s="98"/>
      <c r="K25" s="98"/>
      <c r="L25" s="98"/>
      <c r="M25" s="98"/>
      <c r="N25" s="98"/>
      <c r="O25" s="98"/>
      <c r="P25" s="98"/>
    </row>
    <row r="26" spans="1:26" ht="15" customHeight="1">
      <c r="A26" s="414"/>
      <c r="B26" s="415"/>
      <c r="C26" s="416"/>
      <c r="D26" s="418"/>
      <c r="E26" s="358"/>
      <c r="F26" s="359"/>
      <c r="G26" s="360"/>
      <c r="H26" s="98"/>
      <c r="I26" s="98"/>
      <c r="J26" s="98"/>
      <c r="K26" s="98"/>
      <c r="L26" s="98"/>
      <c r="M26" s="98"/>
      <c r="N26" s="98"/>
      <c r="O26" s="98"/>
      <c r="P26" s="98"/>
    </row>
    <row r="27" spans="1:26" ht="15" customHeight="1">
      <c r="A27" s="352"/>
      <c r="B27" s="353"/>
      <c r="C27" s="354"/>
      <c r="D27" s="83"/>
      <c r="E27" s="361"/>
      <c r="F27" s="362"/>
      <c r="G27" s="363"/>
      <c r="H27" s="98"/>
      <c r="I27" s="98"/>
      <c r="J27" s="98"/>
      <c r="K27" s="98"/>
      <c r="L27" s="98"/>
      <c r="M27" s="98"/>
      <c r="N27" s="98"/>
      <c r="O27" s="98"/>
      <c r="P27" s="98"/>
    </row>
    <row r="28" spans="1:26" ht="15" customHeight="1" thickBot="1">
      <c r="A28" s="364"/>
      <c r="B28" s="365"/>
      <c r="C28" s="366"/>
      <c r="D28" s="84"/>
      <c r="E28" s="367"/>
      <c r="F28" s="368"/>
      <c r="G28" s="369"/>
      <c r="H28" s="98"/>
      <c r="I28" s="98"/>
      <c r="J28" s="98"/>
      <c r="K28" s="98"/>
      <c r="L28" s="98"/>
      <c r="M28" s="98"/>
      <c r="N28" s="98"/>
      <c r="O28" s="98"/>
      <c r="P28" s="98"/>
    </row>
    <row r="29" spans="1:26" ht="15" customHeight="1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</row>
    <row r="30" spans="1:26" ht="15" customHeight="1" thickBot="1">
      <c r="A30" s="98" t="s">
        <v>341</v>
      </c>
      <c r="B30" s="98"/>
      <c r="C30" s="98"/>
      <c r="D30" s="98"/>
      <c r="E30" s="98"/>
      <c r="F30" s="98"/>
      <c r="G30" s="98"/>
      <c r="H30" s="98"/>
      <c r="I30" s="98"/>
      <c r="J30" s="98" t="s">
        <v>342</v>
      </c>
      <c r="K30" s="98"/>
      <c r="L30" s="98"/>
      <c r="M30" s="98"/>
      <c r="N30" s="98"/>
      <c r="O30" s="98"/>
      <c r="P30" s="98"/>
    </row>
    <row r="31" spans="1:26" ht="15" customHeight="1">
      <c r="A31" s="438" t="s">
        <v>134</v>
      </c>
      <c r="B31" s="442"/>
      <c r="C31" s="442"/>
      <c r="D31" s="439"/>
      <c r="E31" s="440" t="s">
        <v>521</v>
      </c>
      <c r="F31" s="439"/>
      <c r="G31" s="440" t="s">
        <v>522</v>
      </c>
      <c r="H31" s="441"/>
      <c r="I31" s="98"/>
      <c r="J31" s="438" t="s">
        <v>134</v>
      </c>
      <c r="K31" s="439"/>
      <c r="L31" s="267" t="s">
        <v>135</v>
      </c>
      <c r="M31" s="440" t="s">
        <v>136</v>
      </c>
      <c r="N31" s="439"/>
      <c r="O31" s="440" t="s">
        <v>357</v>
      </c>
      <c r="P31" s="441"/>
    </row>
    <row r="32" spans="1:26" ht="15" customHeight="1">
      <c r="A32" s="406" t="s">
        <v>520</v>
      </c>
      <c r="B32" s="407"/>
      <c r="C32" s="407"/>
      <c r="D32" s="408"/>
      <c r="E32" s="387"/>
      <c r="F32" s="388"/>
      <c r="G32" s="387"/>
      <c r="H32" s="393"/>
      <c r="I32" s="253" t="s">
        <v>226</v>
      </c>
      <c r="J32" s="352"/>
      <c r="K32" s="354"/>
      <c r="L32" s="64"/>
      <c r="M32" s="92"/>
      <c r="N32" s="268" t="str">
        <f>CONCATENATE("GJ/",L32)</f>
        <v>GJ/</v>
      </c>
      <c r="O32" s="92"/>
      <c r="P32" s="269" t="s">
        <v>366</v>
      </c>
    </row>
    <row r="33" spans="1:16" ht="15" customHeight="1" thickBot="1">
      <c r="A33" s="406" t="s">
        <v>19</v>
      </c>
      <c r="B33" s="407"/>
      <c r="C33" s="407"/>
      <c r="D33" s="408"/>
      <c r="E33" s="387"/>
      <c r="F33" s="388"/>
      <c r="G33" s="387"/>
      <c r="H33" s="393"/>
      <c r="I33" s="253" t="s">
        <v>227</v>
      </c>
      <c r="J33" s="364"/>
      <c r="K33" s="366"/>
      <c r="L33" s="65"/>
      <c r="M33" s="91"/>
      <c r="N33" s="270" t="str">
        <f>CONCATENATE("GJ/",L33)</f>
        <v>GJ/</v>
      </c>
      <c r="O33" s="91"/>
      <c r="P33" s="271" t="s">
        <v>366</v>
      </c>
    </row>
    <row r="34" spans="1:16" ht="15" customHeight="1">
      <c r="A34" s="406" t="s">
        <v>20</v>
      </c>
      <c r="B34" s="407"/>
      <c r="C34" s="407"/>
      <c r="D34" s="408"/>
      <c r="E34" s="387"/>
      <c r="F34" s="388"/>
      <c r="G34" s="387"/>
      <c r="H34" s="393"/>
      <c r="I34" s="272"/>
      <c r="J34" s="391"/>
      <c r="K34" s="392"/>
      <c r="L34" s="273"/>
      <c r="M34" s="274"/>
      <c r="N34" s="275"/>
      <c r="O34" s="274"/>
      <c r="P34" s="275"/>
    </row>
    <row r="35" spans="1:16" ht="15" customHeight="1" thickBot="1">
      <c r="A35" s="435" t="s">
        <v>21</v>
      </c>
      <c r="B35" s="436"/>
      <c r="C35" s="436"/>
      <c r="D35" s="437"/>
      <c r="E35" s="389"/>
      <c r="F35" s="390"/>
      <c r="G35" s="389"/>
      <c r="H35" s="394"/>
      <c r="I35" s="272"/>
      <c r="J35" s="391"/>
      <c r="K35" s="392"/>
      <c r="L35" s="273"/>
      <c r="M35" s="274"/>
      <c r="N35" s="275"/>
      <c r="O35" s="274"/>
      <c r="P35" s="275"/>
    </row>
    <row r="36" spans="1:16" ht="15" customHeight="1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</row>
    <row r="37" spans="1:16" ht="15" customHeight="1" thickBot="1">
      <c r="A37" s="98" t="s">
        <v>358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</row>
    <row r="38" spans="1:16" ht="15" customHeight="1">
      <c r="A38" s="403" t="s">
        <v>523</v>
      </c>
      <c r="B38" s="404"/>
      <c r="C38" s="404"/>
      <c r="D38" s="443"/>
      <c r="E38" s="444" t="s">
        <v>357</v>
      </c>
      <c r="F38" s="404"/>
      <c r="G38" s="404"/>
      <c r="H38" s="405"/>
      <c r="I38" s="403" t="s">
        <v>523</v>
      </c>
      <c r="J38" s="404"/>
      <c r="K38" s="404"/>
      <c r="L38" s="443"/>
      <c r="M38" s="444" t="s">
        <v>357</v>
      </c>
      <c r="N38" s="404"/>
      <c r="O38" s="404"/>
      <c r="P38" s="405"/>
    </row>
    <row r="39" spans="1:16" ht="15" customHeight="1" thickBot="1">
      <c r="A39" s="435" t="s">
        <v>360</v>
      </c>
      <c r="B39" s="436"/>
      <c r="C39" s="436"/>
      <c r="D39" s="437"/>
      <c r="E39" s="389"/>
      <c r="F39" s="447"/>
      <c r="G39" s="445" t="s">
        <v>483</v>
      </c>
      <c r="H39" s="446"/>
      <c r="I39" s="435" t="s">
        <v>359</v>
      </c>
      <c r="J39" s="436"/>
      <c r="K39" s="436"/>
      <c r="L39" s="437"/>
      <c r="M39" s="389"/>
      <c r="N39" s="447"/>
      <c r="O39" s="445" t="s">
        <v>484</v>
      </c>
      <c r="P39" s="446"/>
    </row>
    <row r="40" spans="1:16" ht="15" customHeight="1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</row>
    <row r="41" spans="1:16">
      <c r="P41" s="327" t="str">
        <f ca="1">INDIRECT("B62")</f>
        <v>Rev.3.0</v>
      </c>
    </row>
    <row r="43" spans="1:16" hidden="1">
      <c r="A43" s="276" t="s">
        <v>444</v>
      </c>
      <c r="B43" s="276"/>
      <c r="C43" s="276"/>
    </row>
    <row r="44" spans="1:16" hidden="1">
      <c r="A44" s="276" t="s">
        <v>448</v>
      </c>
      <c r="B44" s="276"/>
      <c r="C44" s="276" t="s">
        <v>445</v>
      </c>
    </row>
    <row r="45" spans="1:16" hidden="1">
      <c r="A45" s="276"/>
      <c r="B45" s="276"/>
      <c r="C45" s="276" t="s">
        <v>446</v>
      </c>
    </row>
    <row r="46" spans="1:16" hidden="1">
      <c r="A46" s="276"/>
      <c r="B46" s="276"/>
      <c r="C46" s="276" t="s">
        <v>447</v>
      </c>
    </row>
    <row r="47" spans="1:16" hidden="1">
      <c r="A47" s="276" t="s">
        <v>450</v>
      </c>
      <c r="C47" s="276" t="s">
        <v>451</v>
      </c>
    </row>
    <row r="48" spans="1:16" hidden="1">
      <c r="A48" s="276" t="s">
        <v>452</v>
      </c>
      <c r="C48" s="276" t="s">
        <v>453</v>
      </c>
    </row>
    <row r="49" spans="1:37" hidden="1">
      <c r="A49" s="276" t="s">
        <v>454</v>
      </c>
      <c r="C49" s="276" t="s">
        <v>455</v>
      </c>
    </row>
    <row r="50" spans="1:37" hidden="1">
      <c r="C50" s="276" t="s">
        <v>458</v>
      </c>
    </row>
    <row r="51" spans="1:37" hidden="1">
      <c r="C51" s="276" t="s">
        <v>457</v>
      </c>
    </row>
    <row r="52" spans="1:37" hidden="1">
      <c r="A52" s="276" t="s">
        <v>459</v>
      </c>
      <c r="C52" s="276" t="s">
        <v>460</v>
      </c>
    </row>
    <row r="60" spans="1:37" s="328" customFormat="1">
      <c r="A60" s="330"/>
      <c r="B60" s="330"/>
      <c r="C60" s="330"/>
      <c r="D60" s="330"/>
      <c r="E60" s="330"/>
      <c r="F60" s="330"/>
      <c r="G60" s="330"/>
      <c r="H60" s="330"/>
      <c r="I60" s="330"/>
      <c r="J60" s="330"/>
      <c r="K60" s="330"/>
      <c r="L60" s="330"/>
      <c r="M60" s="330"/>
      <c r="N60" s="330"/>
      <c r="O60" s="330"/>
      <c r="P60" s="330"/>
      <c r="AK60" s="329"/>
    </row>
    <row r="61" spans="1:37" s="331" customFormat="1" ht="18.75" hidden="1" customHeight="1">
      <c r="A61" s="331" t="s">
        <v>531</v>
      </c>
      <c r="C61" s="331" t="s">
        <v>535</v>
      </c>
      <c r="AK61" s="332"/>
    </row>
    <row r="62" spans="1:37" s="331" customFormat="1" ht="18.75" hidden="1" customHeight="1">
      <c r="B62" s="331" t="s">
        <v>532</v>
      </c>
      <c r="D62" s="331" t="s">
        <v>533</v>
      </c>
      <c r="F62" s="331" t="s">
        <v>534</v>
      </c>
      <c r="G62" s="333"/>
      <c r="AK62" s="332"/>
    </row>
  </sheetData>
  <sheetProtection password="813D" sheet="1" objects="1" scenarios="1" autoFilter="0"/>
  <mergeCells count="61">
    <mergeCell ref="A38:D38"/>
    <mergeCell ref="A39:D39"/>
    <mergeCell ref="E38:H38"/>
    <mergeCell ref="I38:L38"/>
    <mergeCell ref="M38:P38"/>
    <mergeCell ref="I39:L39"/>
    <mergeCell ref="O39:P39"/>
    <mergeCell ref="E39:F39"/>
    <mergeCell ref="G39:H39"/>
    <mergeCell ref="M39:N39"/>
    <mergeCell ref="A35:D35"/>
    <mergeCell ref="J31:K31"/>
    <mergeCell ref="M31:N31"/>
    <mergeCell ref="O31:P31"/>
    <mergeCell ref="E31:F31"/>
    <mergeCell ref="G31:H31"/>
    <mergeCell ref="A31:D31"/>
    <mergeCell ref="L1:P1"/>
    <mergeCell ref="A21:C21"/>
    <mergeCell ref="A32:D32"/>
    <mergeCell ref="A33:D33"/>
    <mergeCell ref="A34:D34"/>
    <mergeCell ref="A22:B22"/>
    <mergeCell ref="A25:C26"/>
    <mergeCell ref="D25:D26"/>
    <mergeCell ref="G14:M14"/>
    <mergeCell ref="L7:O7"/>
    <mergeCell ref="A14:F14"/>
    <mergeCell ref="A10:C10"/>
    <mergeCell ref="A11:C11"/>
    <mergeCell ref="A12:C12"/>
    <mergeCell ref="C3:D3"/>
    <mergeCell ref="A13:F13"/>
    <mergeCell ref="Q21:Z23"/>
    <mergeCell ref="E34:F34"/>
    <mergeCell ref="E35:F35"/>
    <mergeCell ref="E32:F32"/>
    <mergeCell ref="J35:K35"/>
    <mergeCell ref="J34:K34"/>
    <mergeCell ref="G32:H32"/>
    <mergeCell ref="G33:H33"/>
    <mergeCell ref="G34:H34"/>
    <mergeCell ref="E33:F33"/>
    <mergeCell ref="J33:K33"/>
    <mergeCell ref="J32:K32"/>
    <mergeCell ref="G35:H35"/>
    <mergeCell ref="J21:L21"/>
    <mergeCell ref="J22:K22"/>
    <mergeCell ref="D10:O10"/>
    <mergeCell ref="D11:O11"/>
    <mergeCell ref="D12:O12"/>
    <mergeCell ref="G13:M13"/>
    <mergeCell ref="L3:M3"/>
    <mergeCell ref="N3:O3"/>
    <mergeCell ref="C4:M4"/>
    <mergeCell ref="C5:M5"/>
    <mergeCell ref="A27:C27"/>
    <mergeCell ref="E25:G26"/>
    <mergeCell ref="E27:G27"/>
    <mergeCell ref="A28:C28"/>
    <mergeCell ref="E28:G28"/>
  </mergeCells>
  <phoneticPr fontId="2"/>
  <dataValidations count="12">
    <dataValidation type="list" allowBlank="1" showInputMessage="1" showErrorMessage="1" sqref="L34:L35" xr:uid="{00000000-0002-0000-0000-000000000000}">
      <formula1>"kg,t,kL,m3,Nm3"</formula1>
    </dataValidation>
    <dataValidation type="list" allowBlank="1" showInputMessage="1" showErrorMessage="1" sqref="D28" xr:uid="{00000000-0002-0000-0000-000001000000}">
      <formula1>"13A,12A,6A"</formula1>
    </dataValidation>
    <dataValidation type="list" imeMode="disabled" allowBlank="1" showInputMessage="1" showErrorMessage="1" sqref="C3:D3" xr:uid="{00000000-0002-0000-0000-000002000000}">
      <formula1>"2,3,4,5,6"</formula1>
    </dataValidation>
    <dataValidation type="list" allowBlank="1" showInputMessage="1" showErrorMessage="1" sqref="L32:L33" xr:uid="{00000000-0002-0000-0000-000003000000}">
      <formula1>"kg,t,L,kL,m3,Nm3"</formula1>
    </dataValidation>
    <dataValidation imeMode="disabled" allowBlank="1" showInputMessage="1" showErrorMessage="1" sqref="M39:N39 E39:F39 E32:H35 M32:M33 O32:O33 E27:G28" xr:uid="{00000000-0002-0000-0000-000004000000}"/>
    <dataValidation type="list" imeMode="disabled" allowBlank="1" showInputMessage="1" showErrorMessage="1" sqref="N3:O3" xr:uid="{00000000-0002-0000-0000-000006000000}">
      <formula1>"A,Bテナント"</formula1>
    </dataValidation>
    <dataValidation type="date" imeMode="disabled" operator="greaterThanOrEqual" allowBlank="1" showInputMessage="1" showErrorMessage="1" sqref="L7:O7" xr:uid="{74362F94-D89B-4E23-B20B-D7D4BD9DE63B}">
      <formula1>1</formula1>
    </dataValidation>
    <dataValidation imeMode="on" allowBlank="1" showInputMessage="1" showErrorMessage="1" sqref="D10:O11 A27:C28 J32:K33" xr:uid="{DDCB08D6-1DB7-4724-9B54-A620F82D1B45}"/>
    <dataValidation type="whole" imeMode="disabled" allowBlank="1" showInputMessage="1" showErrorMessage="1" sqref="D12:O12" xr:uid="{4650FAE1-1341-43B9-8FFA-8C15BD0C56BB}">
      <formula1>1</formula1>
      <formula2>999999</formula2>
    </dataValidation>
    <dataValidation type="whole" imeMode="disabled" operator="greaterThanOrEqual" allowBlank="1" showInputMessage="1" showErrorMessage="1" sqref="A22:B22" xr:uid="{C97D253F-9B4F-4AD4-B5B9-07F943ED5E8E}">
      <formula1>1</formula1>
    </dataValidation>
    <dataValidation type="whole" imeMode="disabled" operator="greaterThanOrEqual" allowBlank="1" showInputMessage="1" showErrorMessage="1" sqref="J22:K22" xr:uid="{024BE6B4-9EB2-4099-B821-D667D415F4FF}">
      <formula1>0</formula1>
    </dataValidation>
    <dataValidation type="list" imeMode="disabled" allowBlank="1" showInputMessage="1" showErrorMessage="1" sqref="D27" xr:uid="{071C7341-BB18-4EBF-9A1B-F64D394E6754}">
      <formula1>"13A,12A,6A"</formula1>
    </dataValidation>
  </dataValidations>
  <pageMargins left="0.78740157480314965" right="0.59055118110236227" top="0.78740157480314965" bottom="0.59055118110236227" header="0.31496062992125984" footer="0.19685039370078741"/>
  <pageSetup paperSize="9" scale="99" fitToHeight="0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X93"/>
  <sheetViews>
    <sheetView showGridLines="0" zoomScaleNormal="100" zoomScaleSheetLayoutView="100" workbookViewId="0">
      <pane ySplit="7" topLeftCell="A8" activePane="bottomLeft" state="frozen"/>
      <selection pane="bottomLeft" activeCell="A8" sqref="A8"/>
    </sheetView>
  </sheetViews>
  <sheetFormatPr defaultColWidth="5.625" defaultRowHeight="13.5"/>
  <cols>
    <col min="1" max="2" width="20.625" style="245" customWidth="1"/>
    <col min="3" max="3" width="10.625" style="245" customWidth="1"/>
    <col min="4" max="4" width="24.875" style="245" customWidth="1"/>
    <col min="5" max="5" width="5.625" style="324" customWidth="1"/>
    <col min="6" max="6" width="29" style="245" customWidth="1"/>
    <col min="7" max="7" width="10.625" style="245" customWidth="1"/>
    <col min="8" max="8" width="5.625" style="245" hidden="1" customWidth="1"/>
    <col min="9" max="12" width="5.625" style="280" hidden="1" customWidth="1"/>
    <col min="13" max="13" width="6" style="280" hidden="1" customWidth="1"/>
    <col min="14" max="194" width="5.625" style="280" hidden="1" customWidth="1"/>
    <col min="195" max="195" width="9.125" style="280" hidden="1" customWidth="1"/>
    <col min="196" max="196" width="10.75" style="280" hidden="1" customWidth="1"/>
    <col min="197" max="197" width="9.625" style="280" hidden="1" customWidth="1"/>
    <col min="198" max="198" width="10.25" style="280" hidden="1" customWidth="1"/>
    <col min="199" max="202" width="5.625" style="280" hidden="1" customWidth="1"/>
    <col min="203" max="203" width="16.125" style="280" hidden="1" customWidth="1"/>
    <col min="204" max="204" width="13.125" style="280" hidden="1" customWidth="1"/>
    <col min="205" max="206" width="5.625" style="280" hidden="1" customWidth="1"/>
    <col min="207" max="16384" width="5.625" style="280"/>
  </cols>
  <sheetData>
    <row r="1" spans="1:206">
      <c r="A1" s="98" t="s">
        <v>499</v>
      </c>
      <c r="B1" s="98"/>
      <c r="C1" s="98"/>
      <c r="D1" s="98"/>
      <c r="E1" s="277"/>
      <c r="F1" s="278" t="s">
        <v>478</v>
      </c>
      <c r="G1" s="279" t="str">
        <f>IF(その１!$D$12="","",その１!$D$12)</f>
        <v/>
      </c>
    </row>
    <row r="2" spans="1:206">
      <c r="A2" s="98"/>
      <c r="B2" s="98"/>
      <c r="C2" s="98"/>
      <c r="D2" s="98"/>
      <c r="E2" s="277"/>
      <c r="F2" s="98"/>
      <c r="G2" s="281" t="str">
        <f>CONCATENATE("令和",その１!$C$3,"年度")</f>
        <v>令和2年度</v>
      </c>
      <c r="H2" s="282"/>
    </row>
    <row r="3" spans="1:206">
      <c r="A3" s="98" t="s">
        <v>475</v>
      </c>
      <c r="B3" s="98"/>
      <c r="C3" s="98"/>
      <c r="D3" s="98"/>
      <c r="E3" s="277"/>
      <c r="F3" s="98"/>
      <c r="G3" s="98"/>
    </row>
    <row r="4" spans="1:206" ht="14.25" thickBot="1">
      <c r="A4" s="98"/>
      <c r="B4" s="98"/>
      <c r="C4" s="98"/>
      <c r="D4" s="98"/>
      <c r="E4" s="277"/>
      <c r="F4" s="98"/>
      <c r="G4" s="98"/>
    </row>
    <row r="5" spans="1:206" ht="13.5" customHeight="1" thickBot="1">
      <c r="A5" s="454" t="s">
        <v>9</v>
      </c>
      <c r="B5" s="457" t="s">
        <v>10</v>
      </c>
      <c r="C5" s="462" t="s">
        <v>85</v>
      </c>
      <c r="D5" s="463"/>
      <c r="E5" s="459" t="s">
        <v>13</v>
      </c>
      <c r="F5" s="462" t="s">
        <v>86</v>
      </c>
      <c r="G5" s="464"/>
    </row>
    <row r="6" spans="1:206" ht="13.5" customHeight="1">
      <c r="A6" s="455"/>
      <c r="B6" s="458"/>
      <c r="C6" s="450" t="s">
        <v>11</v>
      </c>
      <c r="D6" s="452" t="s">
        <v>474</v>
      </c>
      <c r="E6" s="460"/>
      <c r="F6" s="283" t="str">
        <f>CONCATENATE("令和",その１!C3,"年度")</f>
        <v>令和2年度</v>
      </c>
      <c r="G6" s="448" t="s">
        <v>524</v>
      </c>
      <c r="I6" s="284" t="s">
        <v>500</v>
      </c>
      <c r="J6" s="285"/>
      <c r="K6" s="285"/>
      <c r="L6" s="285"/>
      <c r="M6" s="286"/>
      <c r="N6" s="284" t="s">
        <v>503</v>
      </c>
      <c r="O6" s="285"/>
      <c r="P6" s="285"/>
      <c r="Q6" s="285"/>
      <c r="R6" s="286"/>
      <c r="S6" s="284" t="s">
        <v>506</v>
      </c>
      <c r="T6" s="285"/>
      <c r="U6" s="285"/>
      <c r="V6" s="285"/>
      <c r="W6" s="286"/>
      <c r="X6" s="284" t="s">
        <v>194</v>
      </c>
      <c r="Y6" s="285"/>
      <c r="Z6" s="285"/>
      <c r="AA6" s="285"/>
      <c r="AB6" s="286"/>
      <c r="AC6" s="284" t="s">
        <v>196</v>
      </c>
      <c r="AD6" s="285"/>
      <c r="AE6" s="285"/>
      <c r="AF6" s="285"/>
      <c r="AG6" s="286"/>
      <c r="AH6" s="284" t="s">
        <v>195</v>
      </c>
      <c r="AI6" s="285"/>
      <c r="AJ6" s="285"/>
      <c r="AK6" s="285"/>
      <c r="AL6" s="286"/>
      <c r="AM6" s="284" t="s">
        <v>28</v>
      </c>
      <c r="AN6" s="285"/>
      <c r="AO6" s="285"/>
      <c r="AP6" s="285"/>
      <c r="AQ6" s="286"/>
      <c r="AR6" s="284" t="s">
        <v>30</v>
      </c>
      <c r="AS6" s="285"/>
      <c r="AT6" s="285"/>
      <c r="AU6" s="285"/>
      <c r="AV6" s="286"/>
      <c r="AW6" s="284" t="s">
        <v>247</v>
      </c>
      <c r="AX6" s="285"/>
      <c r="AY6" s="285"/>
      <c r="AZ6" s="285"/>
      <c r="BA6" s="286"/>
      <c r="BB6" s="284" t="s">
        <v>32</v>
      </c>
      <c r="BC6" s="285"/>
      <c r="BD6" s="285"/>
      <c r="BE6" s="285"/>
      <c r="BF6" s="286"/>
      <c r="BG6" s="284" t="s">
        <v>33</v>
      </c>
      <c r="BH6" s="285"/>
      <c r="BI6" s="285"/>
      <c r="BJ6" s="285"/>
      <c r="BK6" s="286"/>
      <c r="BL6" s="284" t="s">
        <v>34</v>
      </c>
      <c r="BM6" s="285"/>
      <c r="BN6" s="285"/>
      <c r="BO6" s="285"/>
      <c r="BP6" s="286"/>
      <c r="BQ6" s="284" t="s">
        <v>35</v>
      </c>
      <c r="BR6" s="285"/>
      <c r="BS6" s="285"/>
      <c r="BT6" s="285"/>
      <c r="BU6" s="286"/>
      <c r="BV6" s="284" t="s">
        <v>353</v>
      </c>
      <c r="BW6" s="285"/>
      <c r="BX6" s="285"/>
      <c r="BY6" s="285"/>
      <c r="BZ6" s="286"/>
      <c r="CA6" s="284" t="s">
        <v>354</v>
      </c>
      <c r="CB6" s="285"/>
      <c r="CC6" s="285"/>
      <c r="CD6" s="285"/>
      <c r="CE6" s="286"/>
      <c r="CF6" s="284" t="s">
        <v>355</v>
      </c>
      <c r="CG6" s="285"/>
      <c r="CH6" s="285"/>
      <c r="CI6" s="285"/>
      <c r="CJ6" s="286"/>
      <c r="CK6" s="284" t="s">
        <v>356</v>
      </c>
      <c r="CL6" s="285"/>
      <c r="CM6" s="285"/>
      <c r="CN6" s="285"/>
      <c r="CO6" s="286"/>
      <c r="CP6" s="284" t="s">
        <v>251</v>
      </c>
      <c r="CQ6" s="285"/>
      <c r="CR6" s="285"/>
      <c r="CS6" s="285"/>
      <c r="CT6" s="286"/>
      <c r="CU6" s="284" t="s">
        <v>253</v>
      </c>
      <c r="CV6" s="285"/>
      <c r="CW6" s="285"/>
      <c r="CX6" s="285"/>
      <c r="CY6" s="286"/>
      <c r="CZ6" s="284" t="s">
        <v>254</v>
      </c>
      <c r="DA6" s="285"/>
      <c r="DB6" s="285"/>
      <c r="DC6" s="285"/>
      <c r="DD6" s="286"/>
      <c r="DE6" s="284" t="s">
        <v>257</v>
      </c>
      <c r="DF6" s="285"/>
      <c r="DG6" s="285"/>
      <c r="DH6" s="285"/>
      <c r="DI6" s="286"/>
      <c r="DJ6" s="284" t="s">
        <v>258</v>
      </c>
      <c r="DK6" s="285"/>
      <c r="DL6" s="285"/>
      <c r="DM6" s="285"/>
      <c r="DN6" s="286"/>
      <c r="DO6" s="284" t="s">
        <v>259</v>
      </c>
      <c r="DP6" s="285"/>
      <c r="DQ6" s="285"/>
      <c r="DR6" s="285"/>
      <c r="DS6" s="286"/>
      <c r="DT6" s="284" t="s">
        <v>260</v>
      </c>
      <c r="DU6" s="285"/>
      <c r="DV6" s="285"/>
      <c r="DW6" s="285"/>
      <c r="DX6" s="286"/>
      <c r="DY6" s="284" t="s">
        <v>48</v>
      </c>
      <c r="DZ6" s="285"/>
      <c r="EA6" s="285"/>
      <c r="EB6" s="285"/>
      <c r="EC6" s="286"/>
      <c r="ED6" s="284" t="s">
        <v>261</v>
      </c>
      <c r="EE6" s="285"/>
      <c r="EF6" s="285"/>
      <c r="EG6" s="285"/>
      <c r="EH6" s="286"/>
      <c r="EI6" s="284" t="s">
        <v>262</v>
      </c>
      <c r="EJ6" s="285"/>
      <c r="EK6" s="285"/>
      <c r="EL6" s="285"/>
      <c r="EM6" s="286"/>
      <c r="EN6" s="284" t="s">
        <v>263</v>
      </c>
      <c r="EO6" s="285"/>
      <c r="EP6" s="285"/>
      <c r="EQ6" s="285"/>
      <c r="ER6" s="286"/>
      <c r="ES6" s="284" t="s">
        <v>290</v>
      </c>
      <c r="ET6" s="285"/>
      <c r="EU6" s="285"/>
      <c r="EV6" s="285"/>
      <c r="EW6" s="286"/>
      <c r="EX6" s="284" t="s">
        <v>291</v>
      </c>
      <c r="EY6" s="285"/>
      <c r="EZ6" s="285"/>
      <c r="FA6" s="285"/>
      <c r="FB6" s="286"/>
      <c r="FC6" s="284" t="s">
        <v>292</v>
      </c>
      <c r="FD6" s="285"/>
      <c r="FE6" s="285"/>
      <c r="FF6" s="285"/>
      <c r="FG6" s="286"/>
      <c r="FH6" s="284" t="s">
        <v>293</v>
      </c>
      <c r="FI6" s="285"/>
      <c r="FJ6" s="285"/>
      <c r="FK6" s="285"/>
      <c r="FL6" s="286"/>
      <c r="FM6" s="284" t="s">
        <v>294</v>
      </c>
      <c r="FN6" s="285"/>
      <c r="FO6" s="285"/>
      <c r="FP6" s="285"/>
      <c r="FQ6" s="286"/>
      <c r="FR6" s="284" t="s">
        <v>295</v>
      </c>
      <c r="FS6" s="285"/>
      <c r="FT6" s="285"/>
      <c r="FU6" s="285"/>
      <c r="FV6" s="286"/>
      <c r="FW6" s="284" t="s">
        <v>296</v>
      </c>
      <c r="FX6" s="285"/>
      <c r="FY6" s="285"/>
      <c r="FZ6" s="285"/>
      <c r="GA6" s="286"/>
      <c r="GB6" s="284" t="s">
        <v>297</v>
      </c>
      <c r="GC6" s="285"/>
      <c r="GD6" s="285"/>
      <c r="GE6" s="285"/>
      <c r="GF6" s="286"/>
      <c r="GG6" s="284" t="s">
        <v>264</v>
      </c>
      <c r="GH6" s="285"/>
      <c r="GI6" s="286"/>
      <c r="GJ6" s="284" t="s">
        <v>265</v>
      </c>
      <c r="GK6" s="285"/>
      <c r="GL6" s="286"/>
      <c r="GM6" s="284" t="s">
        <v>266</v>
      </c>
      <c r="GN6" s="285"/>
      <c r="GO6" s="285"/>
      <c r="GP6" s="285"/>
      <c r="GQ6" s="286" t="s">
        <v>268</v>
      </c>
      <c r="GS6" s="287" t="s">
        <v>439</v>
      </c>
      <c r="GT6" s="288"/>
      <c r="GU6" s="289" t="s">
        <v>468</v>
      </c>
      <c r="GV6" s="288" t="s">
        <v>311</v>
      </c>
      <c r="GW6" s="288" t="s">
        <v>18</v>
      </c>
      <c r="GX6" s="290">
        <f>SUMIFS($GQ$9:$GQ$29,$GN$9:$GN$29,GU6,$GO$9:$GO$29,GV6,$GP$9:$GP$29,GW6)</f>
        <v>0</v>
      </c>
    </row>
    <row r="7" spans="1:206">
      <c r="A7" s="456"/>
      <c r="B7" s="453"/>
      <c r="C7" s="451"/>
      <c r="D7" s="453"/>
      <c r="E7" s="461"/>
      <c r="F7" s="291" t="s">
        <v>524</v>
      </c>
      <c r="G7" s="449"/>
      <c r="I7" s="292" t="s">
        <v>245</v>
      </c>
      <c r="J7" s="293" t="s">
        <v>235</v>
      </c>
      <c r="K7" s="293" t="s">
        <v>236</v>
      </c>
      <c r="L7" s="293" t="s">
        <v>239</v>
      </c>
      <c r="M7" s="294" t="s">
        <v>238</v>
      </c>
      <c r="N7" s="292" t="s">
        <v>245</v>
      </c>
      <c r="O7" s="293" t="s">
        <v>235</v>
      </c>
      <c r="P7" s="293" t="s">
        <v>236</v>
      </c>
      <c r="Q7" s="293" t="s">
        <v>239</v>
      </c>
      <c r="R7" s="294" t="s">
        <v>238</v>
      </c>
      <c r="S7" s="292" t="s">
        <v>245</v>
      </c>
      <c r="T7" s="293" t="s">
        <v>235</v>
      </c>
      <c r="U7" s="293" t="s">
        <v>236</v>
      </c>
      <c r="V7" s="293" t="s">
        <v>239</v>
      </c>
      <c r="W7" s="294" t="s">
        <v>238</v>
      </c>
      <c r="X7" s="292" t="s">
        <v>245</v>
      </c>
      <c r="Y7" s="293" t="s">
        <v>235</v>
      </c>
      <c r="Z7" s="293" t="s">
        <v>236</v>
      </c>
      <c r="AA7" s="293" t="s">
        <v>239</v>
      </c>
      <c r="AB7" s="294" t="s">
        <v>246</v>
      </c>
      <c r="AC7" s="292" t="s">
        <v>245</v>
      </c>
      <c r="AD7" s="293" t="s">
        <v>235</v>
      </c>
      <c r="AE7" s="293" t="s">
        <v>236</v>
      </c>
      <c r="AF7" s="293" t="s">
        <v>239</v>
      </c>
      <c r="AG7" s="294" t="s">
        <v>246</v>
      </c>
      <c r="AH7" s="292" t="s">
        <v>245</v>
      </c>
      <c r="AI7" s="293" t="s">
        <v>235</v>
      </c>
      <c r="AJ7" s="293" t="s">
        <v>236</v>
      </c>
      <c r="AK7" s="293" t="s">
        <v>239</v>
      </c>
      <c r="AL7" s="294" t="s">
        <v>246</v>
      </c>
      <c r="AM7" s="292" t="s">
        <v>245</v>
      </c>
      <c r="AN7" s="293" t="s">
        <v>235</v>
      </c>
      <c r="AO7" s="293" t="s">
        <v>236</v>
      </c>
      <c r="AP7" s="293" t="s">
        <v>239</v>
      </c>
      <c r="AQ7" s="294" t="s">
        <v>246</v>
      </c>
      <c r="AR7" s="292" t="s">
        <v>245</v>
      </c>
      <c r="AS7" s="293" t="s">
        <v>235</v>
      </c>
      <c r="AT7" s="293" t="s">
        <v>236</v>
      </c>
      <c r="AU7" s="293" t="s">
        <v>239</v>
      </c>
      <c r="AV7" s="294" t="s">
        <v>246</v>
      </c>
      <c r="AW7" s="292" t="s">
        <v>245</v>
      </c>
      <c r="AX7" s="293" t="s">
        <v>235</v>
      </c>
      <c r="AY7" s="293" t="s">
        <v>236</v>
      </c>
      <c r="AZ7" s="293" t="s">
        <v>239</v>
      </c>
      <c r="BA7" s="294" t="s">
        <v>246</v>
      </c>
      <c r="BB7" s="292" t="s">
        <v>245</v>
      </c>
      <c r="BC7" s="293" t="s">
        <v>235</v>
      </c>
      <c r="BD7" s="293" t="s">
        <v>236</v>
      </c>
      <c r="BE7" s="293" t="s">
        <v>239</v>
      </c>
      <c r="BF7" s="294" t="s">
        <v>246</v>
      </c>
      <c r="BG7" s="292" t="s">
        <v>245</v>
      </c>
      <c r="BH7" s="293" t="s">
        <v>235</v>
      </c>
      <c r="BI7" s="293" t="s">
        <v>236</v>
      </c>
      <c r="BJ7" s="293" t="s">
        <v>239</v>
      </c>
      <c r="BK7" s="294" t="s">
        <v>246</v>
      </c>
      <c r="BL7" s="292" t="s">
        <v>245</v>
      </c>
      <c r="BM7" s="293" t="s">
        <v>235</v>
      </c>
      <c r="BN7" s="293" t="s">
        <v>236</v>
      </c>
      <c r="BO7" s="293" t="s">
        <v>239</v>
      </c>
      <c r="BP7" s="294" t="s">
        <v>248</v>
      </c>
      <c r="BQ7" s="292" t="s">
        <v>245</v>
      </c>
      <c r="BR7" s="293" t="s">
        <v>235</v>
      </c>
      <c r="BS7" s="293" t="s">
        <v>236</v>
      </c>
      <c r="BT7" s="293" t="s">
        <v>239</v>
      </c>
      <c r="BU7" s="294" t="s">
        <v>248</v>
      </c>
      <c r="BV7" s="292" t="s">
        <v>245</v>
      </c>
      <c r="BW7" s="293" t="s">
        <v>235</v>
      </c>
      <c r="BX7" s="293" t="s">
        <v>236</v>
      </c>
      <c r="BY7" s="293" t="s">
        <v>239</v>
      </c>
      <c r="BZ7" s="294" t="s">
        <v>248</v>
      </c>
      <c r="CA7" s="292" t="s">
        <v>245</v>
      </c>
      <c r="CB7" s="293" t="s">
        <v>235</v>
      </c>
      <c r="CC7" s="293" t="s">
        <v>236</v>
      </c>
      <c r="CD7" s="293" t="s">
        <v>239</v>
      </c>
      <c r="CE7" s="294" t="s">
        <v>248</v>
      </c>
      <c r="CF7" s="292" t="s">
        <v>245</v>
      </c>
      <c r="CG7" s="293" t="s">
        <v>235</v>
      </c>
      <c r="CH7" s="293" t="s">
        <v>236</v>
      </c>
      <c r="CI7" s="293" t="s">
        <v>239</v>
      </c>
      <c r="CJ7" s="294" t="s">
        <v>248</v>
      </c>
      <c r="CK7" s="292" t="s">
        <v>245</v>
      </c>
      <c r="CL7" s="293" t="s">
        <v>235</v>
      </c>
      <c r="CM7" s="293" t="s">
        <v>236</v>
      </c>
      <c r="CN7" s="293" t="s">
        <v>239</v>
      </c>
      <c r="CO7" s="294" t="s">
        <v>248</v>
      </c>
      <c r="CP7" s="292" t="s">
        <v>245</v>
      </c>
      <c r="CQ7" s="293" t="s">
        <v>235</v>
      </c>
      <c r="CR7" s="293" t="s">
        <v>236</v>
      </c>
      <c r="CS7" s="293" t="s">
        <v>239</v>
      </c>
      <c r="CT7" s="294" t="s">
        <v>252</v>
      </c>
      <c r="CU7" s="292" t="s">
        <v>245</v>
      </c>
      <c r="CV7" s="293" t="s">
        <v>235</v>
      </c>
      <c r="CW7" s="293" t="s">
        <v>236</v>
      </c>
      <c r="CX7" s="293" t="s">
        <v>239</v>
      </c>
      <c r="CY7" s="294" t="s">
        <v>248</v>
      </c>
      <c r="CZ7" s="292" t="s">
        <v>245</v>
      </c>
      <c r="DA7" s="293" t="s">
        <v>235</v>
      </c>
      <c r="DB7" s="293" t="s">
        <v>236</v>
      </c>
      <c r="DC7" s="293" t="s">
        <v>239</v>
      </c>
      <c r="DD7" s="294" t="s">
        <v>252</v>
      </c>
      <c r="DE7" s="292" t="s">
        <v>245</v>
      </c>
      <c r="DF7" s="293" t="s">
        <v>13</v>
      </c>
      <c r="DG7" s="293" t="s">
        <v>236</v>
      </c>
      <c r="DH7" s="293" t="s">
        <v>239</v>
      </c>
      <c r="DI7" s="294" t="s">
        <v>248</v>
      </c>
      <c r="DJ7" s="292" t="s">
        <v>245</v>
      </c>
      <c r="DK7" s="293" t="s">
        <v>13</v>
      </c>
      <c r="DL7" s="293" t="s">
        <v>236</v>
      </c>
      <c r="DM7" s="293" t="s">
        <v>239</v>
      </c>
      <c r="DN7" s="294" t="s">
        <v>248</v>
      </c>
      <c r="DO7" s="292" t="s">
        <v>245</v>
      </c>
      <c r="DP7" s="293" t="s">
        <v>13</v>
      </c>
      <c r="DQ7" s="293" t="s">
        <v>236</v>
      </c>
      <c r="DR7" s="293" t="s">
        <v>239</v>
      </c>
      <c r="DS7" s="294" t="s">
        <v>248</v>
      </c>
      <c r="DT7" s="292" t="s">
        <v>245</v>
      </c>
      <c r="DU7" s="293" t="s">
        <v>13</v>
      </c>
      <c r="DV7" s="293" t="s">
        <v>236</v>
      </c>
      <c r="DW7" s="293" t="s">
        <v>239</v>
      </c>
      <c r="DX7" s="294" t="s">
        <v>248</v>
      </c>
      <c r="DY7" s="292" t="s">
        <v>245</v>
      </c>
      <c r="DZ7" s="293" t="s">
        <v>13</v>
      </c>
      <c r="EA7" s="293" t="s">
        <v>236</v>
      </c>
      <c r="EB7" s="293" t="s">
        <v>239</v>
      </c>
      <c r="EC7" s="294" t="s">
        <v>248</v>
      </c>
      <c r="ED7" s="292" t="s">
        <v>245</v>
      </c>
      <c r="EE7" s="293" t="s">
        <v>13</v>
      </c>
      <c r="EF7" s="293" t="s">
        <v>236</v>
      </c>
      <c r="EG7" s="293" t="s">
        <v>239</v>
      </c>
      <c r="EH7" s="294" t="s">
        <v>252</v>
      </c>
      <c r="EI7" s="292" t="s">
        <v>245</v>
      </c>
      <c r="EJ7" s="293" t="s">
        <v>13</v>
      </c>
      <c r="EK7" s="293" t="s">
        <v>236</v>
      </c>
      <c r="EL7" s="293" t="s">
        <v>239</v>
      </c>
      <c r="EM7" s="294" t="s">
        <v>252</v>
      </c>
      <c r="EN7" s="292" t="s">
        <v>245</v>
      </c>
      <c r="EO7" s="293" t="s">
        <v>13</v>
      </c>
      <c r="EP7" s="293" t="s">
        <v>236</v>
      </c>
      <c r="EQ7" s="293" t="s">
        <v>239</v>
      </c>
      <c r="ER7" s="294" t="s">
        <v>252</v>
      </c>
      <c r="ES7" s="292" t="s">
        <v>245</v>
      </c>
      <c r="ET7" s="293" t="s">
        <v>13</v>
      </c>
      <c r="EU7" s="293" t="s">
        <v>236</v>
      </c>
      <c r="EV7" s="293" t="s">
        <v>239</v>
      </c>
      <c r="EW7" s="294" t="s">
        <v>289</v>
      </c>
      <c r="EX7" s="292" t="s">
        <v>245</v>
      </c>
      <c r="EY7" s="293" t="s">
        <v>13</v>
      </c>
      <c r="EZ7" s="293" t="s">
        <v>236</v>
      </c>
      <c r="FA7" s="293" t="s">
        <v>239</v>
      </c>
      <c r="FB7" s="294" t="s">
        <v>289</v>
      </c>
      <c r="FC7" s="292" t="s">
        <v>245</v>
      </c>
      <c r="FD7" s="293" t="s">
        <v>13</v>
      </c>
      <c r="FE7" s="293" t="s">
        <v>236</v>
      </c>
      <c r="FF7" s="293" t="s">
        <v>239</v>
      </c>
      <c r="FG7" s="294" t="s">
        <v>289</v>
      </c>
      <c r="FH7" s="292" t="s">
        <v>245</v>
      </c>
      <c r="FI7" s="293" t="s">
        <v>13</v>
      </c>
      <c r="FJ7" s="293" t="s">
        <v>236</v>
      </c>
      <c r="FK7" s="293" t="s">
        <v>239</v>
      </c>
      <c r="FL7" s="294" t="s">
        <v>289</v>
      </c>
      <c r="FM7" s="292" t="s">
        <v>245</v>
      </c>
      <c r="FN7" s="293" t="s">
        <v>13</v>
      </c>
      <c r="FO7" s="293" t="s">
        <v>236</v>
      </c>
      <c r="FP7" s="293" t="s">
        <v>239</v>
      </c>
      <c r="FQ7" s="294" t="s">
        <v>289</v>
      </c>
      <c r="FR7" s="292" t="s">
        <v>245</v>
      </c>
      <c r="FS7" s="293" t="s">
        <v>13</v>
      </c>
      <c r="FT7" s="293" t="s">
        <v>236</v>
      </c>
      <c r="FU7" s="293" t="s">
        <v>239</v>
      </c>
      <c r="FV7" s="294" t="s">
        <v>238</v>
      </c>
      <c r="FW7" s="292" t="s">
        <v>245</v>
      </c>
      <c r="FX7" s="293" t="s">
        <v>13</v>
      </c>
      <c r="FY7" s="293" t="s">
        <v>236</v>
      </c>
      <c r="FZ7" s="293" t="s">
        <v>239</v>
      </c>
      <c r="GA7" s="294" t="s">
        <v>289</v>
      </c>
      <c r="GB7" s="292" t="s">
        <v>245</v>
      </c>
      <c r="GC7" s="293" t="s">
        <v>13</v>
      </c>
      <c r="GD7" s="293" t="s">
        <v>236</v>
      </c>
      <c r="GE7" s="293" t="s">
        <v>239</v>
      </c>
      <c r="GF7" s="294" t="s">
        <v>238</v>
      </c>
      <c r="GG7" s="292" t="s">
        <v>245</v>
      </c>
      <c r="GH7" s="293" t="s">
        <v>13</v>
      </c>
      <c r="GI7" s="294" t="s">
        <v>236</v>
      </c>
      <c r="GJ7" s="292" t="s">
        <v>245</v>
      </c>
      <c r="GK7" s="293" t="s">
        <v>13</v>
      </c>
      <c r="GL7" s="294" t="s">
        <v>236</v>
      </c>
      <c r="GM7" s="292" t="s">
        <v>245</v>
      </c>
      <c r="GN7" s="293" t="s">
        <v>267</v>
      </c>
      <c r="GO7" s="293" t="s">
        <v>255</v>
      </c>
      <c r="GP7" s="293" t="s">
        <v>13</v>
      </c>
      <c r="GQ7" s="294" t="s">
        <v>473</v>
      </c>
      <c r="GS7" s="295"/>
      <c r="GT7" s="293"/>
      <c r="GU7" s="296" t="s">
        <v>468</v>
      </c>
      <c r="GV7" s="293" t="s">
        <v>311</v>
      </c>
      <c r="GW7" s="293" t="s">
        <v>211</v>
      </c>
      <c r="GX7" s="297">
        <f t="shared" ref="GX7:GX37" si="0">SUMIFS($GQ$9:$GQ$29,$GN$9:$GN$29,GU7,$GO$9:$GO$29,GV7,$GP$9:$GP$29,GW7)</f>
        <v>0</v>
      </c>
    </row>
    <row r="8" spans="1:206" s="307" customFormat="1" ht="20.100000000000001" customHeight="1">
      <c r="A8" s="298" t="s">
        <v>476</v>
      </c>
      <c r="B8" s="299"/>
      <c r="C8" s="299"/>
      <c r="D8" s="299"/>
      <c r="E8" s="300"/>
      <c r="F8" s="301"/>
      <c r="G8" s="302"/>
      <c r="H8" s="303"/>
      <c r="I8" s="304"/>
      <c r="J8" s="305"/>
      <c r="K8" s="305"/>
      <c r="L8" s="305"/>
      <c r="M8" s="306"/>
      <c r="N8" s="304"/>
      <c r="O8" s="305"/>
      <c r="P8" s="305"/>
      <c r="Q8" s="305"/>
      <c r="R8" s="306"/>
      <c r="S8" s="304"/>
      <c r="T8" s="305"/>
      <c r="U8" s="305"/>
      <c r="V8" s="305"/>
      <c r="W8" s="306"/>
      <c r="X8" s="304"/>
      <c r="Y8" s="305"/>
      <c r="Z8" s="305"/>
      <c r="AA8" s="305"/>
      <c r="AB8" s="306"/>
      <c r="AC8" s="304"/>
      <c r="AD8" s="305"/>
      <c r="AE8" s="305"/>
      <c r="AF8" s="305"/>
      <c r="AG8" s="306"/>
      <c r="AH8" s="304"/>
      <c r="AI8" s="305"/>
      <c r="AJ8" s="305"/>
      <c r="AK8" s="305"/>
      <c r="AL8" s="306"/>
      <c r="AM8" s="304"/>
      <c r="AN8" s="305"/>
      <c r="AO8" s="305"/>
      <c r="AP8" s="305"/>
      <c r="AQ8" s="306"/>
      <c r="AR8" s="304"/>
      <c r="AS8" s="305"/>
      <c r="AT8" s="305"/>
      <c r="AU8" s="305"/>
      <c r="AV8" s="306"/>
      <c r="AW8" s="304"/>
      <c r="AX8" s="305"/>
      <c r="AY8" s="305"/>
      <c r="AZ8" s="305"/>
      <c r="BA8" s="306"/>
      <c r="BB8" s="304"/>
      <c r="BC8" s="305"/>
      <c r="BD8" s="305"/>
      <c r="BE8" s="305"/>
      <c r="BF8" s="306"/>
      <c r="BG8" s="304"/>
      <c r="BH8" s="305"/>
      <c r="BI8" s="305"/>
      <c r="BJ8" s="305"/>
      <c r="BK8" s="306"/>
      <c r="BL8" s="304"/>
      <c r="BM8" s="305"/>
      <c r="BN8" s="305"/>
      <c r="BO8" s="305"/>
      <c r="BP8" s="306"/>
      <c r="BQ8" s="304"/>
      <c r="BR8" s="305"/>
      <c r="BS8" s="305"/>
      <c r="BT8" s="305"/>
      <c r="BU8" s="306"/>
      <c r="BV8" s="304"/>
      <c r="BW8" s="305"/>
      <c r="BX8" s="305"/>
      <c r="BY8" s="305"/>
      <c r="BZ8" s="306"/>
      <c r="CA8" s="304"/>
      <c r="CB8" s="305"/>
      <c r="CC8" s="305"/>
      <c r="CD8" s="305"/>
      <c r="CE8" s="306"/>
      <c r="CF8" s="304"/>
      <c r="CG8" s="305"/>
      <c r="CH8" s="305"/>
      <c r="CI8" s="305"/>
      <c r="CJ8" s="306"/>
      <c r="CK8" s="304"/>
      <c r="CL8" s="305"/>
      <c r="CM8" s="305"/>
      <c r="CN8" s="305"/>
      <c r="CO8" s="306"/>
      <c r="CP8" s="304"/>
      <c r="CQ8" s="305"/>
      <c r="CR8" s="305"/>
      <c r="CS8" s="305"/>
      <c r="CT8" s="306"/>
      <c r="CU8" s="304"/>
      <c r="CV8" s="305"/>
      <c r="CW8" s="305"/>
      <c r="CX8" s="305"/>
      <c r="CY8" s="306"/>
      <c r="CZ8" s="304"/>
      <c r="DA8" s="305"/>
      <c r="DB8" s="305"/>
      <c r="DC8" s="305"/>
      <c r="DD8" s="306"/>
      <c r="DE8" s="304"/>
      <c r="DF8" s="305"/>
      <c r="DG8" s="305"/>
      <c r="DH8" s="305"/>
      <c r="DI8" s="306"/>
      <c r="DJ8" s="304"/>
      <c r="DK8" s="305"/>
      <c r="DL8" s="305"/>
      <c r="DM8" s="305"/>
      <c r="DN8" s="306"/>
      <c r="DO8" s="304"/>
      <c r="DP8" s="305"/>
      <c r="DQ8" s="305"/>
      <c r="DR8" s="305"/>
      <c r="DS8" s="306"/>
      <c r="DT8" s="304"/>
      <c r="DU8" s="305"/>
      <c r="DV8" s="305"/>
      <c r="DW8" s="305"/>
      <c r="DX8" s="306"/>
      <c r="DY8" s="304"/>
      <c r="DZ8" s="305"/>
      <c r="EA8" s="305"/>
      <c r="EB8" s="305"/>
      <c r="EC8" s="306"/>
      <c r="ED8" s="304"/>
      <c r="EE8" s="305"/>
      <c r="EF8" s="305"/>
      <c r="EG8" s="305"/>
      <c r="EH8" s="306"/>
      <c r="EI8" s="304"/>
      <c r="EJ8" s="305"/>
      <c r="EK8" s="305"/>
      <c r="EL8" s="305"/>
      <c r="EM8" s="306"/>
      <c r="EN8" s="304"/>
      <c r="EO8" s="305"/>
      <c r="EP8" s="305"/>
      <c r="EQ8" s="305"/>
      <c r="ER8" s="306"/>
      <c r="ES8" s="304"/>
      <c r="ET8" s="305"/>
      <c r="EU8" s="305"/>
      <c r="EV8" s="305"/>
      <c r="EW8" s="306"/>
      <c r="EX8" s="304"/>
      <c r="EY8" s="305"/>
      <c r="EZ8" s="305"/>
      <c r="FA8" s="305"/>
      <c r="FB8" s="306"/>
      <c r="FC8" s="304"/>
      <c r="FD8" s="305"/>
      <c r="FE8" s="305"/>
      <c r="FF8" s="305"/>
      <c r="FG8" s="306"/>
      <c r="FH8" s="304"/>
      <c r="FI8" s="305"/>
      <c r="FJ8" s="305"/>
      <c r="FK8" s="305"/>
      <c r="FL8" s="306"/>
      <c r="FM8" s="304"/>
      <c r="FN8" s="305"/>
      <c r="FO8" s="305"/>
      <c r="FP8" s="305"/>
      <c r="FQ8" s="306"/>
      <c r="FR8" s="304"/>
      <c r="FS8" s="305"/>
      <c r="FT8" s="305"/>
      <c r="FU8" s="305"/>
      <c r="FV8" s="306"/>
      <c r="FW8" s="304"/>
      <c r="FX8" s="305"/>
      <c r="FY8" s="305"/>
      <c r="FZ8" s="305"/>
      <c r="GA8" s="306"/>
      <c r="GB8" s="304"/>
      <c r="GC8" s="305"/>
      <c r="GD8" s="305"/>
      <c r="GE8" s="305"/>
      <c r="GF8" s="306"/>
      <c r="GG8" s="304"/>
      <c r="GH8" s="305"/>
      <c r="GI8" s="306"/>
      <c r="GJ8" s="304"/>
      <c r="GK8" s="305"/>
      <c r="GL8" s="306"/>
      <c r="GM8" s="304"/>
      <c r="GN8" s="305"/>
      <c r="GO8" s="305"/>
      <c r="GP8" s="305"/>
      <c r="GQ8" s="306"/>
      <c r="GS8" s="295"/>
      <c r="GT8" s="293"/>
      <c r="GU8" s="296" t="s">
        <v>468</v>
      </c>
      <c r="GV8" s="293" t="s">
        <v>312</v>
      </c>
      <c r="GW8" s="293" t="s">
        <v>18</v>
      </c>
      <c r="GX8" s="297">
        <f t="shared" si="0"/>
        <v>0</v>
      </c>
    </row>
    <row r="9" spans="1:206" ht="30" customHeight="1">
      <c r="A9" s="85"/>
      <c r="B9" s="344"/>
      <c r="C9" s="77"/>
      <c r="D9" s="86"/>
      <c r="E9" s="72"/>
      <c r="F9" s="93"/>
      <c r="G9" s="308">
        <f t="shared" ref="G9:G29" si="1">SUM(F9:F9)</f>
        <v>0</v>
      </c>
      <c r="I9" s="292" t="str">
        <f>IF($B9=I$6,$A9,"")</f>
        <v/>
      </c>
      <c r="J9" s="293" t="str">
        <f t="shared" ref="J9:J29" si="2">IF($B9=I$6,$E9,"")</f>
        <v/>
      </c>
      <c r="K9" s="293">
        <f t="shared" ref="K9:K29" si="3">IF($B9=I$6,$G9,0)</f>
        <v>0</v>
      </c>
      <c r="L9" s="293">
        <f t="shared" ref="L9:L29" si="4">IF(J9="",0,VLOOKUP(J9,J$55:L$56,3,FALSE))</f>
        <v>0</v>
      </c>
      <c r="M9" s="294">
        <f>K9*L9</f>
        <v>0</v>
      </c>
      <c r="N9" s="292" t="str">
        <f t="shared" ref="N9:N39" si="5">IF($B9=N$6,$A9,"")</f>
        <v/>
      </c>
      <c r="O9" s="293" t="str">
        <f t="shared" ref="O9:O29" si="6">IF($B9=N$6,$E9,"")</f>
        <v/>
      </c>
      <c r="P9" s="293">
        <f t="shared" ref="P9:P29" si="7">IF($B9=N$6,$G9,0)</f>
        <v>0</v>
      </c>
      <c r="Q9" s="293">
        <f t="shared" ref="Q9:Q29" si="8">IF(O9="",0,VLOOKUP(O9,O$55:Q$56,3,FALSE))</f>
        <v>0</v>
      </c>
      <c r="R9" s="294">
        <f t="shared" ref="R9:R39" si="9">P9*Q9</f>
        <v>0</v>
      </c>
      <c r="S9" s="292" t="str">
        <f t="shared" ref="S9:S39" si="10">IF($B9=S$6,$A9,"")</f>
        <v/>
      </c>
      <c r="T9" s="293" t="str">
        <f t="shared" ref="T9:T29" si="11">IF($B9=S$6,$E9,"")</f>
        <v/>
      </c>
      <c r="U9" s="293">
        <f t="shared" ref="U9:U29" si="12">IF($B9=S$6,$G9,0)</f>
        <v>0</v>
      </c>
      <c r="V9" s="293">
        <f t="shared" ref="V9:V29" si="13">IF(T9="",0,VLOOKUP(T9,T$55:V$56,3,FALSE))</f>
        <v>0</v>
      </c>
      <c r="W9" s="294">
        <f t="shared" ref="W9:W39" si="14">U9*V9</f>
        <v>0</v>
      </c>
      <c r="X9" s="292" t="str">
        <f t="shared" ref="X9:X39" si="15">IF($B9=X$6,$A9,"")</f>
        <v/>
      </c>
      <c r="Y9" s="293" t="str">
        <f t="shared" ref="Y9:Y29" si="16">IF($B9=X$6,$E9,"")</f>
        <v/>
      </c>
      <c r="Z9" s="293">
        <f t="shared" ref="Z9:Z29" si="17">IF($B9=X$6,$G9,0)</f>
        <v>0</v>
      </c>
      <c r="AA9" s="293">
        <f t="shared" ref="AA9:AA29" si="18">IF(Y9="",0,VLOOKUP(Y9,Y$55:AA$56,3,FALSE))</f>
        <v>0</v>
      </c>
      <c r="AB9" s="294">
        <f t="shared" ref="AB9:AB39" si="19">Z9*AA9</f>
        <v>0</v>
      </c>
      <c r="AC9" s="292" t="str">
        <f t="shared" ref="AC9:AC39" si="20">IF($B9=AC$6,$A9,"")</f>
        <v/>
      </c>
      <c r="AD9" s="293" t="str">
        <f t="shared" ref="AD9:AD29" si="21">IF($B9=AC$6,$E9,"")</f>
        <v/>
      </c>
      <c r="AE9" s="293">
        <f t="shared" ref="AE9:AE29" si="22">IF($B9=AC$6,$G9,0)</f>
        <v>0</v>
      </c>
      <c r="AF9" s="293">
        <f t="shared" ref="AF9:AF29" si="23">IF(AD9="",0,VLOOKUP(AD9,AD$55:AF$56,3,FALSE))</f>
        <v>0</v>
      </c>
      <c r="AG9" s="294">
        <f t="shared" ref="AG9:AG39" si="24">AE9*AF9</f>
        <v>0</v>
      </c>
      <c r="AH9" s="292" t="str">
        <f t="shared" ref="AH9:AH39" si="25">IF($B9=AH$6,$A9,"")</f>
        <v/>
      </c>
      <c r="AI9" s="293" t="str">
        <f t="shared" ref="AI9:AI29" si="26">IF($B9=AH$6,$E9,"")</f>
        <v/>
      </c>
      <c r="AJ9" s="293">
        <f t="shared" ref="AJ9:AJ29" si="27">IF($B9=AH$6,$G9,0)</f>
        <v>0</v>
      </c>
      <c r="AK9" s="293">
        <f t="shared" ref="AK9:AK29" si="28">IF(AI9="",0,VLOOKUP(AI9,AI$55:AK$56,3,FALSE))</f>
        <v>0</v>
      </c>
      <c r="AL9" s="294">
        <f t="shared" ref="AL9:AL39" si="29">AJ9*AK9</f>
        <v>0</v>
      </c>
      <c r="AM9" s="292" t="str">
        <f t="shared" ref="AM9:AM39" si="30">IF($B9=AM$6,$A9,"")</f>
        <v/>
      </c>
      <c r="AN9" s="293" t="str">
        <f t="shared" ref="AN9:AN29" si="31">IF($B9=AM$6,$E9,"")</f>
        <v/>
      </c>
      <c r="AO9" s="293">
        <f t="shared" ref="AO9:AO29" si="32">IF($B9=AM$6,$G9,0)</f>
        <v>0</v>
      </c>
      <c r="AP9" s="293">
        <f t="shared" ref="AP9:AP29" si="33">IF(AN9="",0,VLOOKUP(AN9,AN$55:AP$56,3,FALSE))</f>
        <v>0</v>
      </c>
      <c r="AQ9" s="294">
        <f t="shared" ref="AQ9:AQ39" si="34">AO9*AP9</f>
        <v>0</v>
      </c>
      <c r="AR9" s="292" t="str">
        <f t="shared" ref="AR9:AR39" si="35">IF($B9=AR$6,$A9,"")</f>
        <v/>
      </c>
      <c r="AS9" s="293" t="str">
        <f t="shared" ref="AS9:AS29" si="36">IF($B9=AR$6,$E9,"")</f>
        <v/>
      </c>
      <c r="AT9" s="293">
        <f t="shared" ref="AT9:AT29" si="37">IF($B9=AR$6,$G9,0)</f>
        <v>0</v>
      </c>
      <c r="AU9" s="293">
        <f t="shared" ref="AU9:AU29" si="38">IF(AS9="",0,VLOOKUP(AS9,AS$55:AU$56,3,FALSE))</f>
        <v>0</v>
      </c>
      <c r="AV9" s="294">
        <f t="shared" ref="AV9:AV39" si="39">AT9*AU9</f>
        <v>0</v>
      </c>
      <c r="AW9" s="292" t="str">
        <f t="shared" ref="AW9:AW39" si="40">IF($B9=AW$6,$A9,"")</f>
        <v/>
      </c>
      <c r="AX9" s="293" t="str">
        <f t="shared" ref="AX9:AX29" si="41">IF($B9=AW$6,$E9,"")</f>
        <v/>
      </c>
      <c r="AY9" s="293">
        <f t="shared" ref="AY9:AY29" si="42">IF($B9=AW$6,$G9,0)</f>
        <v>0</v>
      </c>
      <c r="AZ9" s="293">
        <f t="shared" ref="AZ9:AZ29" si="43">IF(AX9="",0,VLOOKUP(AX9,AX$55:AZ$56,3,FALSE))</f>
        <v>0</v>
      </c>
      <c r="BA9" s="294">
        <f t="shared" ref="BA9:BA39" si="44">AY9*AZ9</f>
        <v>0</v>
      </c>
      <c r="BB9" s="292" t="str">
        <f t="shared" ref="BB9:BB39" si="45">IF($B9=BB$6,$A9,"")</f>
        <v/>
      </c>
      <c r="BC9" s="293" t="str">
        <f t="shared" ref="BC9:BC29" si="46">IF($B9=BB$6,$E9,"")</f>
        <v/>
      </c>
      <c r="BD9" s="293">
        <f t="shared" ref="BD9:BD29" si="47">IF($B9=BB$6,$G9,0)</f>
        <v>0</v>
      </c>
      <c r="BE9" s="293">
        <f t="shared" ref="BE9:BE29" si="48">IF(BC9="",0,VLOOKUP(BC9,BC$55:BE$56,3,FALSE))</f>
        <v>0</v>
      </c>
      <c r="BF9" s="294">
        <f t="shared" ref="BF9:BF39" si="49">BD9*BE9</f>
        <v>0</v>
      </c>
      <c r="BG9" s="292" t="str">
        <f t="shared" ref="BG9:BG39" si="50">IF($B9=BG$6,$A9,"")</f>
        <v/>
      </c>
      <c r="BH9" s="293" t="str">
        <f t="shared" ref="BH9:BH29" si="51">IF($B9=BG$6,$E9,"")</f>
        <v/>
      </c>
      <c r="BI9" s="293">
        <f t="shared" ref="BI9:BI29" si="52">IF($B9=BG$6,$G9,0)</f>
        <v>0</v>
      </c>
      <c r="BJ9" s="293">
        <f t="shared" ref="BJ9:BJ29" si="53">IF(BH9="",0,VLOOKUP(BH9,BH$55:BJ$56,3,FALSE))</f>
        <v>0</v>
      </c>
      <c r="BK9" s="294">
        <f t="shared" ref="BK9:BK39" si="54">BI9*BJ9</f>
        <v>0</v>
      </c>
      <c r="BL9" s="292" t="str">
        <f t="shared" ref="BL9:BL39" si="55">IF($B9=BL$6,$A9,"")</f>
        <v/>
      </c>
      <c r="BM9" s="293" t="str">
        <f t="shared" ref="BM9:BM29" si="56">IF($B9=BL$6,$E9,"")</f>
        <v/>
      </c>
      <c r="BN9" s="293">
        <f t="shared" ref="BN9:BN29" si="57">IF($B9=BL$6,$G9,0)</f>
        <v>0</v>
      </c>
      <c r="BO9" s="293">
        <f t="shared" ref="BO9:BO29" si="58">IF(BM9="",0,VLOOKUP(BM9,BM$55:BO$56,3,FALSE))</f>
        <v>0</v>
      </c>
      <c r="BP9" s="294">
        <f t="shared" ref="BP9:BP39" si="59">BN9*BO9</f>
        <v>0</v>
      </c>
      <c r="BQ9" s="292" t="str">
        <f t="shared" ref="BQ9:BQ39" si="60">IF($B9=BQ$6,$A9,"")</f>
        <v/>
      </c>
      <c r="BR9" s="293" t="str">
        <f t="shared" ref="BR9:BR29" si="61">IF($B9=BQ$6,$E9,"")</f>
        <v/>
      </c>
      <c r="BS9" s="293">
        <f t="shared" ref="BS9:BS29" si="62">IF($B9=BQ$6,$G9,0)</f>
        <v>0</v>
      </c>
      <c r="BT9" s="293">
        <f t="shared" ref="BT9:BT29" si="63">IF(BR9="",0,VLOOKUP(BR9,BR$55:BT$56,3,FALSE))</f>
        <v>0</v>
      </c>
      <c r="BU9" s="294">
        <f t="shared" ref="BU9:BU39" si="64">BS9*BT9</f>
        <v>0</v>
      </c>
      <c r="BV9" s="292" t="str">
        <f t="shared" ref="BV9:BV39" si="65">IF($B9=BV$6,$A9,"")</f>
        <v/>
      </c>
      <c r="BW9" s="293" t="str">
        <f t="shared" ref="BW9:BW29" si="66">IF($B9=BV$6,$E9,"")</f>
        <v/>
      </c>
      <c r="BX9" s="293">
        <f t="shared" ref="BX9:BX29" si="67">IF($B9=BV$6,$G9,0)</f>
        <v>0</v>
      </c>
      <c r="BY9" s="293">
        <f t="shared" ref="BY9:BY29" si="68">IF(BW9="",0,VLOOKUP(BW9,BW$55:BY$58,3,FALSE))</f>
        <v>0</v>
      </c>
      <c r="BZ9" s="294">
        <f t="shared" ref="BZ9:BZ39" si="69">BX9*BY9</f>
        <v>0</v>
      </c>
      <c r="CA9" s="292" t="str">
        <f t="shared" ref="CA9:CA39" si="70">IF($B9=CA$6,$A9,"")</f>
        <v/>
      </c>
      <c r="CB9" s="293" t="str">
        <f t="shared" ref="CB9:CB29" si="71">IF($B9=CA$6,$E9,"")</f>
        <v/>
      </c>
      <c r="CC9" s="293">
        <f t="shared" ref="CC9:CC29" si="72">IF($B9=CA$6,$G9,0)</f>
        <v>0</v>
      </c>
      <c r="CD9" s="293">
        <f t="shared" ref="CD9:CD29" si="73">IF(CB9="",0,VLOOKUP(CB9,CB$55:CD$58,3,FALSE))</f>
        <v>0</v>
      </c>
      <c r="CE9" s="294">
        <f t="shared" ref="CE9:CE39" si="74">CC9*CD9</f>
        <v>0</v>
      </c>
      <c r="CF9" s="292" t="str">
        <f t="shared" ref="CF9:CF39" si="75">IF($B9=CF$6,$A9,"")</f>
        <v/>
      </c>
      <c r="CG9" s="293" t="str">
        <f t="shared" ref="CG9:CG29" si="76">IF($B9=CF$6,$E9,"")</f>
        <v/>
      </c>
      <c r="CH9" s="293">
        <f t="shared" ref="CH9:CH29" si="77">IF($B9=CF$6,$G9,0)</f>
        <v>0</v>
      </c>
      <c r="CI9" s="293">
        <f t="shared" ref="CI9:CI29" si="78">IF(CG9="",0,VLOOKUP(CG9,CG$55:CI$58,3,FALSE))</f>
        <v>0</v>
      </c>
      <c r="CJ9" s="294">
        <f t="shared" ref="CJ9:CJ39" si="79">CH9*CI9</f>
        <v>0</v>
      </c>
      <c r="CK9" s="292" t="str">
        <f t="shared" ref="CK9:CK39" si="80">IF($B9=CK$6,$A9,"")</f>
        <v/>
      </c>
      <c r="CL9" s="293" t="str">
        <f t="shared" ref="CL9:CL29" si="81">IF($B9=CK$6,$E9,"")</f>
        <v/>
      </c>
      <c r="CM9" s="293">
        <f t="shared" ref="CM9:CM29" si="82">IF($B9=CK$6,$G9,0)</f>
        <v>0</v>
      </c>
      <c r="CN9" s="293">
        <f t="shared" ref="CN9:CN29" si="83">IF(CL9="",0,VLOOKUP(CL9,CL$55:CN$58,3,FALSE))</f>
        <v>0</v>
      </c>
      <c r="CO9" s="294">
        <f t="shared" ref="CO9:CO39" si="84">CM9*CN9</f>
        <v>0</v>
      </c>
      <c r="CP9" s="292" t="str">
        <f t="shared" ref="CP9:CP39" si="85">IF($B9=CP$6,$A9,"")</f>
        <v/>
      </c>
      <c r="CQ9" s="293" t="str">
        <f t="shared" ref="CQ9:CQ29" si="86">IF($B9=CP$6,$E9,"")</f>
        <v/>
      </c>
      <c r="CR9" s="293">
        <f t="shared" ref="CR9:CR29" si="87">IF($B9=CP$6,$G9,0)</f>
        <v>0</v>
      </c>
      <c r="CS9" s="293">
        <f t="shared" ref="CS9:CS29" si="88">IF(CQ9="",0,VLOOKUP(CQ9,CQ$55:CS$58,3,FALSE))</f>
        <v>0</v>
      </c>
      <c r="CT9" s="294">
        <f t="shared" ref="CT9:CT39" si="89">CR9*CS9</f>
        <v>0</v>
      </c>
      <c r="CU9" s="292" t="str">
        <f t="shared" ref="CU9:CU22" si="90">IF($B9=CU$6,$A9,"")</f>
        <v/>
      </c>
      <c r="CV9" s="293" t="str">
        <f t="shared" ref="CV9:CV29" si="91">IF($B9=CU$6,$E9,"")</f>
        <v/>
      </c>
      <c r="CW9" s="293">
        <f t="shared" ref="CW9:CW29" si="92">IF($B9=CU$6,$G9,0)</f>
        <v>0</v>
      </c>
      <c r="CX9" s="293">
        <f t="shared" ref="CX9:CX29" si="93">IF(CV9="",0,VLOOKUP(CV9,CV$55:CX$58,3,FALSE))</f>
        <v>0</v>
      </c>
      <c r="CY9" s="294">
        <f t="shared" ref="CY9:CY39" si="94">CW9*CX9</f>
        <v>0</v>
      </c>
      <c r="CZ9" s="292" t="str">
        <f t="shared" ref="CZ9:CZ22" si="95">IF($B9=CZ$6,$A9,"")</f>
        <v/>
      </c>
      <c r="DA9" s="293" t="str">
        <f t="shared" ref="DA9:DA29" si="96">IF($B9=CZ$6,$E9,"")</f>
        <v/>
      </c>
      <c r="DB9" s="293">
        <f t="shared" ref="DB9:DB29" si="97">IF($B9=CZ$6,$G9,0)</f>
        <v>0</v>
      </c>
      <c r="DC9" s="293">
        <f t="shared" ref="DC9:DC29" si="98">IF(DA9="",0,VLOOKUP(DA9,DA$55:DC$58,3,FALSE))</f>
        <v>0</v>
      </c>
      <c r="DD9" s="294">
        <f t="shared" ref="DD9:DD39" si="99">DB9*DC9</f>
        <v>0</v>
      </c>
      <c r="DE9" s="292" t="str">
        <f t="shared" ref="DE9:DE39" si="100">IF($B9=DE$6,$A9,"")</f>
        <v/>
      </c>
      <c r="DF9" s="293" t="str">
        <f t="shared" ref="DF9:DF29" si="101">IF($B9=DE$6,$E9,"")</f>
        <v/>
      </c>
      <c r="DG9" s="293">
        <f t="shared" ref="DG9:DG29" si="102">IF($B9=DE$6,$G9,0)</f>
        <v>0</v>
      </c>
      <c r="DH9" s="293">
        <f t="shared" ref="DH9:DH29" si="103">IF(DF9="",0,VLOOKUP(DF9,DF$55:DH$58,3,FALSE))</f>
        <v>0</v>
      </c>
      <c r="DI9" s="294">
        <f t="shared" ref="DI9:DI39" si="104">DG9*DH9</f>
        <v>0</v>
      </c>
      <c r="DJ9" s="292" t="str">
        <f t="shared" ref="DJ9:DJ39" si="105">IF($B9=DJ$6,$A9,"")</f>
        <v/>
      </c>
      <c r="DK9" s="293" t="str">
        <f t="shared" ref="DK9:DK29" si="106">IF($B9=DJ$6,$E9,"")</f>
        <v/>
      </c>
      <c r="DL9" s="293">
        <f t="shared" ref="DL9:DL29" si="107">IF($B9=DJ$6,$G9,0)</f>
        <v>0</v>
      </c>
      <c r="DM9" s="293">
        <f t="shared" ref="DM9:DM29" si="108">IF(DK9="",0,VLOOKUP(DK9,DK$55:DM$58,3,FALSE))</f>
        <v>0</v>
      </c>
      <c r="DN9" s="294">
        <f t="shared" ref="DN9:DN39" si="109">DL9*DM9</f>
        <v>0</v>
      </c>
      <c r="DO9" s="292" t="str">
        <f t="shared" ref="DO9:DO39" si="110">IF($B9=DO$6,$A9,"")</f>
        <v/>
      </c>
      <c r="DP9" s="293" t="str">
        <f t="shared" ref="DP9:DP29" si="111">IF($B9=DO$6,$E9,"")</f>
        <v/>
      </c>
      <c r="DQ9" s="293">
        <f t="shared" ref="DQ9:DQ29" si="112">IF($B9=DO$6,$G9,0)</f>
        <v>0</v>
      </c>
      <c r="DR9" s="293">
        <f t="shared" ref="DR9:DR29" si="113">IF(DP9="",0,VLOOKUP(DP9,DP$55:DR$58,3,FALSE))</f>
        <v>0</v>
      </c>
      <c r="DS9" s="294">
        <f t="shared" ref="DS9:DS39" si="114">DQ9*DR9</f>
        <v>0</v>
      </c>
      <c r="DT9" s="292" t="str">
        <f t="shared" ref="DT9:DT39" si="115">IF($B9=DT$6,$A9,"")</f>
        <v/>
      </c>
      <c r="DU9" s="293" t="str">
        <f t="shared" ref="DU9:DU29" si="116">IF($B9=DT$6,$E9,"")</f>
        <v/>
      </c>
      <c r="DV9" s="293">
        <f t="shared" ref="DV9:DV29" si="117">IF($B9=DT$6,$G9,0)</f>
        <v>0</v>
      </c>
      <c r="DW9" s="293">
        <f t="shared" ref="DW9:DW29" si="118">IF(DU9="",0,VLOOKUP(DU9,DU$55:DW$58,3,FALSE))</f>
        <v>0</v>
      </c>
      <c r="DX9" s="294">
        <f t="shared" ref="DX9:DX39" si="119">DV9*DW9</f>
        <v>0</v>
      </c>
      <c r="DY9" s="292" t="str">
        <f t="shared" ref="DY9:DY39" si="120">IF($B9=DY$6,$A9,"")</f>
        <v/>
      </c>
      <c r="DZ9" s="293" t="str">
        <f t="shared" ref="DZ9:DZ29" si="121">IF($B9=DY$6,$E9,"")</f>
        <v/>
      </c>
      <c r="EA9" s="293">
        <f t="shared" ref="EA9:EA29" si="122">IF($B9=DY$6,$G9,0)</f>
        <v>0</v>
      </c>
      <c r="EB9" s="293">
        <f t="shared" ref="EB9:EB29" si="123">IF(DZ9="",0,VLOOKUP(DZ9,DZ$55:EB$58,3,FALSE))</f>
        <v>0</v>
      </c>
      <c r="EC9" s="294">
        <f t="shared" ref="EC9:EC39" si="124">EA9*EB9</f>
        <v>0</v>
      </c>
      <c r="ED9" s="292" t="str">
        <f t="shared" ref="ED9:ED39" si="125">IF($B9=ED$6,$A9,"")</f>
        <v/>
      </c>
      <c r="EE9" s="293" t="str">
        <f t="shared" ref="EE9:EE29" si="126">IF($B9=ED$6,$E9,"")</f>
        <v/>
      </c>
      <c r="EF9" s="293">
        <f t="shared" ref="EF9:EF29" si="127">IF($B9=ED$6,$G9,0)</f>
        <v>0</v>
      </c>
      <c r="EG9" s="293">
        <f t="shared" ref="EG9:EG29" si="128">IF(EE9="",0,VLOOKUP(EE9,EE$55:EG$58,3,FALSE))</f>
        <v>0</v>
      </c>
      <c r="EH9" s="294">
        <f t="shared" ref="EH9:EH39" si="129">EF9*EG9</f>
        <v>0</v>
      </c>
      <c r="EI9" s="292" t="str">
        <f t="shared" ref="EI9:EI39" si="130">IF($B9=EI$6,$A9,"")</f>
        <v/>
      </c>
      <c r="EJ9" s="293" t="str">
        <f t="shared" ref="EJ9:EJ29" si="131">IF($B9=EI$6,$E9,"")</f>
        <v/>
      </c>
      <c r="EK9" s="293">
        <f t="shared" ref="EK9:EK29" si="132">IF($B9=EI$6,$G9,0)</f>
        <v>0</v>
      </c>
      <c r="EL9" s="293">
        <f t="shared" ref="EL9:EL29" si="133">IF(EJ9="",0,VLOOKUP(EJ9,EJ$55:EL$58,3,FALSE))</f>
        <v>0</v>
      </c>
      <c r="EM9" s="294">
        <f t="shared" ref="EM9:EM39" si="134">EK9*EL9</f>
        <v>0</v>
      </c>
      <c r="EN9" s="292" t="str">
        <f t="shared" ref="EN9:EN39" si="135">IF($B9=EN$6,$A9,"")</f>
        <v/>
      </c>
      <c r="EO9" s="293" t="str">
        <f t="shared" ref="EO9:EO29" si="136">IF($B9=EN$6,$E9,"")</f>
        <v/>
      </c>
      <c r="EP9" s="293">
        <f t="shared" ref="EP9:EP29" si="137">IF($B9=EN$6,$G9,0)</f>
        <v>0</v>
      </c>
      <c r="EQ9" s="293">
        <f t="shared" ref="EQ9:EQ29" si="138">IF(EO9="",0,VLOOKUP(EO9,EO$55:EQ$58,3,FALSE))</f>
        <v>0</v>
      </c>
      <c r="ER9" s="294">
        <f t="shared" ref="ER9:ER39" si="139">EP9*EQ9</f>
        <v>0</v>
      </c>
      <c r="ES9" s="292" t="str">
        <f t="shared" ref="ES9:ES39" si="140">IF($B9=ES$6,$A9,"")</f>
        <v/>
      </c>
      <c r="ET9" s="293" t="str">
        <f t="shared" ref="ET9:ET29" si="141">IF($B9=ES$6,$E9,"")</f>
        <v/>
      </c>
      <c r="EU9" s="293">
        <f t="shared" ref="EU9:EU29" si="142">IF($B9=ES$6,$G9,0)</f>
        <v>0</v>
      </c>
      <c r="EV9" s="293">
        <f t="shared" ref="EV9:EV29" si="143">IF(ET9="",0,VLOOKUP(ET9,ET$55:EV$58,3,FALSE))</f>
        <v>0</v>
      </c>
      <c r="EW9" s="294">
        <f t="shared" ref="EW9:EW39" si="144">EU9*EV9</f>
        <v>0</v>
      </c>
      <c r="EX9" s="292" t="str">
        <f t="shared" ref="EX9:EX39" si="145">IF($B9=EX$6,$A9,"")</f>
        <v/>
      </c>
      <c r="EY9" s="293" t="str">
        <f t="shared" ref="EY9:EY29" si="146">IF($B9=EX$6,$E9,"")</f>
        <v/>
      </c>
      <c r="EZ9" s="293">
        <f t="shared" ref="EZ9:EZ29" si="147">IF($B9=EX$6,$G9,0)</f>
        <v>0</v>
      </c>
      <c r="FA9" s="293">
        <f t="shared" ref="FA9:FA29" si="148">IF(EY9="",0,VLOOKUP(EY9,EY$55:FA$58,3,FALSE))</f>
        <v>0</v>
      </c>
      <c r="FB9" s="294">
        <f t="shared" ref="FB9:FB39" si="149">EZ9*FA9</f>
        <v>0</v>
      </c>
      <c r="FC9" s="292" t="str">
        <f t="shared" ref="FC9:FC39" si="150">IF($B9=FC$6,$A9,"")</f>
        <v/>
      </c>
      <c r="FD9" s="293" t="str">
        <f t="shared" ref="FD9:FD29" si="151">IF($B9=FC$6,$E9,"")</f>
        <v/>
      </c>
      <c r="FE9" s="293">
        <f t="shared" ref="FE9:FE29" si="152">IF($B9=FC$6,$G9,0)</f>
        <v>0</v>
      </c>
      <c r="FF9" s="293">
        <f t="shared" ref="FF9:FF29" si="153">IF(FD9="",0,VLOOKUP(FD9,FD$55:FF$58,3,FALSE))</f>
        <v>0</v>
      </c>
      <c r="FG9" s="294">
        <f t="shared" ref="FG9:FG39" si="154">FE9*FF9</f>
        <v>0</v>
      </c>
      <c r="FH9" s="292" t="str">
        <f t="shared" ref="FH9:FH39" si="155">IF($B9=FH$6,$A9,"")</f>
        <v/>
      </c>
      <c r="FI9" s="293" t="str">
        <f t="shared" ref="FI9:FI29" si="156">IF($B9=FH$6,$E9,"")</f>
        <v/>
      </c>
      <c r="FJ9" s="293">
        <f t="shared" ref="FJ9:FJ29" si="157">IF($B9=FH$6,$G9,0)</f>
        <v>0</v>
      </c>
      <c r="FK9" s="293">
        <f t="shared" ref="FK9:FK29" si="158">IF(FI9="",0,VLOOKUP(FI9,FI$55:FK$58,3,FALSE))</f>
        <v>0</v>
      </c>
      <c r="FL9" s="294">
        <f t="shared" ref="FL9:FL39" si="159">FJ9*FK9</f>
        <v>0</v>
      </c>
      <c r="FM9" s="292" t="str">
        <f t="shared" ref="FM9:FM39" si="160">IF($B9=FM$6,$A9,"")</f>
        <v/>
      </c>
      <c r="FN9" s="293" t="str">
        <f t="shared" ref="FN9:FN29" si="161">IF($B9=FM$6,$E9,"")</f>
        <v/>
      </c>
      <c r="FO9" s="293">
        <f t="shared" ref="FO9:FO29" si="162">IF($B9=FM$6,$G9,0)</f>
        <v>0</v>
      </c>
      <c r="FP9" s="293">
        <f t="shared" ref="FP9:FP29" si="163">IF(FN9="",0,VLOOKUP(FN9,FN$55:FP$58,3,FALSE))</f>
        <v>0</v>
      </c>
      <c r="FQ9" s="294">
        <f t="shared" ref="FQ9:FQ39" si="164">FO9*FP9</f>
        <v>0</v>
      </c>
      <c r="FR9" s="292" t="str">
        <f t="shared" ref="FR9:FR39" si="165">IF($B9=FR$6,$A9,"")</f>
        <v/>
      </c>
      <c r="FS9" s="293" t="str">
        <f t="shared" ref="FS9:FS29" si="166">IF($B9=FR$6,$E9,"")</f>
        <v/>
      </c>
      <c r="FT9" s="293">
        <f t="shared" ref="FT9:FT29" si="167">IF($B9=FR$6,$G9,0)</f>
        <v>0</v>
      </c>
      <c r="FU9" s="293">
        <f t="shared" ref="FU9:FU29" si="168">IF(FS9="",0,VLOOKUP(FS9,FS$55:FU$58,3,FALSE))</f>
        <v>0</v>
      </c>
      <c r="FV9" s="294">
        <f t="shared" ref="FV9:FV39" si="169">FT9*FU9</f>
        <v>0</v>
      </c>
      <c r="FW9" s="292" t="str">
        <f t="shared" ref="FW9:FW39" si="170">IF($B9=FW$6,$A9,"")</f>
        <v/>
      </c>
      <c r="FX9" s="293" t="str">
        <f t="shared" ref="FX9:FX29" si="171">IF($B9=FW$6,$E9,"")</f>
        <v/>
      </c>
      <c r="FY9" s="293">
        <f t="shared" ref="FY9:FY29" si="172">IF($B9=FW$6,$G9,0)</f>
        <v>0</v>
      </c>
      <c r="FZ9" s="293">
        <f t="shared" ref="FZ9:FZ29" si="173">IF(FX9="",0,VLOOKUP(FX9,FX$55:FZ$58,3,FALSE))</f>
        <v>0</v>
      </c>
      <c r="GA9" s="294">
        <f t="shared" ref="GA9:GA39" si="174">FY9*FZ9</f>
        <v>0</v>
      </c>
      <c r="GB9" s="292" t="str">
        <f t="shared" ref="GB9:GB39" si="175">IF($B9=GB$6,$A9,"")</f>
        <v/>
      </c>
      <c r="GC9" s="293" t="str">
        <f t="shared" ref="GC9:GC29" si="176">IF($B9=GB$6,$E9,"")</f>
        <v/>
      </c>
      <c r="GD9" s="293">
        <f t="shared" ref="GD9:GD29" si="177">IF($B9=GB$6,$G9,0)</f>
        <v>0</v>
      </c>
      <c r="GE9" s="293">
        <f t="shared" ref="GE9:GE29" si="178">IF(GC9="",0,VLOOKUP(GC9,GC$55:GE$58,3,FALSE))</f>
        <v>0</v>
      </c>
      <c r="GF9" s="294">
        <f t="shared" ref="GF9:GF39" si="179">GD9*GE9</f>
        <v>0</v>
      </c>
      <c r="GG9" s="292" t="str">
        <f t="shared" ref="GG9:GG39" si="180">IF($B9=GG$6,$A9,"")</f>
        <v/>
      </c>
      <c r="GH9" s="293" t="str">
        <f t="shared" ref="GH9:GH29" si="181">IF($B9=GG$6,$E9,"")</f>
        <v/>
      </c>
      <c r="GI9" s="294">
        <f t="shared" ref="GI9:GI29" si="182">IF($B9=GG$6,$G9,0)</f>
        <v>0</v>
      </c>
      <c r="GJ9" s="292" t="str">
        <f t="shared" ref="GJ9:GJ39" si="183">IF($B9=GJ$6,$A9,"")</f>
        <v/>
      </c>
      <c r="GK9" s="293" t="str">
        <f t="shared" ref="GK9:GK29" si="184">IF($B9=GJ$6,$E9,"")</f>
        <v/>
      </c>
      <c r="GL9" s="294">
        <f t="shared" ref="GL9:GL29" si="185">IF($B9=GJ$6,$G9,0)</f>
        <v>0</v>
      </c>
      <c r="GM9" s="292" t="str">
        <f t="shared" ref="GM9:GM39" si="186">IF($B9=GM$6,$A9,"")</f>
        <v/>
      </c>
      <c r="GN9" s="293" t="str">
        <f>IF($B9=GM$6,$D9,"")</f>
        <v/>
      </c>
      <c r="GO9" s="293" t="str">
        <f t="shared" ref="GO9:GO29" si="187">IF($B9=GM$6,$C9,"")</f>
        <v/>
      </c>
      <c r="GP9" s="293" t="str">
        <f t="shared" ref="GP9:GP29" si="188">IF($B9=GM$6,$E9,"")</f>
        <v/>
      </c>
      <c r="GQ9" s="294" t="str">
        <f t="shared" ref="GQ9:GQ29" si="189">IF($B9=GM$6,$F9,"")</f>
        <v/>
      </c>
      <c r="GS9" s="295"/>
      <c r="GT9" s="293"/>
      <c r="GU9" s="296" t="s">
        <v>468</v>
      </c>
      <c r="GV9" s="293" t="s">
        <v>312</v>
      </c>
      <c r="GW9" s="293" t="s">
        <v>211</v>
      </c>
      <c r="GX9" s="297">
        <f t="shared" si="0"/>
        <v>0</v>
      </c>
    </row>
    <row r="10" spans="1:206" ht="30" customHeight="1">
      <c r="A10" s="87"/>
      <c r="B10" s="345"/>
      <c r="C10" s="78"/>
      <c r="D10" s="80"/>
      <c r="E10" s="73"/>
      <c r="F10" s="94"/>
      <c r="G10" s="309">
        <f t="shared" si="1"/>
        <v>0</v>
      </c>
      <c r="I10" s="292" t="str">
        <f t="shared" ref="I10:I39" si="190">IF($B10=I$6,$A10,"")</f>
        <v/>
      </c>
      <c r="J10" s="293" t="str">
        <f t="shared" si="2"/>
        <v/>
      </c>
      <c r="K10" s="293">
        <f t="shared" si="3"/>
        <v>0</v>
      </c>
      <c r="L10" s="293">
        <f t="shared" si="4"/>
        <v>0</v>
      </c>
      <c r="M10" s="294">
        <f t="shared" ref="M10:M39" si="191">K10*L10</f>
        <v>0</v>
      </c>
      <c r="N10" s="292" t="str">
        <f t="shared" si="5"/>
        <v/>
      </c>
      <c r="O10" s="293" t="str">
        <f t="shared" si="6"/>
        <v/>
      </c>
      <c r="P10" s="293">
        <f t="shared" si="7"/>
        <v>0</v>
      </c>
      <c r="Q10" s="293">
        <f t="shared" si="8"/>
        <v>0</v>
      </c>
      <c r="R10" s="294">
        <f t="shared" si="9"/>
        <v>0</v>
      </c>
      <c r="S10" s="292" t="str">
        <f t="shared" si="10"/>
        <v/>
      </c>
      <c r="T10" s="293" t="str">
        <f t="shared" si="11"/>
        <v/>
      </c>
      <c r="U10" s="293">
        <f t="shared" si="12"/>
        <v>0</v>
      </c>
      <c r="V10" s="293">
        <f t="shared" si="13"/>
        <v>0</v>
      </c>
      <c r="W10" s="294">
        <f t="shared" si="14"/>
        <v>0</v>
      </c>
      <c r="X10" s="292" t="str">
        <f t="shared" si="15"/>
        <v/>
      </c>
      <c r="Y10" s="293" t="str">
        <f t="shared" si="16"/>
        <v/>
      </c>
      <c r="Z10" s="293">
        <f t="shared" si="17"/>
        <v>0</v>
      </c>
      <c r="AA10" s="293">
        <f t="shared" si="18"/>
        <v>0</v>
      </c>
      <c r="AB10" s="294">
        <f t="shared" si="19"/>
        <v>0</v>
      </c>
      <c r="AC10" s="292" t="str">
        <f t="shared" si="20"/>
        <v/>
      </c>
      <c r="AD10" s="293" t="str">
        <f t="shared" si="21"/>
        <v/>
      </c>
      <c r="AE10" s="293">
        <f t="shared" si="22"/>
        <v>0</v>
      </c>
      <c r="AF10" s="293">
        <f t="shared" si="23"/>
        <v>0</v>
      </c>
      <c r="AG10" s="294">
        <f t="shared" si="24"/>
        <v>0</v>
      </c>
      <c r="AH10" s="292" t="str">
        <f t="shared" si="25"/>
        <v/>
      </c>
      <c r="AI10" s="293" t="str">
        <f t="shared" si="26"/>
        <v/>
      </c>
      <c r="AJ10" s="293">
        <f t="shared" si="27"/>
        <v>0</v>
      </c>
      <c r="AK10" s="293">
        <f t="shared" si="28"/>
        <v>0</v>
      </c>
      <c r="AL10" s="294">
        <f t="shared" si="29"/>
        <v>0</v>
      </c>
      <c r="AM10" s="292" t="str">
        <f t="shared" si="30"/>
        <v/>
      </c>
      <c r="AN10" s="293" t="str">
        <f t="shared" si="31"/>
        <v/>
      </c>
      <c r="AO10" s="293">
        <f t="shared" si="32"/>
        <v>0</v>
      </c>
      <c r="AP10" s="293">
        <f t="shared" si="33"/>
        <v>0</v>
      </c>
      <c r="AQ10" s="294">
        <f t="shared" si="34"/>
        <v>0</v>
      </c>
      <c r="AR10" s="292" t="str">
        <f t="shared" si="35"/>
        <v/>
      </c>
      <c r="AS10" s="293" t="str">
        <f t="shared" si="36"/>
        <v/>
      </c>
      <c r="AT10" s="293">
        <f t="shared" si="37"/>
        <v>0</v>
      </c>
      <c r="AU10" s="293">
        <f t="shared" si="38"/>
        <v>0</v>
      </c>
      <c r="AV10" s="294">
        <f t="shared" si="39"/>
        <v>0</v>
      </c>
      <c r="AW10" s="292" t="str">
        <f t="shared" si="40"/>
        <v/>
      </c>
      <c r="AX10" s="293" t="str">
        <f t="shared" si="41"/>
        <v/>
      </c>
      <c r="AY10" s="293">
        <f t="shared" si="42"/>
        <v>0</v>
      </c>
      <c r="AZ10" s="293">
        <f t="shared" si="43"/>
        <v>0</v>
      </c>
      <c r="BA10" s="294">
        <f t="shared" si="44"/>
        <v>0</v>
      </c>
      <c r="BB10" s="292" t="str">
        <f t="shared" si="45"/>
        <v/>
      </c>
      <c r="BC10" s="293" t="str">
        <f t="shared" si="46"/>
        <v/>
      </c>
      <c r="BD10" s="293">
        <f t="shared" si="47"/>
        <v>0</v>
      </c>
      <c r="BE10" s="293">
        <f t="shared" si="48"/>
        <v>0</v>
      </c>
      <c r="BF10" s="294">
        <f t="shared" si="49"/>
        <v>0</v>
      </c>
      <c r="BG10" s="292" t="str">
        <f t="shared" si="50"/>
        <v/>
      </c>
      <c r="BH10" s="293" t="str">
        <f t="shared" si="51"/>
        <v/>
      </c>
      <c r="BI10" s="293">
        <f t="shared" si="52"/>
        <v>0</v>
      </c>
      <c r="BJ10" s="293">
        <f t="shared" si="53"/>
        <v>0</v>
      </c>
      <c r="BK10" s="294">
        <f t="shared" si="54"/>
        <v>0</v>
      </c>
      <c r="BL10" s="292" t="str">
        <f t="shared" si="55"/>
        <v/>
      </c>
      <c r="BM10" s="293" t="str">
        <f t="shared" si="56"/>
        <v/>
      </c>
      <c r="BN10" s="293">
        <f t="shared" si="57"/>
        <v>0</v>
      </c>
      <c r="BO10" s="293">
        <f t="shared" si="58"/>
        <v>0</v>
      </c>
      <c r="BP10" s="294">
        <f t="shared" si="59"/>
        <v>0</v>
      </c>
      <c r="BQ10" s="292" t="str">
        <f t="shared" si="60"/>
        <v/>
      </c>
      <c r="BR10" s="293" t="str">
        <f t="shared" si="61"/>
        <v/>
      </c>
      <c r="BS10" s="293">
        <f t="shared" si="62"/>
        <v>0</v>
      </c>
      <c r="BT10" s="293">
        <f t="shared" si="63"/>
        <v>0</v>
      </c>
      <c r="BU10" s="294">
        <f t="shared" si="64"/>
        <v>0</v>
      </c>
      <c r="BV10" s="292" t="str">
        <f t="shared" si="65"/>
        <v/>
      </c>
      <c r="BW10" s="293" t="str">
        <f t="shared" si="66"/>
        <v/>
      </c>
      <c r="BX10" s="293">
        <f t="shared" si="67"/>
        <v>0</v>
      </c>
      <c r="BY10" s="293">
        <f t="shared" si="68"/>
        <v>0</v>
      </c>
      <c r="BZ10" s="294">
        <f t="shared" si="69"/>
        <v>0</v>
      </c>
      <c r="CA10" s="292" t="str">
        <f t="shared" si="70"/>
        <v/>
      </c>
      <c r="CB10" s="293" t="str">
        <f t="shared" si="71"/>
        <v/>
      </c>
      <c r="CC10" s="293">
        <f t="shared" si="72"/>
        <v>0</v>
      </c>
      <c r="CD10" s="293">
        <f t="shared" si="73"/>
        <v>0</v>
      </c>
      <c r="CE10" s="294">
        <f t="shared" si="74"/>
        <v>0</v>
      </c>
      <c r="CF10" s="292" t="str">
        <f t="shared" si="75"/>
        <v/>
      </c>
      <c r="CG10" s="293" t="str">
        <f t="shared" si="76"/>
        <v/>
      </c>
      <c r="CH10" s="293">
        <f t="shared" si="77"/>
        <v>0</v>
      </c>
      <c r="CI10" s="293">
        <f t="shared" si="78"/>
        <v>0</v>
      </c>
      <c r="CJ10" s="294">
        <f t="shared" si="79"/>
        <v>0</v>
      </c>
      <c r="CK10" s="292" t="str">
        <f t="shared" si="80"/>
        <v/>
      </c>
      <c r="CL10" s="293" t="str">
        <f t="shared" si="81"/>
        <v/>
      </c>
      <c r="CM10" s="293">
        <f t="shared" si="82"/>
        <v>0</v>
      </c>
      <c r="CN10" s="293">
        <f t="shared" si="83"/>
        <v>0</v>
      </c>
      <c r="CO10" s="294">
        <f t="shared" si="84"/>
        <v>0</v>
      </c>
      <c r="CP10" s="292" t="str">
        <f t="shared" si="85"/>
        <v/>
      </c>
      <c r="CQ10" s="293" t="str">
        <f t="shared" si="86"/>
        <v/>
      </c>
      <c r="CR10" s="293">
        <f t="shared" si="87"/>
        <v>0</v>
      </c>
      <c r="CS10" s="293">
        <f t="shared" si="88"/>
        <v>0</v>
      </c>
      <c r="CT10" s="294">
        <f t="shared" si="89"/>
        <v>0</v>
      </c>
      <c r="CU10" s="292" t="str">
        <f t="shared" si="90"/>
        <v/>
      </c>
      <c r="CV10" s="293" t="str">
        <f t="shared" si="91"/>
        <v/>
      </c>
      <c r="CW10" s="293">
        <f t="shared" si="92"/>
        <v>0</v>
      </c>
      <c r="CX10" s="293">
        <f t="shared" si="93"/>
        <v>0</v>
      </c>
      <c r="CY10" s="294">
        <f t="shared" si="94"/>
        <v>0</v>
      </c>
      <c r="CZ10" s="292" t="str">
        <f t="shared" si="95"/>
        <v/>
      </c>
      <c r="DA10" s="293" t="str">
        <f t="shared" si="96"/>
        <v/>
      </c>
      <c r="DB10" s="293">
        <f t="shared" si="97"/>
        <v>0</v>
      </c>
      <c r="DC10" s="293">
        <f t="shared" si="98"/>
        <v>0</v>
      </c>
      <c r="DD10" s="294">
        <f t="shared" si="99"/>
        <v>0</v>
      </c>
      <c r="DE10" s="292" t="str">
        <f t="shared" si="100"/>
        <v/>
      </c>
      <c r="DF10" s="293" t="str">
        <f t="shared" si="101"/>
        <v/>
      </c>
      <c r="DG10" s="293">
        <f t="shared" si="102"/>
        <v>0</v>
      </c>
      <c r="DH10" s="293">
        <f t="shared" si="103"/>
        <v>0</v>
      </c>
      <c r="DI10" s="294">
        <f t="shared" si="104"/>
        <v>0</v>
      </c>
      <c r="DJ10" s="292" t="str">
        <f t="shared" si="105"/>
        <v/>
      </c>
      <c r="DK10" s="293" t="str">
        <f t="shared" si="106"/>
        <v/>
      </c>
      <c r="DL10" s="293">
        <f t="shared" si="107"/>
        <v>0</v>
      </c>
      <c r="DM10" s="293">
        <f t="shared" si="108"/>
        <v>0</v>
      </c>
      <c r="DN10" s="294">
        <f t="shared" si="109"/>
        <v>0</v>
      </c>
      <c r="DO10" s="292" t="str">
        <f t="shared" si="110"/>
        <v/>
      </c>
      <c r="DP10" s="293" t="str">
        <f t="shared" si="111"/>
        <v/>
      </c>
      <c r="DQ10" s="293">
        <f t="shared" si="112"/>
        <v>0</v>
      </c>
      <c r="DR10" s="293">
        <f t="shared" si="113"/>
        <v>0</v>
      </c>
      <c r="DS10" s="294">
        <f t="shared" si="114"/>
        <v>0</v>
      </c>
      <c r="DT10" s="292" t="str">
        <f t="shared" si="115"/>
        <v/>
      </c>
      <c r="DU10" s="293" t="str">
        <f t="shared" si="116"/>
        <v/>
      </c>
      <c r="DV10" s="293">
        <f t="shared" si="117"/>
        <v>0</v>
      </c>
      <c r="DW10" s="293">
        <f t="shared" si="118"/>
        <v>0</v>
      </c>
      <c r="DX10" s="294">
        <f t="shared" si="119"/>
        <v>0</v>
      </c>
      <c r="DY10" s="292" t="str">
        <f t="shared" si="120"/>
        <v/>
      </c>
      <c r="DZ10" s="293" t="str">
        <f t="shared" si="121"/>
        <v/>
      </c>
      <c r="EA10" s="293">
        <f t="shared" si="122"/>
        <v>0</v>
      </c>
      <c r="EB10" s="293">
        <f t="shared" si="123"/>
        <v>0</v>
      </c>
      <c r="EC10" s="294">
        <f t="shared" si="124"/>
        <v>0</v>
      </c>
      <c r="ED10" s="292" t="str">
        <f t="shared" si="125"/>
        <v/>
      </c>
      <c r="EE10" s="293" t="str">
        <f t="shared" si="126"/>
        <v/>
      </c>
      <c r="EF10" s="293">
        <f t="shared" si="127"/>
        <v>0</v>
      </c>
      <c r="EG10" s="293">
        <f t="shared" si="128"/>
        <v>0</v>
      </c>
      <c r="EH10" s="294">
        <f t="shared" si="129"/>
        <v>0</v>
      </c>
      <c r="EI10" s="292" t="str">
        <f t="shared" si="130"/>
        <v/>
      </c>
      <c r="EJ10" s="293" t="str">
        <f t="shared" si="131"/>
        <v/>
      </c>
      <c r="EK10" s="293">
        <f t="shared" si="132"/>
        <v>0</v>
      </c>
      <c r="EL10" s="293">
        <f t="shared" si="133"/>
        <v>0</v>
      </c>
      <c r="EM10" s="294">
        <f t="shared" si="134"/>
        <v>0</v>
      </c>
      <c r="EN10" s="292" t="str">
        <f t="shared" si="135"/>
        <v/>
      </c>
      <c r="EO10" s="293" t="str">
        <f t="shared" si="136"/>
        <v/>
      </c>
      <c r="EP10" s="293">
        <f t="shared" si="137"/>
        <v>0</v>
      </c>
      <c r="EQ10" s="293">
        <f t="shared" si="138"/>
        <v>0</v>
      </c>
      <c r="ER10" s="294">
        <f t="shared" si="139"/>
        <v>0</v>
      </c>
      <c r="ES10" s="292" t="str">
        <f t="shared" si="140"/>
        <v/>
      </c>
      <c r="ET10" s="293" t="str">
        <f t="shared" si="141"/>
        <v/>
      </c>
      <c r="EU10" s="293">
        <f t="shared" si="142"/>
        <v>0</v>
      </c>
      <c r="EV10" s="293">
        <f t="shared" si="143"/>
        <v>0</v>
      </c>
      <c r="EW10" s="294">
        <f t="shared" si="144"/>
        <v>0</v>
      </c>
      <c r="EX10" s="292" t="str">
        <f t="shared" si="145"/>
        <v/>
      </c>
      <c r="EY10" s="293" t="str">
        <f t="shared" si="146"/>
        <v/>
      </c>
      <c r="EZ10" s="293">
        <f t="shared" si="147"/>
        <v>0</v>
      </c>
      <c r="FA10" s="293">
        <f t="shared" si="148"/>
        <v>0</v>
      </c>
      <c r="FB10" s="294">
        <f t="shared" si="149"/>
        <v>0</v>
      </c>
      <c r="FC10" s="292" t="str">
        <f t="shared" si="150"/>
        <v/>
      </c>
      <c r="FD10" s="293" t="str">
        <f t="shared" si="151"/>
        <v/>
      </c>
      <c r="FE10" s="293">
        <f t="shared" si="152"/>
        <v>0</v>
      </c>
      <c r="FF10" s="293">
        <f t="shared" si="153"/>
        <v>0</v>
      </c>
      <c r="FG10" s="294">
        <f t="shared" si="154"/>
        <v>0</v>
      </c>
      <c r="FH10" s="292" t="str">
        <f t="shared" si="155"/>
        <v/>
      </c>
      <c r="FI10" s="293" t="str">
        <f t="shared" si="156"/>
        <v/>
      </c>
      <c r="FJ10" s="293">
        <f t="shared" si="157"/>
        <v>0</v>
      </c>
      <c r="FK10" s="293">
        <f t="shared" si="158"/>
        <v>0</v>
      </c>
      <c r="FL10" s="294">
        <f t="shared" si="159"/>
        <v>0</v>
      </c>
      <c r="FM10" s="292" t="str">
        <f t="shared" si="160"/>
        <v/>
      </c>
      <c r="FN10" s="293" t="str">
        <f t="shared" si="161"/>
        <v/>
      </c>
      <c r="FO10" s="293">
        <f t="shared" si="162"/>
        <v>0</v>
      </c>
      <c r="FP10" s="293">
        <f t="shared" si="163"/>
        <v>0</v>
      </c>
      <c r="FQ10" s="294">
        <f t="shared" si="164"/>
        <v>0</v>
      </c>
      <c r="FR10" s="292" t="str">
        <f t="shared" si="165"/>
        <v/>
      </c>
      <c r="FS10" s="293" t="str">
        <f t="shared" si="166"/>
        <v/>
      </c>
      <c r="FT10" s="293">
        <f t="shared" si="167"/>
        <v>0</v>
      </c>
      <c r="FU10" s="293">
        <f t="shared" si="168"/>
        <v>0</v>
      </c>
      <c r="FV10" s="294">
        <f t="shared" si="169"/>
        <v>0</v>
      </c>
      <c r="FW10" s="292" t="str">
        <f t="shared" si="170"/>
        <v/>
      </c>
      <c r="FX10" s="293" t="str">
        <f t="shared" si="171"/>
        <v/>
      </c>
      <c r="FY10" s="293">
        <f t="shared" si="172"/>
        <v>0</v>
      </c>
      <c r="FZ10" s="293">
        <f t="shared" si="173"/>
        <v>0</v>
      </c>
      <c r="GA10" s="294">
        <f t="shared" si="174"/>
        <v>0</v>
      </c>
      <c r="GB10" s="292" t="str">
        <f t="shared" si="175"/>
        <v/>
      </c>
      <c r="GC10" s="293" t="str">
        <f t="shared" si="176"/>
        <v/>
      </c>
      <c r="GD10" s="293">
        <f t="shared" si="177"/>
        <v>0</v>
      </c>
      <c r="GE10" s="293">
        <f t="shared" si="178"/>
        <v>0</v>
      </c>
      <c r="GF10" s="294">
        <f t="shared" si="179"/>
        <v>0</v>
      </c>
      <c r="GG10" s="292" t="str">
        <f t="shared" si="180"/>
        <v/>
      </c>
      <c r="GH10" s="293" t="str">
        <f t="shared" si="181"/>
        <v/>
      </c>
      <c r="GI10" s="294">
        <f t="shared" si="182"/>
        <v>0</v>
      </c>
      <c r="GJ10" s="292" t="str">
        <f t="shared" si="183"/>
        <v/>
      </c>
      <c r="GK10" s="293" t="str">
        <f t="shared" si="184"/>
        <v/>
      </c>
      <c r="GL10" s="294">
        <f t="shared" si="185"/>
        <v>0</v>
      </c>
      <c r="GM10" s="292" t="str">
        <f t="shared" si="186"/>
        <v/>
      </c>
      <c r="GN10" s="293" t="str">
        <f t="shared" ref="GN10:GN39" si="192">IF($B10=GM$6,$D10,"")</f>
        <v/>
      </c>
      <c r="GO10" s="293" t="str">
        <f t="shared" si="187"/>
        <v/>
      </c>
      <c r="GP10" s="293" t="str">
        <f t="shared" si="188"/>
        <v/>
      </c>
      <c r="GQ10" s="294" t="str">
        <f t="shared" si="189"/>
        <v/>
      </c>
      <c r="GS10" s="295"/>
      <c r="GT10" s="293"/>
      <c r="GU10" s="296" t="s">
        <v>469</v>
      </c>
      <c r="GV10" s="293" t="s">
        <v>311</v>
      </c>
      <c r="GW10" s="293" t="s">
        <v>18</v>
      </c>
      <c r="GX10" s="297">
        <f t="shared" si="0"/>
        <v>0</v>
      </c>
    </row>
    <row r="11" spans="1:206" ht="30" customHeight="1">
      <c r="A11" s="90"/>
      <c r="B11" s="345"/>
      <c r="C11" s="78"/>
      <c r="D11" s="80"/>
      <c r="E11" s="73"/>
      <c r="F11" s="94"/>
      <c r="G11" s="309">
        <f t="shared" si="1"/>
        <v>0</v>
      </c>
      <c r="I11" s="292" t="str">
        <f t="shared" si="190"/>
        <v/>
      </c>
      <c r="J11" s="293" t="str">
        <f t="shared" si="2"/>
        <v/>
      </c>
      <c r="K11" s="293">
        <f t="shared" si="3"/>
        <v>0</v>
      </c>
      <c r="L11" s="293">
        <f t="shared" si="4"/>
        <v>0</v>
      </c>
      <c r="M11" s="294">
        <f t="shared" si="191"/>
        <v>0</v>
      </c>
      <c r="N11" s="292" t="str">
        <f t="shared" si="5"/>
        <v/>
      </c>
      <c r="O11" s="293" t="str">
        <f t="shared" si="6"/>
        <v/>
      </c>
      <c r="P11" s="293">
        <f t="shared" si="7"/>
        <v>0</v>
      </c>
      <c r="Q11" s="293">
        <f t="shared" si="8"/>
        <v>0</v>
      </c>
      <c r="R11" s="294">
        <f t="shared" si="9"/>
        <v>0</v>
      </c>
      <c r="S11" s="292" t="str">
        <f t="shared" si="10"/>
        <v/>
      </c>
      <c r="T11" s="293" t="str">
        <f t="shared" si="11"/>
        <v/>
      </c>
      <c r="U11" s="293">
        <f t="shared" si="12"/>
        <v>0</v>
      </c>
      <c r="V11" s="293">
        <f t="shared" si="13"/>
        <v>0</v>
      </c>
      <c r="W11" s="294">
        <f t="shared" si="14"/>
        <v>0</v>
      </c>
      <c r="X11" s="292" t="str">
        <f t="shared" si="15"/>
        <v/>
      </c>
      <c r="Y11" s="293" t="str">
        <f t="shared" si="16"/>
        <v/>
      </c>
      <c r="Z11" s="293">
        <f t="shared" si="17"/>
        <v>0</v>
      </c>
      <c r="AA11" s="293">
        <f t="shared" si="18"/>
        <v>0</v>
      </c>
      <c r="AB11" s="294">
        <f t="shared" si="19"/>
        <v>0</v>
      </c>
      <c r="AC11" s="292" t="str">
        <f t="shared" si="20"/>
        <v/>
      </c>
      <c r="AD11" s="293" t="str">
        <f t="shared" si="21"/>
        <v/>
      </c>
      <c r="AE11" s="293">
        <f t="shared" si="22"/>
        <v>0</v>
      </c>
      <c r="AF11" s="293">
        <f t="shared" si="23"/>
        <v>0</v>
      </c>
      <c r="AG11" s="294">
        <f t="shared" si="24"/>
        <v>0</v>
      </c>
      <c r="AH11" s="292" t="str">
        <f t="shared" si="25"/>
        <v/>
      </c>
      <c r="AI11" s="293" t="str">
        <f t="shared" si="26"/>
        <v/>
      </c>
      <c r="AJ11" s="293">
        <f t="shared" si="27"/>
        <v>0</v>
      </c>
      <c r="AK11" s="293">
        <f t="shared" si="28"/>
        <v>0</v>
      </c>
      <c r="AL11" s="294">
        <f t="shared" si="29"/>
        <v>0</v>
      </c>
      <c r="AM11" s="292" t="str">
        <f t="shared" si="30"/>
        <v/>
      </c>
      <c r="AN11" s="293" t="str">
        <f t="shared" si="31"/>
        <v/>
      </c>
      <c r="AO11" s="293">
        <f t="shared" si="32"/>
        <v>0</v>
      </c>
      <c r="AP11" s="293">
        <f t="shared" si="33"/>
        <v>0</v>
      </c>
      <c r="AQ11" s="294">
        <f t="shared" si="34"/>
        <v>0</v>
      </c>
      <c r="AR11" s="292" t="str">
        <f t="shared" si="35"/>
        <v/>
      </c>
      <c r="AS11" s="293" t="str">
        <f t="shared" si="36"/>
        <v/>
      </c>
      <c r="AT11" s="293">
        <f t="shared" si="37"/>
        <v>0</v>
      </c>
      <c r="AU11" s="293">
        <f t="shared" si="38"/>
        <v>0</v>
      </c>
      <c r="AV11" s="294">
        <f t="shared" si="39"/>
        <v>0</v>
      </c>
      <c r="AW11" s="292" t="str">
        <f t="shared" si="40"/>
        <v/>
      </c>
      <c r="AX11" s="293" t="str">
        <f t="shared" si="41"/>
        <v/>
      </c>
      <c r="AY11" s="293">
        <f t="shared" si="42"/>
        <v>0</v>
      </c>
      <c r="AZ11" s="293">
        <f t="shared" si="43"/>
        <v>0</v>
      </c>
      <c r="BA11" s="294">
        <f t="shared" si="44"/>
        <v>0</v>
      </c>
      <c r="BB11" s="292" t="str">
        <f t="shared" si="45"/>
        <v/>
      </c>
      <c r="BC11" s="293" t="str">
        <f t="shared" si="46"/>
        <v/>
      </c>
      <c r="BD11" s="293">
        <f t="shared" si="47"/>
        <v>0</v>
      </c>
      <c r="BE11" s="293">
        <f t="shared" si="48"/>
        <v>0</v>
      </c>
      <c r="BF11" s="294">
        <f t="shared" si="49"/>
        <v>0</v>
      </c>
      <c r="BG11" s="292" t="str">
        <f t="shared" si="50"/>
        <v/>
      </c>
      <c r="BH11" s="293" t="str">
        <f t="shared" si="51"/>
        <v/>
      </c>
      <c r="BI11" s="293">
        <f t="shared" si="52"/>
        <v>0</v>
      </c>
      <c r="BJ11" s="293">
        <f t="shared" si="53"/>
        <v>0</v>
      </c>
      <c r="BK11" s="294">
        <f t="shared" si="54"/>
        <v>0</v>
      </c>
      <c r="BL11" s="292" t="str">
        <f t="shared" si="55"/>
        <v/>
      </c>
      <c r="BM11" s="293" t="str">
        <f t="shared" si="56"/>
        <v/>
      </c>
      <c r="BN11" s="293">
        <f t="shared" si="57"/>
        <v>0</v>
      </c>
      <c r="BO11" s="293">
        <f t="shared" si="58"/>
        <v>0</v>
      </c>
      <c r="BP11" s="294">
        <f t="shared" si="59"/>
        <v>0</v>
      </c>
      <c r="BQ11" s="292" t="str">
        <f t="shared" si="60"/>
        <v/>
      </c>
      <c r="BR11" s="293" t="str">
        <f t="shared" si="61"/>
        <v/>
      </c>
      <c r="BS11" s="293">
        <f t="shared" si="62"/>
        <v>0</v>
      </c>
      <c r="BT11" s="293">
        <f t="shared" si="63"/>
        <v>0</v>
      </c>
      <c r="BU11" s="294">
        <f t="shared" si="64"/>
        <v>0</v>
      </c>
      <c r="BV11" s="292" t="str">
        <f t="shared" si="65"/>
        <v/>
      </c>
      <c r="BW11" s="293" t="str">
        <f t="shared" si="66"/>
        <v/>
      </c>
      <c r="BX11" s="293">
        <f t="shared" si="67"/>
        <v>0</v>
      </c>
      <c r="BY11" s="293">
        <f t="shared" si="68"/>
        <v>0</v>
      </c>
      <c r="BZ11" s="294">
        <f t="shared" si="69"/>
        <v>0</v>
      </c>
      <c r="CA11" s="292" t="str">
        <f t="shared" si="70"/>
        <v/>
      </c>
      <c r="CB11" s="293" t="str">
        <f t="shared" si="71"/>
        <v/>
      </c>
      <c r="CC11" s="293">
        <f t="shared" si="72"/>
        <v>0</v>
      </c>
      <c r="CD11" s="293">
        <f t="shared" si="73"/>
        <v>0</v>
      </c>
      <c r="CE11" s="294">
        <f t="shared" si="74"/>
        <v>0</v>
      </c>
      <c r="CF11" s="292" t="str">
        <f t="shared" si="75"/>
        <v/>
      </c>
      <c r="CG11" s="293" t="str">
        <f t="shared" si="76"/>
        <v/>
      </c>
      <c r="CH11" s="293">
        <f t="shared" si="77"/>
        <v>0</v>
      </c>
      <c r="CI11" s="293">
        <f t="shared" si="78"/>
        <v>0</v>
      </c>
      <c r="CJ11" s="294">
        <f t="shared" si="79"/>
        <v>0</v>
      </c>
      <c r="CK11" s="292" t="str">
        <f t="shared" si="80"/>
        <v/>
      </c>
      <c r="CL11" s="293" t="str">
        <f t="shared" si="81"/>
        <v/>
      </c>
      <c r="CM11" s="293">
        <f t="shared" si="82"/>
        <v>0</v>
      </c>
      <c r="CN11" s="293">
        <f t="shared" si="83"/>
        <v>0</v>
      </c>
      <c r="CO11" s="294">
        <f t="shared" si="84"/>
        <v>0</v>
      </c>
      <c r="CP11" s="292" t="str">
        <f t="shared" si="85"/>
        <v/>
      </c>
      <c r="CQ11" s="293" t="str">
        <f t="shared" si="86"/>
        <v/>
      </c>
      <c r="CR11" s="293">
        <f t="shared" si="87"/>
        <v>0</v>
      </c>
      <c r="CS11" s="293">
        <f t="shared" si="88"/>
        <v>0</v>
      </c>
      <c r="CT11" s="294">
        <f t="shared" si="89"/>
        <v>0</v>
      </c>
      <c r="CU11" s="292" t="str">
        <f t="shared" si="90"/>
        <v/>
      </c>
      <c r="CV11" s="293" t="str">
        <f t="shared" si="91"/>
        <v/>
      </c>
      <c r="CW11" s="293">
        <f t="shared" si="92"/>
        <v>0</v>
      </c>
      <c r="CX11" s="293">
        <f t="shared" si="93"/>
        <v>0</v>
      </c>
      <c r="CY11" s="294">
        <f t="shared" si="94"/>
        <v>0</v>
      </c>
      <c r="CZ11" s="292" t="str">
        <f t="shared" si="95"/>
        <v/>
      </c>
      <c r="DA11" s="293" t="str">
        <f t="shared" si="96"/>
        <v/>
      </c>
      <c r="DB11" s="293">
        <f t="shared" si="97"/>
        <v>0</v>
      </c>
      <c r="DC11" s="293">
        <f t="shared" si="98"/>
        <v>0</v>
      </c>
      <c r="DD11" s="294">
        <f t="shared" si="99"/>
        <v>0</v>
      </c>
      <c r="DE11" s="292" t="str">
        <f t="shared" si="100"/>
        <v/>
      </c>
      <c r="DF11" s="293" t="str">
        <f t="shared" si="101"/>
        <v/>
      </c>
      <c r="DG11" s="293">
        <f t="shared" si="102"/>
        <v>0</v>
      </c>
      <c r="DH11" s="293">
        <f t="shared" si="103"/>
        <v>0</v>
      </c>
      <c r="DI11" s="294">
        <f t="shared" si="104"/>
        <v>0</v>
      </c>
      <c r="DJ11" s="292" t="str">
        <f t="shared" si="105"/>
        <v/>
      </c>
      <c r="DK11" s="293" t="str">
        <f t="shared" si="106"/>
        <v/>
      </c>
      <c r="DL11" s="293">
        <f t="shared" si="107"/>
        <v>0</v>
      </c>
      <c r="DM11" s="293">
        <f t="shared" si="108"/>
        <v>0</v>
      </c>
      <c r="DN11" s="294">
        <f t="shared" si="109"/>
        <v>0</v>
      </c>
      <c r="DO11" s="292" t="str">
        <f t="shared" si="110"/>
        <v/>
      </c>
      <c r="DP11" s="293" t="str">
        <f t="shared" si="111"/>
        <v/>
      </c>
      <c r="DQ11" s="293">
        <f t="shared" si="112"/>
        <v>0</v>
      </c>
      <c r="DR11" s="293">
        <f t="shared" si="113"/>
        <v>0</v>
      </c>
      <c r="DS11" s="294">
        <f t="shared" si="114"/>
        <v>0</v>
      </c>
      <c r="DT11" s="292" t="str">
        <f t="shared" si="115"/>
        <v/>
      </c>
      <c r="DU11" s="293" t="str">
        <f t="shared" si="116"/>
        <v/>
      </c>
      <c r="DV11" s="293">
        <f t="shared" si="117"/>
        <v>0</v>
      </c>
      <c r="DW11" s="293">
        <f t="shared" si="118"/>
        <v>0</v>
      </c>
      <c r="DX11" s="294">
        <f t="shared" si="119"/>
        <v>0</v>
      </c>
      <c r="DY11" s="292" t="str">
        <f t="shared" si="120"/>
        <v/>
      </c>
      <c r="DZ11" s="293" t="str">
        <f t="shared" si="121"/>
        <v/>
      </c>
      <c r="EA11" s="293">
        <f t="shared" si="122"/>
        <v>0</v>
      </c>
      <c r="EB11" s="293">
        <f t="shared" si="123"/>
        <v>0</v>
      </c>
      <c r="EC11" s="294">
        <f t="shared" si="124"/>
        <v>0</v>
      </c>
      <c r="ED11" s="292" t="str">
        <f t="shared" si="125"/>
        <v/>
      </c>
      <c r="EE11" s="293" t="str">
        <f t="shared" si="126"/>
        <v/>
      </c>
      <c r="EF11" s="293">
        <f t="shared" si="127"/>
        <v>0</v>
      </c>
      <c r="EG11" s="293">
        <f t="shared" si="128"/>
        <v>0</v>
      </c>
      <c r="EH11" s="294">
        <f t="shared" si="129"/>
        <v>0</v>
      </c>
      <c r="EI11" s="292" t="str">
        <f t="shared" si="130"/>
        <v/>
      </c>
      <c r="EJ11" s="293" t="str">
        <f t="shared" si="131"/>
        <v/>
      </c>
      <c r="EK11" s="293">
        <f t="shared" si="132"/>
        <v>0</v>
      </c>
      <c r="EL11" s="293">
        <f t="shared" si="133"/>
        <v>0</v>
      </c>
      <c r="EM11" s="294">
        <f t="shared" si="134"/>
        <v>0</v>
      </c>
      <c r="EN11" s="292" t="str">
        <f t="shared" si="135"/>
        <v/>
      </c>
      <c r="EO11" s="293" t="str">
        <f t="shared" si="136"/>
        <v/>
      </c>
      <c r="EP11" s="293">
        <f t="shared" si="137"/>
        <v>0</v>
      </c>
      <c r="EQ11" s="293">
        <f t="shared" si="138"/>
        <v>0</v>
      </c>
      <c r="ER11" s="294">
        <f t="shared" si="139"/>
        <v>0</v>
      </c>
      <c r="ES11" s="292" t="str">
        <f t="shared" si="140"/>
        <v/>
      </c>
      <c r="ET11" s="293" t="str">
        <f t="shared" si="141"/>
        <v/>
      </c>
      <c r="EU11" s="293">
        <f t="shared" si="142"/>
        <v>0</v>
      </c>
      <c r="EV11" s="293">
        <f t="shared" si="143"/>
        <v>0</v>
      </c>
      <c r="EW11" s="294">
        <f t="shared" si="144"/>
        <v>0</v>
      </c>
      <c r="EX11" s="292" t="str">
        <f t="shared" si="145"/>
        <v/>
      </c>
      <c r="EY11" s="293" t="str">
        <f t="shared" si="146"/>
        <v/>
      </c>
      <c r="EZ11" s="293">
        <f t="shared" si="147"/>
        <v>0</v>
      </c>
      <c r="FA11" s="293">
        <f t="shared" si="148"/>
        <v>0</v>
      </c>
      <c r="FB11" s="294">
        <f t="shared" si="149"/>
        <v>0</v>
      </c>
      <c r="FC11" s="292" t="str">
        <f t="shared" si="150"/>
        <v/>
      </c>
      <c r="FD11" s="293" t="str">
        <f t="shared" si="151"/>
        <v/>
      </c>
      <c r="FE11" s="293">
        <f t="shared" si="152"/>
        <v>0</v>
      </c>
      <c r="FF11" s="293">
        <f t="shared" si="153"/>
        <v>0</v>
      </c>
      <c r="FG11" s="294">
        <f t="shared" si="154"/>
        <v>0</v>
      </c>
      <c r="FH11" s="292" t="str">
        <f t="shared" si="155"/>
        <v/>
      </c>
      <c r="FI11" s="293" t="str">
        <f t="shared" si="156"/>
        <v/>
      </c>
      <c r="FJ11" s="293">
        <f t="shared" si="157"/>
        <v>0</v>
      </c>
      <c r="FK11" s="293">
        <f t="shared" si="158"/>
        <v>0</v>
      </c>
      <c r="FL11" s="294">
        <f t="shared" si="159"/>
        <v>0</v>
      </c>
      <c r="FM11" s="292" t="str">
        <f t="shared" si="160"/>
        <v/>
      </c>
      <c r="FN11" s="293" t="str">
        <f t="shared" si="161"/>
        <v/>
      </c>
      <c r="FO11" s="293">
        <f t="shared" si="162"/>
        <v>0</v>
      </c>
      <c r="FP11" s="293">
        <f t="shared" si="163"/>
        <v>0</v>
      </c>
      <c r="FQ11" s="294">
        <f t="shared" si="164"/>
        <v>0</v>
      </c>
      <c r="FR11" s="292" t="str">
        <f t="shared" si="165"/>
        <v/>
      </c>
      <c r="FS11" s="293" t="str">
        <f t="shared" si="166"/>
        <v/>
      </c>
      <c r="FT11" s="293">
        <f t="shared" si="167"/>
        <v>0</v>
      </c>
      <c r="FU11" s="293">
        <f t="shared" si="168"/>
        <v>0</v>
      </c>
      <c r="FV11" s="294">
        <f t="shared" si="169"/>
        <v>0</v>
      </c>
      <c r="FW11" s="292" t="str">
        <f t="shared" si="170"/>
        <v/>
      </c>
      <c r="FX11" s="293" t="str">
        <f t="shared" si="171"/>
        <v/>
      </c>
      <c r="FY11" s="293">
        <f t="shared" si="172"/>
        <v>0</v>
      </c>
      <c r="FZ11" s="293">
        <f t="shared" si="173"/>
        <v>0</v>
      </c>
      <c r="GA11" s="294">
        <f t="shared" si="174"/>
        <v>0</v>
      </c>
      <c r="GB11" s="292" t="str">
        <f t="shared" si="175"/>
        <v/>
      </c>
      <c r="GC11" s="293" t="str">
        <f t="shared" si="176"/>
        <v/>
      </c>
      <c r="GD11" s="293">
        <f t="shared" si="177"/>
        <v>0</v>
      </c>
      <c r="GE11" s="293">
        <f t="shared" si="178"/>
        <v>0</v>
      </c>
      <c r="GF11" s="294">
        <f t="shared" si="179"/>
        <v>0</v>
      </c>
      <c r="GG11" s="292" t="str">
        <f t="shared" si="180"/>
        <v/>
      </c>
      <c r="GH11" s="293" t="str">
        <f t="shared" si="181"/>
        <v/>
      </c>
      <c r="GI11" s="294">
        <f t="shared" si="182"/>
        <v>0</v>
      </c>
      <c r="GJ11" s="292" t="str">
        <f t="shared" si="183"/>
        <v/>
      </c>
      <c r="GK11" s="293" t="str">
        <f t="shared" si="184"/>
        <v/>
      </c>
      <c r="GL11" s="294">
        <f t="shared" si="185"/>
        <v>0</v>
      </c>
      <c r="GM11" s="292" t="str">
        <f t="shared" si="186"/>
        <v/>
      </c>
      <c r="GN11" s="293" t="str">
        <f t="shared" si="192"/>
        <v/>
      </c>
      <c r="GO11" s="293" t="str">
        <f t="shared" si="187"/>
        <v/>
      </c>
      <c r="GP11" s="293" t="str">
        <f t="shared" si="188"/>
        <v/>
      </c>
      <c r="GQ11" s="294" t="str">
        <f t="shared" si="189"/>
        <v/>
      </c>
      <c r="GS11" s="295"/>
      <c r="GT11" s="293"/>
      <c r="GU11" s="296" t="s">
        <v>469</v>
      </c>
      <c r="GV11" s="293" t="s">
        <v>311</v>
      </c>
      <c r="GW11" s="293" t="s">
        <v>211</v>
      </c>
      <c r="GX11" s="297">
        <f t="shared" si="0"/>
        <v>0</v>
      </c>
    </row>
    <row r="12" spans="1:206" ht="30" customHeight="1">
      <c r="A12" s="87"/>
      <c r="B12" s="346"/>
      <c r="C12" s="78"/>
      <c r="D12" s="80"/>
      <c r="E12" s="73"/>
      <c r="F12" s="94"/>
      <c r="G12" s="309">
        <f t="shared" si="1"/>
        <v>0</v>
      </c>
      <c r="I12" s="292" t="str">
        <f t="shared" si="190"/>
        <v/>
      </c>
      <c r="J12" s="293" t="str">
        <f t="shared" si="2"/>
        <v/>
      </c>
      <c r="K12" s="293">
        <f t="shared" si="3"/>
        <v>0</v>
      </c>
      <c r="L12" s="293">
        <f t="shared" si="4"/>
        <v>0</v>
      </c>
      <c r="M12" s="294">
        <f t="shared" si="191"/>
        <v>0</v>
      </c>
      <c r="N12" s="292" t="str">
        <f t="shared" si="5"/>
        <v/>
      </c>
      <c r="O12" s="293" t="str">
        <f t="shared" si="6"/>
        <v/>
      </c>
      <c r="P12" s="293">
        <f t="shared" si="7"/>
        <v>0</v>
      </c>
      <c r="Q12" s="293">
        <f t="shared" si="8"/>
        <v>0</v>
      </c>
      <c r="R12" s="294">
        <f t="shared" si="9"/>
        <v>0</v>
      </c>
      <c r="S12" s="292" t="str">
        <f t="shared" si="10"/>
        <v/>
      </c>
      <c r="T12" s="293" t="str">
        <f t="shared" si="11"/>
        <v/>
      </c>
      <c r="U12" s="293">
        <f t="shared" si="12"/>
        <v>0</v>
      </c>
      <c r="V12" s="293">
        <f t="shared" si="13"/>
        <v>0</v>
      </c>
      <c r="W12" s="294">
        <f t="shared" si="14"/>
        <v>0</v>
      </c>
      <c r="X12" s="292" t="str">
        <f t="shared" si="15"/>
        <v/>
      </c>
      <c r="Y12" s="293" t="str">
        <f t="shared" si="16"/>
        <v/>
      </c>
      <c r="Z12" s="293">
        <f t="shared" si="17"/>
        <v>0</v>
      </c>
      <c r="AA12" s="293">
        <f t="shared" si="18"/>
        <v>0</v>
      </c>
      <c r="AB12" s="294">
        <f t="shared" si="19"/>
        <v>0</v>
      </c>
      <c r="AC12" s="292" t="str">
        <f t="shared" si="20"/>
        <v/>
      </c>
      <c r="AD12" s="293" t="str">
        <f t="shared" si="21"/>
        <v/>
      </c>
      <c r="AE12" s="293">
        <f t="shared" si="22"/>
        <v>0</v>
      </c>
      <c r="AF12" s="293">
        <f t="shared" si="23"/>
        <v>0</v>
      </c>
      <c r="AG12" s="294">
        <f t="shared" si="24"/>
        <v>0</v>
      </c>
      <c r="AH12" s="292" t="str">
        <f t="shared" si="25"/>
        <v/>
      </c>
      <c r="AI12" s="293" t="str">
        <f t="shared" si="26"/>
        <v/>
      </c>
      <c r="AJ12" s="293">
        <f t="shared" si="27"/>
        <v>0</v>
      </c>
      <c r="AK12" s="293">
        <f t="shared" si="28"/>
        <v>0</v>
      </c>
      <c r="AL12" s="294">
        <f t="shared" si="29"/>
        <v>0</v>
      </c>
      <c r="AM12" s="292" t="str">
        <f t="shared" si="30"/>
        <v/>
      </c>
      <c r="AN12" s="293" t="str">
        <f t="shared" si="31"/>
        <v/>
      </c>
      <c r="AO12" s="293">
        <f t="shared" si="32"/>
        <v>0</v>
      </c>
      <c r="AP12" s="293">
        <f t="shared" si="33"/>
        <v>0</v>
      </c>
      <c r="AQ12" s="294">
        <f t="shared" si="34"/>
        <v>0</v>
      </c>
      <c r="AR12" s="292" t="str">
        <f t="shared" si="35"/>
        <v/>
      </c>
      <c r="AS12" s="293" t="str">
        <f t="shared" si="36"/>
        <v/>
      </c>
      <c r="AT12" s="293">
        <f t="shared" si="37"/>
        <v>0</v>
      </c>
      <c r="AU12" s="293">
        <f t="shared" si="38"/>
        <v>0</v>
      </c>
      <c r="AV12" s="294">
        <f t="shared" si="39"/>
        <v>0</v>
      </c>
      <c r="AW12" s="292" t="str">
        <f t="shared" si="40"/>
        <v/>
      </c>
      <c r="AX12" s="293" t="str">
        <f t="shared" si="41"/>
        <v/>
      </c>
      <c r="AY12" s="293">
        <f t="shared" si="42"/>
        <v>0</v>
      </c>
      <c r="AZ12" s="293">
        <f t="shared" si="43"/>
        <v>0</v>
      </c>
      <c r="BA12" s="294">
        <f t="shared" si="44"/>
        <v>0</v>
      </c>
      <c r="BB12" s="292" t="str">
        <f t="shared" si="45"/>
        <v/>
      </c>
      <c r="BC12" s="293" t="str">
        <f t="shared" si="46"/>
        <v/>
      </c>
      <c r="BD12" s="293">
        <f t="shared" si="47"/>
        <v>0</v>
      </c>
      <c r="BE12" s="293">
        <f t="shared" si="48"/>
        <v>0</v>
      </c>
      <c r="BF12" s="294">
        <f t="shared" si="49"/>
        <v>0</v>
      </c>
      <c r="BG12" s="292" t="str">
        <f t="shared" si="50"/>
        <v/>
      </c>
      <c r="BH12" s="293" t="str">
        <f t="shared" si="51"/>
        <v/>
      </c>
      <c r="BI12" s="293">
        <f t="shared" si="52"/>
        <v>0</v>
      </c>
      <c r="BJ12" s="293">
        <f t="shared" si="53"/>
        <v>0</v>
      </c>
      <c r="BK12" s="294">
        <f t="shared" si="54"/>
        <v>0</v>
      </c>
      <c r="BL12" s="292" t="str">
        <f t="shared" si="55"/>
        <v/>
      </c>
      <c r="BM12" s="293" t="str">
        <f t="shared" si="56"/>
        <v/>
      </c>
      <c r="BN12" s="293">
        <f t="shared" si="57"/>
        <v>0</v>
      </c>
      <c r="BO12" s="293">
        <f t="shared" si="58"/>
        <v>0</v>
      </c>
      <c r="BP12" s="294">
        <f t="shared" si="59"/>
        <v>0</v>
      </c>
      <c r="BQ12" s="292" t="str">
        <f t="shared" si="60"/>
        <v/>
      </c>
      <c r="BR12" s="293" t="str">
        <f t="shared" si="61"/>
        <v/>
      </c>
      <c r="BS12" s="293">
        <f t="shared" si="62"/>
        <v>0</v>
      </c>
      <c r="BT12" s="293">
        <f t="shared" si="63"/>
        <v>0</v>
      </c>
      <c r="BU12" s="294">
        <f t="shared" si="64"/>
        <v>0</v>
      </c>
      <c r="BV12" s="292" t="str">
        <f t="shared" si="65"/>
        <v/>
      </c>
      <c r="BW12" s="293" t="str">
        <f t="shared" si="66"/>
        <v/>
      </c>
      <c r="BX12" s="293">
        <f t="shared" si="67"/>
        <v>0</v>
      </c>
      <c r="BY12" s="293">
        <f t="shared" si="68"/>
        <v>0</v>
      </c>
      <c r="BZ12" s="294">
        <f t="shared" si="69"/>
        <v>0</v>
      </c>
      <c r="CA12" s="292" t="str">
        <f t="shared" si="70"/>
        <v/>
      </c>
      <c r="CB12" s="293" t="str">
        <f t="shared" si="71"/>
        <v/>
      </c>
      <c r="CC12" s="293">
        <f t="shared" si="72"/>
        <v>0</v>
      </c>
      <c r="CD12" s="293">
        <f t="shared" si="73"/>
        <v>0</v>
      </c>
      <c r="CE12" s="294">
        <f t="shared" si="74"/>
        <v>0</v>
      </c>
      <c r="CF12" s="292" t="str">
        <f t="shared" si="75"/>
        <v/>
      </c>
      <c r="CG12" s="293" t="str">
        <f t="shared" si="76"/>
        <v/>
      </c>
      <c r="CH12" s="293">
        <f t="shared" si="77"/>
        <v>0</v>
      </c>
      <c r="CI12" s="293">
        <f t="shared" si="78"/>
        <v>0</v>
      </c>
      <c r="CJ12" s="294">
        <f t="shared" si="79"/>
        <v>0</v>
      </c>
      <c r="CK12" s="292" t="str">
        <f t="shared" si="80"/>
        <v/>
      </c>
      <c r="CL12" s="293" t="str">
        <f t="shared" si="81"/>
        <v/>
      </c>
      <c r="CM12" s="293">
        <f t="shared" si="82"/>
        <v>0</v>
      </c>
      <c r="CN12" s="293">
        <f t="shared" si="83"/>
        <v>0</v>
      </c>
      <c r="CO12" s="294">
        <f t="shared" si="84"/>
        <v>0</v>
      </c>
      <c r="CP12" s="292" t="str">
        <f t="shared" si="85"/>
        <v/>
      </c>
      <c r="CQ12" s="293" t="str">
        <f t="shared" si="86"/>
        <v/>
      </c>
      <c r="CR12" s="293">
        <f t="shared" si="87"/>
        <v>0</v>
      </c>
      <c r="CS12" s="293">
        <f t="shared" si="88"/>
        <v>0</v>
      </c>
      <c r="CT12" s="294">
        <f t="shared" si="89"/>
        <v>0</v>
      </c>
      <c r="CU12" s="292" t="str">
        <f t="shared" si="90"/>
        <v/>
      </c>
      <c r="CV12" s="293" t="str">
        <f t="shared" si="91"/>
        <v/>
      </c>
      <c r="CW12" s="293">
        <f t="shared" si="92"/>
        <v>0</v>
      </c>
      <c r="CX12" s="293">
        <f t="shared" si="93"/>
        <v>0</v>
      </c>
      <c r="CY12" s="294">
        <f t="shared" si="94"/>
        <v>0</v>
      </c>
      <c r="CZ12" s="292" t="str">
        <f t="shared" si="95"/>
        <v/>
      </c>
      <c r="DA12" s="293" t="str">
        <f t="shared" si="96"/>
        <v/>
      </c>
      <c r="DB12" s="293">
        <f t="shared" si="97"/>
        <v>0</v>
      </c>
      <c r="DC12" s="293">
        <f t="shared" si="98"/>
        <v>0</v>
      </c>
      <c r="DD12" s="294">
        <f t="shared" si="99"/>
        <v>0</v>
      </c>
      <c r="DE12" s="292" t="str">
        <f t="shared" si="100"/>
        <v/>
      </c>
      <c r="DF12" s="293" t="str">
        <f t="shared" si="101"/>
        <v/>
      </c>
      <c r="DG12" s="293">
        <f t="shared" si="102"/>
        <v>0</v>
      </c>
      <c r="DH12" s="293">
        <f t="shared" si="103"/>
        <v>0</v>
      </c>
      <c r="DI12" s="294">
        <f t="shared" si="104"/>
        <v>0</v>
      </c>
      <c r="DJ12" s="292" t="str">
        <f t="shared" si="105"/>
        <v/>
      </c>
      <c r="DK12" s="293" t="str">
        <f t="shared" si="106"/>
        <v/>
      </c>
      <c r="DL12" s="293">
        <f t="shared" si="107"/>
        <v>0</v>
      </c>
      <c r="DM12" s="293">
        <f t="shared" si="108"/>
        <v>0</v>
      </c>
      <c r="DN12" s="294">
        <f t="shared" si="109"/>
        <v>0</v>
      </c>
      <c r="DO12" s="292" t="str">
        <f t="shared" si="110"/>
        <v/>
      </c>
      <c r="DP12" s="293" t="str">
        <f t="shared" si="111"/>
        <v/>
      </c>
      <c r="DQ12" s="293">
        <f t="shared" si="112"/>
        <v>0</v>
      </c>
      <c r="DR12" s="293">
        <f t="shared" si="113"/>
        <v>0</v>
      </c>
      <c r="DS12" s="294">
        <f t="shared" si="114"/>
        <v>0</v>
      </c>
      <c r="DT12" s="292" t="str">
        <f t="shared" si="115"/>
        <v/>
      </c>
      <c r="DU12" s="293" t="str">
        <f t="shared" si="116"/>
        <v/>
      </c>
      <c r="DV12" s="293">
        <f t="shared" si="117"/>
        <v>0</v>
      </c>
      <c r="DW12" s="293">
        <f t="shared" si="118"/>
        <v>0</v>
      </c>
      <c r="DX12" s="294">
        <f t="shared" si="119"/>
        <v>0</v>
      </c>
      <c r="DY12" s="292" t="str">
        <f t="shared" si="120"/>
        <v/>
      </c>
      <c r="DZ12" s="293" t="str">
        <f t="shared" si="121"/>
        <v/>
      </c>
      <c r="EA12" s="293">
        <f t="shared" si="122"/>
        <v>0</v>
      </c>
      <c r="EB12" s="293">
        <f t="shared" si="123"/>
        <v>0</v>
      </c>
      <c r="EC12" s="294">
        <f t="shared" si="124"/>
        <v>0</v>
      </c>
      <c r="ED12" s="292" t="str">
        <f t="shared" si="125"/>
        <v/>
      </c>
      <c r="EE12" s="293" t="str">
        <f t="shared" si="126"/>
        <v/>
      </c>
      <c r="EF12" s="293">
        <f t="shared" si="127"/>
        <v>0</v>
      </c>
      <c r="EG12" s="293">
        <f t="shared" si="128"/>
        <v>0</v>
      </c>
      <c r="EH12" s="294">
        <f t="shared" si="129"/>
        <v>0</v>
      </c>
      <c r="EI12" s="292" t="str">
        <f t="shared" si="130"/>
        <v/>
      </c>
      <c r="EJ12" s="293" t="str">
        <f t="shared" si="131"/>
        <v/>
      </c>
      <c r="EK12" s="293">
        <f t="shared" si="132"/>
        <v>0</v>
      </c>
      <c r="EL12" s="293">
        <f t="shared" si="133"/>
        <v>0</v>
      </c>
      <c r="EM12" s="294">
        <f t="shared" si="134"/>
        <v>0</v>
      </c>
      <c r="EN12" s="292" t="str">
        <f t="shared" si="135"/>
        <v/>
      </c>
      <c r="EO12" s="293" t="str">
        <f t="shared" si="136"/>
        <v/>
      </c>
      <c r="EP12" s="293">
        <f t="shared" si="137"/>
        <v>0</v>
      </c>
      <c r="EQ12" s="293">
        <f t="shared" si="138"/>
        <v>0</v>
      </c>
      <c r="ER12" s="294">
        <f t="shared" si="139"/>
        <v>0</v>
      </c>
      <c r="ES12" s="292" t="str">
        <f t="shared" si="140"/>
        <v/>
      </c>
      <c r="ET12" s="293" t="str">
        <f t="shared" si="141"/>
        <v/>
      </c>
      <c r="EU12" s="293">
        <f t="shared" si="142"/>
        <v>0</v>
      </c>
      <c r="EV12" s="293">
        <f t="shared" si="143"/>
        <v>0</v>
      </c>
      <c r="EW12" s="294">
        <f t="shared" si="144"/>
        <v>0</v>
      </c>
      <c r="EX12" s="292" t="str">
        <f t="shared" si="145"/>
        <v/>
      </c>
      <c r="EY12" s="293" t="str">
        <f t="shared" si="146"/>
        <v/>
      </c>
      <c r="EZ12" s="293">
        <f t="shared" si="147"/>
        <v>0</v>
      </c>
      <c r="FA12" s="293">
        <f t="shared" si="148"/>
        <v>0</v>
      </c>
      <c r="FB12" s="294">
        <f t="shared" si="149"/>
        <v>0</v>
      </c>
      <c r="FC12" s="292" t="str">
        <f t="shared" si="150"/>
        <v/>
      </c>
      <c r="FD12" s="293" t="str">
        <f t="shared" si="151"/>
        <v/>
      </c>
      <c r="FE12" s="293">
        <f t="shared" si="152"/>
        <v>0</v>
      </c>
      <c r="FF12" s="293">
        <f t="shared" si="153"/>
        <v>0</v>
      </c>
      <c r="FG12" s="294">
        <f t="shared" si="154"/>
        <v>0</v>
      </c>
      <c r="FH12" s="292" t="str">
        <f t="shared" si="155"/>
        <v/>
      </c>
      <c r="FI12" s="293" t="str">
        <f t="shared" si="156"/>
        <v/>
      </c>
      <c r="FJ12" s="293">
        <f t="shared" si="157"/>
        <v>0</v>
      </c>
      <c r="FK12" s="293">
        <f t="shared" si="158"/>
        <v>0</v>
      </c>
      <c r="FL12" s="294">
        <f t="shared" si="159"/>
        <v>0</v>
      </c>
      <c r="FM12" s="292" t="str">
        <f t="shared" si="160"/>
        <v/>
      </c>
      <c r="FN12" s="293" t="str">
        <f t="shared" si="161"/>
        <v/>
      </c>
      <c r="FO12" s="293">
        <f t="shared" si="162"/>
        <v>0</v>
      </c>
      <c r="FP12" s="293">
        <f t="shared" si="163"/>
        <v>0</v>
      </c>
      <c r="FQ12" s="294">
        <f t="shared" si="164"/>
        <v>0</v>
      </c>
      <c r="FR12" s="292" t="str">
        <f t="shared" si="165"/>
        <v/>
      </c>
      <c r="FS12" s="293" t="str">
        <f t="shared" si="166"/>
        <v/>
      </c>
      <c r="FT12" s="293">
        <f t="shared" si="167"/>
        <v>0</v>
      </c>
      <c r="FU12" s="293">
        <f t="shared" si="168"/>
        <v>0</v>
      </c>
      <c r="FV12" s="294">
        <f t="shared" si="169"/>
        <v>0</v>
      </c>
      <c r="FW12" s="292" t="str">
        <f t="shared" si="170"/>
        <v/>
      </c>
      <c r="FX12" s="293" t="str">
        <f t="shared" si="171"/>
        <v/>
      </c>
      <c r="FY12" s="293">
        <f t="shared" si="172"/>
        <v>0</v>
      </c>
      <c r="FZ12" s="293">
        <f t="shared" si="173"/>
        <v>0</v>
      </c>
      <c r="GA12" s="294">
        <f t="shared" si="174"/>
        <v>0</v>
      </c>
      <c r="GB12" s="292" t="str">
        <f t="shared" si="175"/>
        <v/>
      </c>
      <c r="GC12" s="293" t="str">
        <f t="shared" si="176"/>
        <v/>
      </c>
      <c r="GD12" s="293">
        <f t="shared" si="177"/>
        <v>0</v>
      </c>
      <c r="GE12" s="293">
        <f t="shared" si="178"/>
        <v>0</v>
      </c>
      <c r="GF12" s="294">
        <f t="shared" si="179"/>
        <v>0</v>
      </c>
      <c r="GG12" s="292" t="str">
        <f t="shared" si="180"/>
        <v/>
      </c>
      <c r="GH12" s="293" t="str">
        <f t="shared" si="181"/>
        <v/>
      </c>
      <c r="GI12" s="294">
        <f t="shared" si="182"/>
        <v>0</v>
      </c>
      <c r="GJ12" s="292" t="str">
        <f t="shared" si="183"/>
        <v/>
      </c>
      <c r="GK12" s="293" t="str">
        <f t="shared" si="184"/>
        <v/>
      </c>
      <c r="GL12" s="294">
        <f t="shared" si="185"/>
        <v>0</v>
      </c>
      <c r="GM12" s="292" t="str">
        <f t="shared" si="186"/>
        <v/>
      </c>
      <c r="GN12" s="293" t="str">
        <f t="shared" si="192"/>
        <v/>
      </c>
      <c r="GO12" s="293" t="str">
        <f t="shared" si="187"/>
        <v/>
      </c>
      <c r="GP12" s="293" t="str">
        <f t="shared" si="188"/>
        <v/>
      </c>
      <c r="GQ12" s="294" t="str">
        <f t="shared" si="189"/>
        <v/>
      </c>
      <c r="GS12" s="295"/>
      <c r="GT12" s="293"/>
      <c r="GU12" s="296" t="s">
        <v>469</v>
      </c>
      <c r="GV12" s="293" t="s">
        <v>312</v>
      </c>
      <c r="GW12" s="293" t="s">
        <v>18</v>
      </c>
      <c r="GX12" s="297">
        <f t="shared" si="0"/>
        <v>0</v>
      </c>
    </row>
    <row r="13" spans="1:206" ht="30" customHeight="1">
      <c r="A13" s="87"/>
      <c r="B13" s="347"/>
      <c r="C13" s="78"/>
      <c r="D13" s="80"/>
      <c r="E13" s="73"/>
      <c r="F13" s="94"/>
      <c r="G13" s="309">
        <f t="shared" si="1"/>
        <v>0</v>
      </c>
      <c r="I13" s="292" t="str">
        <f t="shared" si="190"/>
        <v/>
      </c>
      <c r="J13" s="293" t="str">
        <f t="shared" si="2"/>
        <v/>
      </c>
      <c r="K13" s="293">
        <f t="shared" si="3"/>
        <v>0</v>
      </c>
      <c r="L13" s="293">
        <f t="shared" si="4"/>
        <v>0</v>
      </c>
      <c r="M13" s="294">
        <f t="shared" si="191"/>
        <v>0</v>
      </c>
      <c r="N13" s="292" t="str">
        <f t="shared" si="5"/>
        <v/>
      </c>
      <c r="O13" s="293" t="str">
        <f t="shared" si="6"/>
        <v/>
      </c>
      <c r="P13" s="293">
        <f t="shared" si="7"/>
        <v>0</v>
      </c>
      <c r="Q13" s="293">
        <f t="shared" si="8"/>
        <v>0</v>
      </c>
      <c r="R13" s="294">
        <f t="shared" si="9"/>
        <v>0</v>
      </c>
      <c r="S13" s="292" t="str">
        <f t="shared" si="10"/>
        <v/>
      </c>
      <c r="T13" s="293" t="str">
        <f t="shared" si="11"/>
        <v/>
      </c>
      <c r="U13" s="293">
        <f t="shared" si="12"/>
        <v>0</v>
      </c>
      <c r="V13" s="293">
        <f t="shared" si="13"/>
        <v>0</v>
      </c>
      <c r="W13" s="294">
        <f t="shared" si="14"/>
        <v>0</v>
      </c>
      <c r="X13" s="292" t="str">
        <f t="shared" si="15"/>
        <v/>
      </c>
      <c r="Y13" s="293" t="str">
        <f t="shared" si="16"/>
        <v/>
      </c>
      <c r="Z13" s="293">
        <f t="shared" si="17"/>
        <v>0</v>
      </c>
      <c r="AA13" s="293">
        <f t="shared" si="18"/>
        <v>0</v>
      </c>
      <c r="AB13" s="294">
        <f t="shared" si="19"/>
        <v>0</v>
      </c>
      <c r="AC13" s="292" t="str">
        <f t="shared" si="20"/>
        <v/>
      </c>
      <c r="AD13" s="293" t="str">
        <f t="shared" si="21"/>
        <v/>
      </c>
      <c r="AE13" s="293">
        <f t="shared" si="22"/>
        <v>0</v>
      </c>
      <c r="AF13" s="293">
        <f t="shared" si="23"/>
        <v>0</v>
      </c>
      <c r="AG13" s="294">
        <f t="shared" si="24"/>
        <v>0</v>
      </c>
      <c r="AH13" s="292" t="str">
        <f t="shared" si="25"/>
        <v/>
      </c>
      <c r="AI13" s="293" t="str">
        <f t="shared" si="26"/>
        <v/>
      </c>
      <c r="AJ13" s="293">
        <f t="shared" si="27"/>
        <v>0</v>
      </c>
      <c r="AK13" s="293">
        <f t="shared" si="28"/>
        <v>0</v>
      </c>
      <c r="AL13" s="294">
        <f t="shared" si="29"/>
        <v>0</v>
      </c>
      <c r="AM13" s="292" t="str">
        <f t="shared" si="30"/>
        <v/>
      </c>
      <c r="AN13" s="293" t="str">
        <f t="shared" si="31"/>
        <v/>
      </c>
      <c r="AO13" s="293">
        <f t="shared" si="32"/>
        <v>0</v>
      </c>
      <c r="AP13" s="293">
        <f t="shared" si="33"/>
        <v>0</v>
      </c>
      <c r="AQ13" s="294">
        <f t="shared" si="34"/>
        <v>0</v>
      </c>
      <c r="AR13" s="292" t="str">
        <f t="shared" si="35"/>
        <v/>
      </c>
      <c r="AS13" s="293" t="str">
        <f t="shared" si="36"/>
        <v/>
      </c>
      <c r="AT13" s="293">
        <f t="shared" si="37"/>
        <v>0</v>
      </c>
      <c r="AU13" s="293">
        <f t="shared" si="38"/>
        <v>0</v>
      </c>
      <c r="AV13" s="294">
        <f t="shared" si="39"/>
        <v>0</v>
      </c>
      <c r="AW13" s="292" t="str">
        <f t="shared" si="40"/>
        <v/>
      </c>
      <c r="AX13" s="293" t="str">
        <f t="shared" si="41"/>
        <v/>
      </c>
      <c r="AY13" s="293">
        <f t="shared" si="42"/>
        <v>0</v>
      </c>
      <c r="AZ13" s="293">
        <f t="shared" si="43"/>
        <v>0</v>
      </c>
      <c r="BA13" s="294">
        <f t="shared" si="44"/>
        <v>0</v>
      </c>
      <c r="BB13" s="292" t="str">
        <f t="shared" si="45"/>
        <v/>
      </c>
      <c r="BC13" s="293" t="str">
        <f t="shared" si="46"/>
        <v/>
      </c>
      <c r="BD13" s="293">
        <f t="shared" si="47"/>
        <v>0</v>
      </c>
      <c r="BE13" s="293">
        <f t="shared" si="48"/>
        <v>0</v>
      </c>
      <c r="BF13" s="294">
        <f t="shared" si="49"/>
        <v>0</v>
      </c>
      <c r="BG13" s="292" t="str">
        <f t="shared" si="50"/>
        <v/>
      </c>
      <c r="BH13" s="293" t="str">
        <f t="shared" si="51"/>
        <v/>
      </c>
      <c r="BI13" s="293">
        <f t="shared" si="52"/>
        <v>0</v>
      </c>
      <c r="BJ13" s="293">
        <f t="shared" si="53"/>
        <v>0</v>
      </c>
      <c r="BK13" s="294">
        <f t="shared" si="54"/>
        <v>0</v>
      </c>
      <c r="BL13" s="292" t="str">
        <f t="shared" si="55"/>
        <v/>
      </c>
      <c r="BM13" s="293" t="str">
        <f t="shared" si="56"/>
        <v/>
      </c>
      <c r="BN13" s="293">
        <f t="shared" si="57"/>
        <v>0</v>
      </c>
      <c r="BO13" s="293">
        <f t="shared" si="58"/>
        <v>0</v>
      </c>
      <c r="BP13" s="294">
        <f t="shared" si="59"/>
        <v>0</v>
      </c>
      <c r="BQ13" s="292" t="str">
        <f t="shared" si="60"/>
        <v/>
      </c>
      <c r="BR13" s="293" t="str">
        <f t="shared" si="61"/>
        <v/>
      </c>
      <c r="BS13" s="293">
        <f t="shared" si="62"/>
        <v>0</v>
      </c>
      <c r="BT13" s="293">
        <f t="shared" si="63"/>
        <v>0</v>
      </c>
      <c r="BU13" s="294">
        <f t="shared" si="64"/>
        <v>0</v>
      </c>
      <c r="BV13" s="292" t="str">
        <f t="shared" si="65"/>
        <v/>
      </c>
      <c r="BW13" s="293" t="str">
        <f t="shared" si="66"/>
        <v/>
      </c>
      <c r="BX13" s="293">
        <f t="shared" si="67"/>
        <v>0</v>
      </c>
      <c r="BY13" s="293">
        <f t="shared" si="68"/>
        <v>0</v>
      </c>
      <c r="BZ13" s="294">
        <f t="shared" si="69"/>
        <v>0</v>
      </c>
      <c r="CA13" s="292" t="str">
        <f t="shared" si="70"/>
        <v/>
      </c>
      <c r="CB13" s="293" t="str">
        <f t="shared" si="71"/>
        <v/>
      </c>
      <c r="CC13" s="293">
        <f t="shared" si="72"/>
        <v>0</v>
      </c>
      <c r="CD13" s="293">
        <f t="shared" si="73"/>
        <v>0</v>
      </c>
      <c r="CE13" s="294">
        <f t="shared" si="74"/>
        <v>0</v>
      </c>
      <c r="CF13" s="292" t="str">
        <f t="shared" si="75"/>
        <v/>
      </c>
      <c r="CG13" s="293" t="str">
        <f t="shared" si="76"/>
        <v/>
      </c>
      <c r="CH13" s="293">
        <f t="shared" si="77"/>
        <v>0</v>
      </c>
      <c r="CI13" s="293">
        <f t="shared" si="78"/>
        <v>0</v>
      </c>
      <c r="CJ13" s="294">
        <f t="shared" si="79"/>
        <v>0</v>
      </c>
      <c r="CK13" s="292" t="str">
        <f t="shared" si="80"/>
        <v/>
      </c>
      <c r="CL13" s="293" t="str">
        <f t="shared" si="81"/>
        <v/>
      </c>
      <c r="CM13" s="293">
        <f t="shared" si="82"/>
        <v>0</v>
      </c>
      <c r="CN13" s="293">
        <f t="shared" si="83"/>
        <v>0</v>
      </c>
      <c r="CO13" s="294">
        <f t="shared" si="84"/>
        <v>0</v>
      </c>
      <c r="CP13" s="292" t="str">
        <f t="shared" si="85"/>
        <v/>
      </c>
      <c r="CQ13" s="293" t="str">
        <f t="shared" si="86"/>
        <v/>
      </c>
      <c r="CR13" s="293">
        <f t="shared" si="87"/>
        <v>0</v>
      </c>
      <c r="CS13" s="293">
        <f t="shared" si="88"/>
        <v>0</v>
      </c>
      <c r="CT13" s="294">
        <f t="shared" si="89"/>
        <v>0</v>
      </c>
      <c r="CU13" s="292" t="str">
        <f t="shared" si="90"/>
        <v/>
      </c>
      <c r="CV13" s="293" t="str">
        <f t="shared" si="91"/>
        <v/>
      </c>
      <c r="CW13" s="293">
        <f t="shared" si="92"/>
        <v>0</v>
      </c>
      <c r="CX13" s="293">
        <f t="shared" si="93"/>
        <v>0</v>
      </c>
      <c r="CY13" s="294">
        <f t="shared" si="94"/>
        <v>0</v>
      </c>
      <c r="CZ13" s="292" t="str">
        <f t="shared" si="95"/>
        <v/>
      </c>
      <c r="DA13" s="293" t="str">
        <f t="shared" si="96"/>
        <v/>
      </c>
      <c r="DB13" s="293">
        <f t="shared" si="97"/>
        <v>0</v>
      </c>
      <c r="DC13" s="293">
        <f t="shared" si="98"/>
        <v>0</v>
      </c>
      <c r="DD13" s="294">
        <f t="shared" si="99"/>
        <v>0</v>
      </c>
      <c r="DE13" s="292" t="str">
        <f t="shared" si="100"/>
        <v/>
      </c>
      <c r="DF13" s="293" t="str">
        <f t="shared" si="101"/>
        <v/>
      </c>
      <c r="DG13" s="293">
        <f t="shared" si="102"/>
        <v>0</v>
      </c>
      <c r="DH13" s="293">
        <f t="shared" si="103"/>
        <v>0</v>
      </c>
      <c r="DI13" s="294">
        <f t="shared" si="104"/>
        <v>0</v>
      </c>
      <c r="DJ13" s="292" t="str">
        <f t="shared" si="105"/>
        <v/>
      </c>
      <c r="DK13" s="293" t="str">
        <f t="shared" si="106"/>
        <v/>
      </c>
      <c r="DL13" s="293">
        <f t="shared" si="107"/>
        <v>0</v>
      </c>
      <c r="DM13" s="293">
        <f t="shared" si="108"/>
        <v>0</v>
      </c>
      <c r="DN13" s="294">
        <f t="shared" si="109"/>
        <v>0</v>
      </c>
      <c r="DO13" s="292" t="str">
        <f t="shared" si="110"/>
        <v/>
      </c>
      <c r="DP13" s="293" t="str">
        <f t="shared" si="111"/>
        <v/>
      </c>
      <c r="DQ13" s="293">
        <f t="shared" si="112"/>
        <v>0</v>
      </c>
      <c r="DR13" s="293">
        <f t="shared" si="113"/>
        <v>0</v>
      </c>
      <c r="DS13" s="294">
        <f t="shared" si="114"/>
        <v>0</v>
      </c>
      <c r="DT13" s="292" t="str">
        <f t="shared" si="115"/>
        <v/>
      </c>
      <c r="DU13" s="293" t="str">
        <f t="shared" si="116"/>
        <v/>
      </c>
      <c r="DV13" s="293">
        <f t="shared" si="117"/>
        <v>0</v>
      </c>
      <c r="DW13" s="293">
        <f t="shared" si="118"/>
        <v>0</v>
      </c>
      <c r="DX13" s="294">
        <f t="shared" si="119"/>
        <v>0</v>
      </c>
      <c r="DY13" s="292" t="str">
        <f t="shared" si="120"/>
        <v/>
      </c>
      <c r="DZ13" s="293" t="str">
        <f t="shared" si="121"/>
        <v/>
      </c>
      <c r="EA13" s="293">
        <f t="shared" si="122"/>
        <v>0</v>
      </c>
      <c r="EB13" s="293">
        <f t="shared" si="123"/>
        <v>0</v>
      </c>
      <c r="EC13" s="294">
        <f t="shared" si="124"/>
        <v>0</v>
      </c>
      <c r="ED13" s="292" t="str">
        <f t="shared" si="125"/>
        <v/>
      </c>
      <c r="EE13" s="293" t="str">
        <f t="shared" si="126"/>
        <v/>
      </c>
      <c r="EF13" s="293">
        <f t="shared" si="127"/>
        <v>0</v>
      </c>
      <c r="EG13" s="293">
        <f t="shared" si="128"/>
        <v>0</v>
      </c>
      <c r="EH13" s="294">
        <f t="shared" si="129"/>
        <v>0</v>
      </c>
      <c r="EI13" s="292" t="str">
        <f t="shared" si="130"/>
        <v/>
      </c>
      <c r="EJ13" s="293" t="str">
        <f t="shared" si="131"/>
        <v/>
      </c>
      <c r="EK13" s="293">
        <f t="shared" si="132"/>
        <v>0</v>
      </c>
      <c r="EL13" s="293">
        <f t="shared" si="133"/>
        <v>0</v>
      </c>
      <c r="EM13" s="294">
        <f t="shared" si="134"/>
        <v>0</v>
      </c>
      <c r="EN13" s="292" t="str">
        <f t="shared" si="135"/>
        <v/>
      </c>
      <c r="EO13" s="293" t="str">
        <f t="shared" si="136"/>
        <v/>
      </c>
      <c r="EP13" s="293">
        <f t="shared" si="137"/>
        <v>0</v>
      </c>
      <c r="EQ13" s="293">
        <f t="shared" si="138"/>
        <v>0</v>
      </c>
      <c r="ER13" s="294">
        <f t="shared" si="139"/>
        <v>0</v>
      </c>
      <c r="ES13" s="292" t="str">
        <f t="shared" si="140"/>
        <v/>
      </c>
      <c r="ET13" s="293" t="str">
        <f t="shared" si="141"/>
        <v/>
      </c>
      <c r="EU13" s="293">
        <f t="shared" si="142"/>
        <v>0</v>
      </c>
      <c r="EV13" s="293">
        <f t="shared" si="143"/>
        <v>0</v>
      </c>
      <c r="EW13" s="294">
        <f t="shared" si="144"/>
        <v>0</v>
      </c>
      <c r="EX13" s="292" t="str">
        <f t="shared" si="145"/>
        <v/>
      </c>
      <c r="EY13" s="293" t="str">
        <f t="shared" si="146"/>
        <v/>
      </c>
      <c r="EZ13" s="293">
        <f t="shared" si="147"/>
        <v>0</v>
      </c>
      <c r="FA13" s="293">
        <f t="shared" si="148"/>
        <v>0</v>
      </c>
      <c r="FB13" s="294">
        <f t="shared" si="149"/>
        <v>0</v>
      </c>
      <c r="FC13" s="292" t="str">
        <f t="shared" si="150"/>
        <v/>
      </c>
      <c r="FD13" s="293" t="str">
        <f t="shared" si="151"/>
        <v/>
      </c>
      <c r="FE13" s="293">
        <f t="shared" si="152"/>
        <v>0</v>
      </c>
      <c r="FF13" s="293">
        <f t="shared" si="153"/>
        <v>0</v>
      </c>
      <c r="FG13" s="294">
        <f t="shared" si="154"/>
        <v>0</v>
      </c>
      <c r="FH13" s="292" t="str">
        <f t="shared" si="155"/>
        <v/>
      </c>
      <c r="FI13" s="293" t="str">
        <f t="shared" si="156"/>
        <v/>
      </c>
      <c r="FJ13" s="293">
        <f t="shared" si="157"/>
        <v>0</v>
      </c>
      <c r="FK13" s="293">
        <f t="shared" si="158"/>
        <v>0</v>
      </c>
      <c r="FL13" s="294">
        <f t="shared" si="159"/>
        <v>0</v>
      </c>
      <c r="FM13" s="292" t="str">
        <f t="shared" si="160"/>
        <v/>
      </c>
      <c r="FN13" s="293" t="str">
        <f t="shared" si="161"/>
        <v/>
      </c>
      <c r="FO13" s="293">
        <f t="shared" si="162"/>
        <v>0</v>
      </c>
      <c r="FP13" s="293">
        <f t="shared" si="163"/>
        <v>0</v>
      </c>
      <c r="FQ13" s="294">
        <f t="shared" si="164"/>
        <v>0</v>
      </c>
      <c r="FR13" s="292" t="str">
        <f t="shared" si="165"/>
        <v/>
      </c>
      <c r="FS13" s="293" t="str">
        <f t="shared" si="166"/>
        <v/>
      </c>
      <c r="FT13" s="293">
        <f t="shared" si="167"/>
        <v>0</v>
      </c>
      <c r="FU13" s="293">
        <f t="shared" si="168"/>
        <v>0</v>
      </c>
      <c r="FV13" s="294">
        <f t="shared" si="169"/>
        <v>0</v>
      </c>
      <c r="FW13" s="292" t="str">
        <f t="shared" si="170"/>
        <v/>
      </c>
      <c r="FX13" s="293" t="str">
        <f t="shared" si="171"/>
        <v/>
      </c>
      <c r="FY13" s="293">
        <f t="shared" si="172"/>
        <v>0</v>
      </c>
      <c r="FZ13" s="293">
        <f t="shared" si="173"/>
        <v>0</v>
      </c>
      <c r="GA13" s="294">
        <f t="shared" si="174"/>
        <v>0</v>
      </c>
      <c r="GB13" s="292" t="str">
        <f t="shared" si="175"/>
        <v/>
      </c>
      <c r="GC13" s="293" t="str">
        <f t="shared" si="176"/>
        <v/>
      </c>
      <c r="GD13" s="293">
        <f t="shared" si="177"/>
        <v>0</v>
      </c>
      <c r="GE13" s="293">
        <f t="shared" si="178"/>
        <v>0</v>
      </c>
      <c r="GF13" s="294">
        <f t="shared" si="179"/>
        <v>0</v>
      </c>
      <c r="GG13" s="292" t="str">
        <f t="shared" si="180"/>
        <v/>
      </c>
      <c r="GH13" s="293" t="str">
        <f t="shared" si="181"/>
        <v/>
      </c>
      <c r="GI13" s="294">
        <f t="shared" si="182"/>
        <v>0</v>
      </c>
      <c r="GJ13" s="292" t="str">
        <f t="shared" si="183"/>
        <v/>
      </c>
      <c r="GK13" s="293" t="str">
        <f t="shared" si="184"/>
        <v/>
      </c>
      <c r="GL13" s="294">
        <f t="shared" si="185"/>
        <v>0</v>
      </c>
      <c r="GM13" s="292" t="str">
        <f t="shared" si="186"/>
        <v/>
      </c>
      <c r="GN13" s="293" t="str">
        <f t="shared" si="192"/>
        <v/>
      </c>
      <c r="GO13" s="293" t="str">
        <f t="shared" si="187"/>
        <v/>
      </c>
      <c r="GP13" s="293" t="str">
        <f t="shared" si="188"/>
        <v/>
      </c>
      <c r="GQ13" s="294" t="str">
        <f t="shared" si="189"/>
        <v/>
      </c>
      <c r="GS13" s="295"/>
      <c r="GT13" s="293"/>
      <c r="GU13" s="296" t="s">
        <v>469</v>
      </c>
      <c r="GV13" s="293" t="s">
        <v>312</v>
      </c>
      <c r="GW13" s="293" t="s">
        <v>211</v>
      </c>
      <c r="GX13" s="297">
        <f t="shared" si="0"/>
        <v>0</v>
      </c>
    </row>
    <row r="14" spans="1:206" ht="30" customHeight="1">
      <c r="A14" s="87"/>
      <c r="B14" s="346"/>
      <c r="C14" s="78"/>
      <c r="D14" s="80"/>
      <c r="E14" s="73"/>
      <c r="F14" s="94"/>
      <c r="G14" s="309">
        <f t="shared" si="1"/>
        <v>0</v>
      </c>
      <c r="I14" s="292" t="str">
        <f t="shared" si="190"/>
        <v/>
      </c>
      <c r="J14" s="293" t="str">
        <f t="shared" si="2"/>
        <v/>
      </c>
      <c r="K14" s="293">
        <f t="shared" si="3"/>
        <v>0</v>
      </c>
      <c r="L14" s="293">
        <f t="shared" si="4"/>
        <v>0</v>
      </c>
      <c r="M14" s="294">
        <f t="shared" si="191"/>
        <v>0</v>
      </c>
      <c r="N14" s="292" t="str">
        <f t="shared" si="5"/>
        <v/>
      </c>
      <c r="O14" s="293" t="str">
        <f t="shared" si="6"/>
        <v/>
      </c>
      <c r="P14" s="293">
        <f t="shared" si="7"/>
        <v>0</v>
      </c>
      <c r="Q14" s="293">
        <f t="shared" si="8"/>
        <v>0</v>
      </c>
      <c r="R14" s="294">
        <f t="shared" si="9"/>
        <v>0</v>
      </c>
      <c r="S14" s="292" t="str">
        <f t="shared" si="10"/>
        <v/>
      </c>
      <c r="T14" s="293" t="str">
        <f t="shared" si="11"/>
        <v/>
      </c>
      <c r="U14" s="293">
        <f t="shared" si="12"/>
        <v>0</v>
      </c>
      <c r="V14" s="293">
        <f t="shared" si="13"/>
        <v>0</v>
      </c>
      <c r="W14" s="294">
        <f t="shared" si="14"/>
        <v>0</v>
      </c>
      <c r="X14" s="292" t="str">
        <f t="shared" si="15"/>
        <v/>
      </c>
      <c r="Y14" s="293" t="str">
        <f t="shared" si="16"/>
        <v/>
      </c>
      <c r="Z14" s="293">
        <f t="shared" si="17"/>
        <v>0</v>
      </c>
      <c r="AA14" s="293">
        <f t="shared" si="18"/>
        <v>0</v>
      </c>
      <c r="AB14" s="294">
        <f t="shared" si="19"/>
        <v>0</v>
      </c>
      <c r="AC14" s="292" t="str">
        <f t="shared" si="20"/>
        <v/>
      </c>
      <c r="AD14" s="293" t="str">
        <f t="shared" si="21"/>
        <v/>
      </c>
      <c r="AE14" s="293">
        <f t="shared" si="22"/>
        <v>0</v>
      </c>
      <c r="AF14" s="293">
        <f t="shared" si="23"/>
        <v>0</v>
      </c>
      <c r="AG14" s="294">
        <f t="shared" si="24"/>
        <v>0</v>
      </c>
      <c r="AH14" s="292" t="str">
        <f t="shared" si="25"/>
        <v/>
      </c>
      <c r="AI14" s="293" t="str">
        <f t="shared" si="26"/>
        <v/>
      </c>
      <c r="AJ14" s="293">
        <f t="shared" si="27"/>
        <v>0</v>
      </c>
      <c r="AK14" s="293">
        <f t="shared" si="28"/>
        <v>0</v>
      </c>
      <c r="AL14" s="294">
        <f t="shared" si="29"/>
        <v>0</v>
      </c>
      <c r="AM14" s="292" t="str">
        <f t="shared" si="30"/>
        <v/>
      </c>
      <c r="AN14" s="293" t="str">
        <f t="shared" si="31"/>
        <v/>
      </c>
      <c r="AO14" s="293">
        <f t="shared" si="32"/>
        <v>0</v>
      </c>
      <c r="AP14" s="293">
        <f t="shared" si="33"/>
        <v>0</v>
      </c>
      <c r="AQ14" s="294">
        <f t="shared" si="34"/>
        <v>0</v>
      </c>
      <c r="AR14" s="292" t="str">
        <f t="shared" si="35"/>
        <v/>
      </c>
      <c r="AS14" s="293" t="str">
        <f t="shared" si="36"/>
        <v/>
      </c>
      <c r="AT14" s="293">
        <f t="shared" si="37"/>
        <v>0</v>
      </c>
      <c r="AU14" s="293">
        <f t="shared" si="38"/>
        <v>0</v>
      </c>
      <c r="AV14" s="294">
        <f t="shared" si="39"/>
        <v>0</v>
      </c>
      <c r="AW14" s="292" t="str">
        <f t="shared" si="40"/>
        <v/>
      </c>
      <c r="AX14" s="293" t="str">
        <f t="shared" si="41"/>
        <v/>
      </c>
      <c r="AY14" s="293">
        <f t="shared" si="42"/>
        <v>0</v>
      </c>
      <c r="AZ14" s="293">
        <f t="shared" si="43"/>
        <v>0</v>
      </c>
      <c r="BA14" s="294">
        <f t="shared" si="44"/>
        <v>0</v>
      </c>
      <c r="BB14" s="292" t="str">
        <f t="shared" si="45"/>
        <v/>
      </c>
      <c r="BC14" s="293" t="str">
        <f t="shared" si="46"/>
        <v/>
      </c>
      <c r="BD14" s="293">
        <f t="shared" si="47"/>
        <v>0</v>
      </c>
      <c r="BE14" s="293">
        <f t="shared" si="48"/>
        <v>0</v>
      </c>
      <c r="BF14" s="294">
        <f t="shared" si="49"/>
        <v>0</v>
      </c>
      <c r="BG14" s="292" t="str">
        <f t="shared" si="50"/>
        <v/>
      </c>
      <c r="BH14" s="293" t="str">
        <f t="shared" si="51"/>
        <v/>
      </c>
      <c r="BI14" s="293">
        <f t="shared" si="52"/>
        <v>0</v>
      </c>
      <c r="BJ14" s="293">
        <f t="shared" si="53"/>
        <v>0</v>
      </c>
      <c r="BK14" s="294">
        <f t="shared" si="54"/>
        <v>0</v>
      </c>
      <c r="BL14" s="292" t="str">
        <f t="shared" si="55"/>
        <v/>
      </c>
      <c r="BM14" s="293" t="str">
        <f t="shared" si="56"/>
        <v/>
      </c>
      <c r="BN14" s="293">
        <f t="shared" si="57"/>
        <v>0</v>
      </c>
      <c r="BO14" s="293">
        <f t="shared" si="58"/>
        <v>0</v>
      </c>
      <c r="BP14" s="294">
        <f t="shared" si="59"/>
        <v>0</v>
      </c>
      <c r="BQ14" s="292" t="str">
        <f t="shared" si="60"/>
        <v/>
      </c>
      <c r="BR14" s="293" t="str">
        <f t="shared" si="61"/>
        <v/>
      </c>
      <c r="BS14" s="293">
        <f t="shared" si="62"/>
        <v>0</v>
      </c>
      <c r="BT14" s="293">
        <f t="shared" si="63"/>
        <v>0</v>
      </c>
      <c r="BU14" s="294">
        <f t="shared" si="64"/>
        <v>0</v>
      </c>
      <c r="BV14" s="292" t="str">
        <f t="shared" si="65"/>
        <v/>
      </c>
      <c r="BW14" s="293" t="str">
        <f t="shared" si="66"/>
        <v/>
      </c>
      <c r="BX14" s="293">
        <f t="shared" si="67"/>
        <v>0</v>
      </c>
      <c r="BY14" s="293">
        <f t="shared" si="68"/>
        <v>0</v>
      </c>
      <c r="BZ14" s="294">
        <f t="shared" si="69"/>
        <v>0</v>
      </c>
      <c r="CA14" s="292" t="str">
        <f t="shared" si="70"/>
        <v/>
      </c>
      <c r="CB14" s="293" t="str">
        <f t="shared" si="71"/>
        <v/>
      </c>
      <c r="CC14" s="293">
        <f t="shared" si="72"/>
        <v>0</v>
      </c>
      <c r="CD14" s="293">
        <f t="shared" si="73"/>
        <v>0</v>
      </c>
      <c r="CE14" s="294">
        <f t="shared" si="74"/>
        <v>0</v>
      </c>
      <c r="CF14" s="292" t="str">
        <f t="shared" si="75"/>
        <v/>
      </c>
      <c r="CG14" s="293" t="str">
        <f t="shared" si="76"/>
        <v/>
      </c>
      <c r="CH14" s="293">
        <f t="shared" si="77"/>
        <v>0</v>
      </c>
      <c r="CI14" s="293">
        <f t="shared" si="78"/>
        <v>0</v>
      </c>
      <c r="CJ14" s="294">
        <f t="shared" si="79"/>
        <v>0</v>
      </c>
      <c r="CK14" s="292" t="str">
        <f t="shared" si="80"/>
        <v/>
      </c>
      <c r="CL14" s="293" t="str">
        <f t="shared" si="81"/>
        <v/>
      </c>
      <c r="CM14" s="293">
        <f t="shared" si="82"/>
        <v>0</v>
      </c>
      <c r="CN14" s="293">
        <f t="shared" si="83"/>
        <v>0</v>
      </c>
      <c r="CO14" s="294">
        <f t="shared" si="84"/>
        <v>0</v>
      </c>
      <c r="CP14" s="292" t="str">
        <f t="shared" si="85"/>
        <v/>
      </c>
      <c r="CQ14" s="293" t="str">
        <f t="shared" si="86"/>
        <v/>
      </c>
      <c r="CR14" s="293">
        <f t="shared" si="87"/>
        <v>0</v>
      </c>
      <c r="CS14" s="293">
        <f t="shared" si="88"/>
        <v>0</v>
      </c>
      <c r="CT14" s="294">
        <f t="shared" si="89"/>
        <v>0</v>
      </c>
      <c r="CU14" s="292" t="str">
        <f t="shared" si="90"/>
        <v/>
      </c>
      <c r="CV14" s="293" t="str">
        <f t="shared" si="91"/>
        <v/>
      </c>
      <c r="CW14" s="293">
        <f t="shared" si="92"/>
        <v>0</v>
      </c>
      <c r="CX14" s="293">
        <f t="shared" si="93"/>
        <v>0</v>
      </c>
      <c r="CY14" s="294">
        <f t="shared" si="94"/>
        <v>0</v>
      </c>
      <c r="CZ14" s="292" t="str">
        <f t="shared" si="95"/>
        <v/>
      </c>
      <c r="DA14" s="293" t="str">
        <f t="shared" si="96"/>
        <v/>
      </c>
      <c r="DB14" s="293">
        <f t="shared" si="97"/>
        <v>0</v>
      </c>
      <c r="DC14" s="293">
        <f t="shared" si="98"/>
        <v>0</v>
      </c>
      <c r="DD14" s="294">
        <f t="shared" si="99"/>
        <v>0</v>
      </c>
      <c r="DE14" s="292" t="str">
        <f t="shared" si="100"/>
        <v/>
      </c>
      <c r="DF14" s="293" t="str">
        <f t="shared" si="101"/>
        <v/>
      </c>
      <c r="DG14" s="293">
        <f t="shared" si="102"/>
        <v>0</v>
      </c>
      <c r="DH14" s="293">
        <f t="shared" si="103"/>
        <v>0</v>
      </c>
      <c r="DI14" s="294">
        <f t="shared" si="104"/>
        <v>0</v>
      </c>
      <c r="DJ14" s="292" t="str">
        <f t="shared" si="105"/>
        <v/>
      </c>
      <c r="DK14" s="293" t="str">
        <f t="shared" si="106"/>
        <v/>
      </c>
      <c r="DL14" s="293">
        <f t="shared" si="107"/>
        <v>0</v>
      </c>
      <c r="DM14" s="293">
        <f t="shared" si="108"/>
        <v>0</v>
      </c>
      <c r="DN14" s="294">
        <f t="shared" si="109"/>
        <v>0</v>
      </c>
      <c r="DO14" s="292" t="str">
        <f t="shared" si="110"/>
        <v/>
      </c>
      <c r="DP14" s="293" t="str">
        <f t="shared" si="111"/>
        <v/>
      </c>
      <c r="DQ14" s="293">
        <f t="shared" si="112"/>
        <v>0</v>
      </c>
      <c r="DR14" s="293">
        <f t="shared" si="113"/>
        <v>0</v>
      </c>
      <c r="DS14" s="294">
        <f t="shared" si="114"/>
        <v>0</v>
      </c>
      <c r="DT14" s="292" t="str">
        <f t="shared" si="115"/>
        <v/>
      </c>
      <c r="DU14" s="293" t="str">
        <f t="shared" si="116"/>
        <v/>
      </c>
      <c r="DV14" s="293">
        <f t="shared" si="117"/>
        <v>0</v>
      </c>
      <c r="DW14" s="293">
        <f t="shared" si="118"/>
        <v>0</v>
      </c>
      <c r="DX14" s="294">
        <f t="shared" si="119"/>
        <v>0</v>
      </c>
      <c r="DY14" s="292" t="str">
        <f t="shared" si="120"/>
        <v/>
      </c>
      <c r="DZ14" s="293" t="str">
        <f t="shared" si="121"/>
        <v/>
      </c>
      <c r="EA14" s="293">
        <f t="shared" si="122"/>
        <v>0</v>
      </c>
      <c r="EB14" s="293">
        <f t="shared" si="123"/>
        <v>0</v>
      </c>
      <c r="EC14" s="294">
        <f t="shared" si="124"/>
        <v>0</v>
      </c>
      <c r="ED14" s="292" t="str">
        <f t="shared" si="125"/>
        <v/>
      </c>
      <c r="EE14" s="293" t="str">
        <f t="shared" si="126"/>
        <v/>
      </c>
      <c r="EF14" s="293">
        <f t="shared" si="127"/>
        <v>0</v>
      </c>
      <c r="EG14" s="293">
        <f t="shared" si="128"/>
        <v>0</v>
      </c>
      <c r="EH14" s="294">
        <f t="shared" si="129"/>
        <v>0</v>
      </c>
      <c r="EI14" s="292" t="str">
        <f t="shared" si="130"/>
        <v/>
      </c>
      <c r="EJ14" s="293" t="str">
        <f t="shared" si="131"/>
        <v/>
      </c>
      <c r="EK14" s="293">
        <f t="shared" si="132"/>
        <v>0</v>
      </c>
      <c r="EL14" s="293">
        <f t="shared" si="133"/>
        <v>0</v>
      </c>
      <c r="EM14" s="294">
        <f t="shared" si="134"/>
        <v>0</v>
      </c>
      <c r="EN14" s="292" t="str">
        <f t="shared" si="135"/>
        <v/>
      </c>
      <c r="EO14" s="293" t="str">
        <f t="shared" si="136"/>
        <v/>
      </c>
      <c r="EP14" s="293">
        <f t="shared" si="137"/>
        <v>0</v>
      </c>
      <c r="EQ14" s="293">
        <f t="shared" si="138"/>
        <v>0</v>
      </c>
      <c r="ER14" s="294">
        <f t="shared" si="139"/>
        <v>0</v>
      </c>
      <c r="ES14" s="292" t="str">
        <f t="shared" si="140"/>
        <v/>
      </c>
      <c r="ET14" s="293" t="str">
        <f t="shared" si="141"/>
        <v/>
      </c>
      <c r="EU14" s="293">
        <f t="shared" si="142"/>
        <v>0</v>
      </c>
      <c r="EV14" s="293">
        <f t="shared" si="143"/>
        <v>0</v>
      </c>
      <c r="EW14" s="294">
        <f t="shared" si="144"/>
        <v>0</v>
      </c>
      <c r="EX14" s="292" t="str">
        <f t="shared" si="145"/>
        <v/>
      </c>
      <c r="EY14" s="293" t="str">
        <f t="shared" si="146"/>
        <v/>
      </c>
      <c r="EZ14" s="293">
        <f t="shared" si="147"/>
        <v>0</v>
      </c>
      <c r="FA14" s="293">
        <f t="shared" si="148"/>
        <v>0</v>
      </c>
      <c r="FB14" s="294">
        <f t="shared" si="149"/>
        <v>0</v>
      </c>
      <c r="FC14" s="292" t="str">
        <f t="shared" si="150"/>
        <v/>
      </c>
      <c r="FD14" s="293" t="str">
        <f t="shared" si="151"/>
        <v/>
      </c>
      <c r="FE14" s="293">
        <f t="shared" si="152"/>
        <v>0</v>
      </c>
      <c r="FF14" s="293">
        <f t="shared" si="153"/>
        <v>0</v>
      </c>
      <c r="FG14" s="294">
        <f t="shared" si="154"/>
        <v>0</v>
      </c>
      <c r="FH14" s="292" t="str">
        <f t="shared" si="155"/>
        <v/>
      </c>
      <c r="FI14" s="293" t="str">
        <f t="shared" si="156"/>
        <v/>
      </c>
      <c r="FJ14" s="293">
        <f t="shared" si="157"/>
        <v>0</v>
      </c>
      <c r="FK14" s="293">
        <f t="shared" si="158"/>
        <v>0</v>
      </c>
      <c r="FL14" s="294">
        <f t="shared" si="159"/>
        <v>0</v>
      </c>
      <c r="FM14" s="292" t="str">
        <f t="shared" si="160"/>
        <v/>
      </c>
      <c r="FN14" s="293" t="str">
        <f t="shared" si="161"/>
        <v/>
      </c>
      <c r="FO14" s="293">
        <f t="shared" si="162"/>
        <v>0</v>
      </c>
      <c r="FP14" s="293">
        <f t="shared" si="163"/>
        <v>0</v>
      </c>
      <c r="FQ14" s="294">
        <f t="shared" si="164"/>
        <v>0</v>
      </c>
      <c r="FR14" s="292" t="str">
        <f t="shared" si="165"/>
        <v/>
      </c>
      <c r="FS14" s="293" t="str">
        <f t="shared" si="166"/>
        <v/>
      </c>
      <c r="FT14" s="293">
        <f t="shared" si="167"/>
        <v>0</v>
      </c>
      <c r="FU14" s="293">
        <f t="shared" si="168"/>
        <v>0</v>
      </c>
      <c r="FV14" s="294">
        <f t="shared" si="169"/>
        <v>0</v>
      </c>
      <c r="FW14" s="292" t="str">
        <f t="shared" si="170"/>
        <v/>
      </c>
      <c r="FX14" s="293" t="str">
        <f t="shared" si="171"/>
        <v/>
      </c>
      <c r="FY14" s="293">
        <f t="shared" si="172"/>
        <v>0</v>
      </c>
      <c r="FZ14" s="293">
        <f t="shared" si="173"/>
        <v>0</v>
      </c>
      <c r="GA14" s="294">
        <f t="shared" si="174"/>
        <v>0</v>
      </c>
      <c r="GB14" s="292" t="str">
        <f t="shared" si="175"/>
        <v/>
      </c>
      <c r="GC14" s="293" t="str">
        <f t="shared" si="176"/>
        <v/>
      </c>
      <c r="GD14" s="293">
        <f t="shared" si="177"/>
        <v>0</v>
      </c>
      <c r="GE14" s="293">
        <f t="shared" si="178"/>
        <v>0</v>
      </c>
      <c r="GF14" s="294">
        <f t="shared" si="179"/>
        <v>0</v>
      </c>
      <c r="GG14" s="292" t="str">
        <f t="shared" si="180"/>
        <v/>
      </c>
      <c r="GH14" s="293" t="str">
        <f t="shared" si="181"/>
        <v/>
      </c>
      <c r="GI14" s="294">
        <f t="shared" si="182"/>
        <v>0</v>
      </c>
      <c r="GJ14" s="292" t="str">
        <f t="shared" si="183"/>
        <v/>
      </c>
      <c r="GK14" s="293" t="str">
        <f t="shared" si="184"/>
        <v/>
      </c>
      <c r="GL14" s="294">
        <f t="shared" si="185"/>
        <v>0</v>
      </c>
      <c r="GM14" s="292" t="str">
        <f t="shared" si="186"/>
        <v/>
      </c>
      <c r="GN14" s="293" t="str">
        <f t="shared" si="192"/>
        <v/>
      </c>
      <c r="GO14" s="293" t="str">
        <f t="shared" si="187"/>
        <v/>
      </c>
      <c r="GP14" s="293" t="str">
        <f t="shared" si="188"/>
        <v/>
      </c>
      <c r="GQ14" s="294" t="str">
        <f t="shared" si="189"/>
        <v/>
      </c>
      <c r="GS14" s="295"/>
      <c r="GT14" s="293"/>
      <c r="GU14" s="296" t="s">
        <v>470</v>
      </c>
      <c r="GV14" s="293" t="s">
        <v>311</v>
      </c>
      <c r="GW14" s="293" t="s">
        <v>18</v>
      </c>
      <c r="GX14" s="297">
        <f t="shared" si="0"/>
        <v>0</v>
      </c>
    </row>
    <row r="15" spans="1:206" ht="30" customHeight="1">
      <c r="A15" s="87"/>
      <c r="B15" s="346"/>
      <c r="C15" s="78"/>
      <c r="D15" s="80"/>
      <c r="E15" s="73"/>
      <c r="F15" s="94"/>
      <c r="G15" s="309">
        <f t="shared" si="1"/>
        <v>0</v>
      </c>
      <c r="I15" s="292" t="str">
        <f t="shared" si="190"/>
        <v/>
      </c>
      <c r="J15" s="293" t="str">
        <f t="shared" si="2"/>
        <v/>
      </c>
      <c r="K15" s="293">
        <f t="shared" si="3"/>
        <v>0</v>
      </c>
      <c r="L15" s="293">
        <f t="shared" si="4"/>
        <v>0</v>
      </c>
      <c r="M15" s="294">
        <f t="shared" si="191"/>
        <v>0</v>
      </c>
      <c r="N15" s="292" t="str">
        <f t="shared" si="5"/>
        <v/>
      </c>
      <c r="O15" s="293" t="str">
        <f t="shared" si="6"/>
        <v/>
      </c>
      <c r="P15" s="293">
        <f t="shared" si="7"/>
        <v>0</v>
      </c>
      <c r="Q15" s="293">
        <f t="shared" si="8"/>
        <v>0</v>
      </c>
      <c r="R15" s="294">
        <f t="shared" si="9"/>
        <v>0</v>
      </c>
      <c r="S15" s="292" t="str">
        <f t="shared" si="10"/>
        <v/>
      </c>
      <c r="T15" s="293" t="str">
        <f t="shared" si="11"/>
        <v/>
      </c>
      <c r="U15" s="293">
        <f t="shared" si="12"/>
        <v>0</v>
      </c>
      <c r="V15" s="293">
        <f t="shared" si="13"/>
        <v>0</v>
      </c>
      <c r="W15" s="294">
        <f t="shared" si="14"/>
        <v>0</v>
      </c>
      <c r="X15" s="292" t="str">
        <f t="shared" si="15"/>
        <v/>
      </c>
      <c r="Y15" s="293" t="str">
        <f t="shared" si="16"/>
        <v/>
      </c>
      <c r="Z15" s="293">
        <f t="shared" si="17"/>
        <v>0</v>
      </c>
      <c r="AA15" s="293">
        <f t="shared" si="18"/>
        <v>0</v>
      </c>
      <c r="AB15" s="294">
        <f t="shared" si="19"/>
        <v>0</v>
      </c>
      <c r="AC15" s="292" t="str">
        <f t="shared" si="20"/>
        <v/>
      </c>
      <c r="AD15" s="293" t="str">
        <f t="shared" si="21"/>
        <v/>
      </c>
      <c r="AE15" s="293">
        <f t="shared" si="22"/>
        <v>0</v>
      </c>
      <c r="AF15" s="293">
        <f t="shared" si="23"/>
        <v>0</v>
      </c>
      <c r="AG15" s="294">
        <f t="shared" si="24"/>
        <v>0</v>
      </c>
      <c r="AH15" s="292" t="str">
        <f t="shared" si="25"/>
        <v/>
      </c>
      <c r="AI15" s="293" t="str">
        <f t="shared" si="26"/>
        <v/>
      </c>
      <c r="AJ15" s="293">
        <f t="shared" si="27"/>
        <v>0</v>
      </c>
      <c r="AK15" s="293">
        <f t="shared" si="28"/>
        <v>0</v>
      </c>
      <c r="AL15" s="294">
        <f t="shared" si="29"/>
        <v>0</v>
      </c>
      <c r="AM15" s="292" t="str">
        <f t="shared" si="30"/>
        <v/>
      </c>
      <c r="AN15" s="293" t="str">
        <f t="shared" si="31"/>
        <v/>
      </c>
      <c r="AO15" s="293">
        <f t="shared" si="32"/>
        <v>0</v>
      </c>
      <c r="AP15" s="293">
        <f t="shared" si="33"/>
        <v>0</v>
      </c>
      <c r="AQ15" s="294">
        <f t="shared" si="34"/>
        <v>0</v>
      </c>
      <c r="AR15" s="292" t="str">
        <f t="shared" si="35"/>
        <v/>
      </c>
      <c r="AS15" s="293" t="str">
        <f t="shared" si="36"/>
        <v/>
      </c>
      <c r="AT15" s="293">
        <f t="shared" si="37"/>
        <v>0</v>
      </c>
      <c r="AU15" s="293">
        <f t="shared" si="38"/>
        <v>0</v>
      </c>
      <c r="AV15" s="294">
        <f t="shared" si="39"/>
        <v>0</v>
      </c>
      <c r="AW15" s="292" t="str">
        <f t="shared" si="40"/>
        <v/>
      </c>
      <c r="AX15" s="293" t="str">
        <f t="shared" si="41"/>
        <v/>
      </c>
      <c r="AY15" s="293">
        <f t="shared" si="42"/>
        <v>0</v>
      </c>
      <c r="AZ15" s="293">
        <f t="shared" si="43"/>
        <v>0</v>
      </c>
      <c r="BA15" s="294">
        <f t="shared" si="44"/>
        <v>0</v>
      </c>
      <c r="BB15" s="292" t="str">
        <f t="shared" si="45"/>
        <v/>
      </c>
      <c r="BC15" s="293" t="str">
        <f t="shared" si="46"/>
        <v/>
      </c>
      <c r="BD15" s="293">
        <f t="shared" si="47"/>
        <v>0</v>
      </c>
      <c r="BE15" s="293">
        <f t="shared" si="48"/>
        <v>0</v>
      </c>
      <c r="BF15" s="294">
        <f t="shared" si="49"/>
        <v>0</v>
      </c>
      <c r="BG15" s="292" t="str">
        <f t="shared" si="50"/>
        <v/>
      </c>
      <c r="BH15" s="293" t="str">
        <f t="shared" si="51"/>
        <v/>
      </c>
      <c r="BI15" s="293">
        <f t="shared" si="52"/>
        <v>0</v>
      </c>
      <c r="BJ15" s="293">
        <f t="shared" si="53"/>
        <v>0</v>
      </c>
      <c r="BK15" s="294">
        <f t="shared" si="54"/>
        <v>0</v>
      </c>
      <c r="BL15" s="292" t="str">
        <f t="shared" si="55"/>
        <v/>
      </c>
      <c r="BM15" s="293" t="str">
        <f t="shared" si="56"/>
        <v/>
      </c>
      <c r="BN15" s="293">
        <f t="shared" si="57"/>
        <v>0</v>
      </c>
      <c r="BO15" s="293">
        <f t="shared" si="58"/>
        <v>0</v>
      </c>
      <c r="BP15" s="294">
        <f t="shared" si="59"/>
        <v>0</v>
      </c>
      <c r="BQ15" s="292" t="str">
        <f t="shared" si="60"/>
        <v/>
      </c>
      <c r="BR15" s="293" t="str">
        <f t="shared" si="61"/>
        <v/>
      </c>
      <c r="BS15" s="293">
        <f t="shared" si="62"/>
        <v>0</v>
      </c>
      <c r="BT15" s="293">
        <f t="shared" si="63"/>
        <v>0</v>
      </c>
      <c r="BU15" s="294">
        <f t="shared" si="64"/>
        <v>0</v>
      </c>
      <c r="BV15" s="292" t="str">
        <f t="shared" si="65"/>
        <v/>
      </c>
      <c r="BW15" s="293" t="str">
        <f t="shared" si="66"/>
        <v/>
      </c>
      <c r="BX15" s="293">
        <f t="shared" si="67"/>
        <v>0</v>
      </c>
      <c r="BY15" s="293">
        <f t="shared" si="68"/>
        <v>0</v>
      </c>
      <c r="BZ15" s="294">
        <f t="shared" si="69"/>
        <v>0</v>
      </c>
      <c r="CA15" s="292" t="str">
        <f t="shared" si="70"/>
        <v/>
      </c>
      <c r="CB15" s="293" t="str">
        <f t="shared" si="71"/>
        <v/>
      </c>
      <c r="CC15" s="293">
        <f t="shared" si="72"/>
        <v>0</v>
      </c>
      <c r="CD15" s="293">
        <f t="shared" si="73"/>
        <v>0</v>
      </c>
      <c r="CE15" s="294">
        <f t="shared" si="74"/>
        <v>0</v>
      </c>
      <c r="CF15" s="292" t="str">
        <f t="shared" si="75"/>
        <v/>
      </c>
      <c r="CG15" s="293" t="str">
        <f t="shared" si="76"/>
        <v/>
      </c>
      <c r="CH15" s="293">
        <f t="shared" si="77"/>
        <v>0</v>
      </c>
      <c r="CI15" s="293">
        <f t="shared" si="78"/>
        <v>0</v>
      </c>
      <c r="CJ15" s="294">
        <f t="shared" si="79"/>
        <v>0</v>
      </c>
      <c r="CK15" s="292" t="str">
        <f t="shared" si="80"/>
        <v/>
      </c>
      <c r="CL15" s="293" t="str">
        <f t="shared" si="81"/>
        <v/>
      </c>
      <c r="CM15" s="293">
        <f t="shared" si="82"/>
        <v>0</v>
      </c>
      <c r="CN15" s="293">
        <f t="shared" si="83"/>
        <v>0</v>
      </c>
      <c r="CO15" s="294">
        <f t="shared" si="84"/>
        <v>0</v>
      </c>
      <c r="CP15" s="292" t="str">
        <f t="shared" si="85"/>
        <v/>
      </c>
      <c r="CQ15" s="293" t="str">
        <f t="shared" si="86"/>
        <v/>
      </c>
      <c r="CR15" s="293">
        <f t="shared" si="87"/>
        <v>0</v>
      </c>
      <c r="CS15" s="293">
        <f t="shared" si="88"/>
        <v>0</v>
      </c>
      <c r="CT15" s="294">
        <f t="shared" si="89"/>
        <v>0</v>
      </c>
      <c r="CU15" s="292" t="str">
        <f t="shared" si="90"/>
        <v/>
      </c>
      <c r="CV15" s="293" t="str">
        <f t="shared" si="91"/>
        <v/>
      </c>
      <c r="CW15" s="293">
        <f t="shared" si="92"/>
        <v>0</v>
      </c>
      <c r="CX15" s="293">
        <f t="shared" si="93"/>
        <v>0</v>
      </c>
      <c r="CY15" s="294">
        <f t="shared" si="94"/>
        <v>0</v>
      </c>
      <c r="CZ15" s="292" t="str">
        <f t="shared" si="95"/>
        <v/>
      </c>
      <c r="DA15" s="293" t="str">
        <f t="shared" si="96"/>
        <v/>
      </c>
      <c r="DB15" s="293">
        <f t="shared" si="97"/>
        <v>0</v>
      </c>
      <c r="DC15" s="293">
        <f t="shared" si="98"/>
        <v>0</v>
      </c>
      <c r="DD15" s="294">
        <f t="shared" si="99"/>
        <v>0</v>
      </c>
      <c r="DE15" s="292" t="str">
        <f t="shared" si="100"/>
        <v/>
      </c>
      <c r="DF15" s="293" t="str">
        <f t="shared" si="101"/>
        <v/>
      </c>
      <c r="DG15" s="293">
        <f t="shared" si="102"/>
        <v>0</v>
      </c>
      <c r="DH15" s="293">
        <f t="shared" si="103"/>
        <v>0</v>
      </c>
      <c r="DI15" s="294">
        <f t="shared" si="104"/>
        <v>0</v>
      </c>
      <c r="DJ15" s="292" t="str">
        <f t="shared" si="105"/>
        <v/>
      </c>
      <c r="DK15" s="293" t="str">
        <f t="shared" si="106"/>
        <v/>
      </c>
      <c r="DL15" s="293">
        <f t="shared" si="107"/>
        <v>0</v>
      </c>
      <c r="DM15" s="293">
        <f t="shared" si="108"/>
        <v>0</v>
      </c>
      <c r="DN15" s="294">
        <f t="shared" si="109"/>
        <v>0</v>
      </c>
      <c r="DO15" s="292" t="str">
        <f t="shared" si="110"/>
        <v/>
      </c>
      <c r="DP15" s="293" t="str">
        <f t="shared" si="111"/>
        <v/>
      </c>
      <c r="DQ15" s="293">
        <f t="shared" si="112"/>
        <v>0</v>
      </c>
      <c r="DR15" s="293">
        <f t="shared" si="113"/>
        <v>0</v>
      </c>
      <c r="DS15" s="294">
        <f t="shared" si="114"/>
        <v>0</v>
      </c>
      <c r="DT15" s="292" t="str">
        <f t="shared" si="115"/>
        <v/>
      </c>
      <c r="DU15" s="293" t="str">
        <f t="shared" si="116"/>
        <v/>
      </c>
      <c r="DV15" s="293">
        <f t="shared" si="117"/>
        <v>0</v>
      </c>
      <c r="DW15" s="293">
        <f t="shared" si="118"/>
        <v>0</v>
      </c>
      <c r="DX15" s="294">
        <f t="shared" si="119"/>
        <v>0</v>
      </c>
      <c r="DY15" s="292" t="str">
        <f t="shared" si="120"/>
        <v/>
      </c>
      <c r="DZ15" s="293" t="str">
        <f t="shared" si="121"/>
        <v/>
      </c>
      <c r="EA15" s="293">
        <f t="shared" si="122"/>
        <v>0</v>
      </c>
      <c r="EB15" s="293">
        <f t="shared" si="123"/>
        <v>0</v>
      </c>
      <c r="EC15" s="294">
        <f t="shared" si="124"/>
        <v>0</v>
      </c>
      <c r="ED15" s="292" t="str">
        <f t="shared" si="125"/>
        <v/>
      </c>
      <c r="EE15" s="293" t="str">
        <f t="shared" si="126"/>
        <v/>
      </c>
      <c r="EF15" s="293">
        <f t="shared" si="127"/>
        <v>0</v>
      </c>
      <c r="EG15" s="293">
        <f t="shared" si="128"/>
        <v>0</v>
      </c>
      <c r="EH15" s="294">
        <f t="shared" si="129"/>
        <v>0</v>
      </c>
      <c r="EI15" s="292" t="str">
        <f t="shared" si="130"/>
        <v/>
      </c>
      <c r="EJ15" s="293" t="str">
        <f t="shared" si="131"/>
        <v/>
      </c>
      <c r="EK15" s="293">
        <f t="shared" si="132"/>
        <v>0</v>
      </c>
      <c r="EL15" s="293">
        <f t="shared" si="133"/>
        <v>0</v>
      </c>
      <c r="EM15" s="294">
        <f t="shared" si="134"/>
        <v>0</v>
      </c>
      <c r="EN15" s="292" t="str">
        <f t="shared" si="135"/>
        <v/>
      </c>
      <c r="EO15" s="293" t="str">
        <f t="shared" si="136"/>
        <v/>
      </c>
      <c r="EP15" s="293">
        <f t="shared" si="137"/>
        <v>0</v>
      </c>
      <c r="EQ15" s="293">
        <f t="shared" si="138"/>
        <v>0</v>
      </c>
      <c r="ER15" s="294">
        <f t="shared" si="139"/>
        <v>0</v>
      </c>
      <c r="ES15" s="292" t="str">
        <f t="shared" si="140"/>
        <v/>
      </c>
      <c r="ET15" s="293" t="str">
        <f t="shared" si="141"/>
        <v/>
      </c>
      <c r="EU15" s="293">
        <f t="shared" si="142"/>
        <v>0</v>
      </c>
      <c r="EV15" s="293">
        <f t="shared" si="143"/>
        <v>0</v>
      </c>
      <c r="EW15" s="294">
        <f t="shared" si="144"/>
        <v>0</v>
      </c>
      <c r="EX15" s="292" t="str">
        <f t="shared" si="145"/>
        <v/>
      </c>
      <c r="EY15" s="293" t="str">
        <f t="shared" si="146"/>
        <v/>
      </c>
      <c r="EZ15" s="293">
        <f t="shared" si="147"/>
        <v>0</v>
      </c>
      <c r="FA15" s="293">
        <f t="shared" si="148"/>
        <v>0</v>
      </c>
      <c r="FB15" s="294">
        <f t="shared" si="149"/>
        <v>0</v>
      </c>
      <c r="FC15" s="292" t="str">
        <f t="shared" si="150"/>
        <v/>
      </c>
      <c r="FD15" s="293" t="str">
        <f t="shared" si="151"/>
        <v/>
      </c>
      <c r="FE15" s="293">
        <f t="shared" si="152"/>
        <v>0</v>
      </c>
      <c r="FF15" s="293">
        <f t="shared" si="153"/>
        <v>0</v>
      </c>
      <c r="FG15" s="294">
        <f t="shared" si="154"/>
        <v>0</v>
      </c>
      <c r="FH15" s="292" t="str">
        <f t="shared" si="155"/>
        <v/>
      </c>
      <c r="FI15" s="293" t="str">
        <f t="shared" si="156"/>
        <v/>
      </c>
      <c r="FJ15" s="293">
        <f t="shared" si="157"/>
        <v>0</v>
      </c>
      <c r="FK15" s="293">
        <f t="shared" si="158"/>
        <v>0</v>
      </c>
      <c r="FL15" s="294">
        <f t="shared" si="159"/>
        <v>0</v>
      </c>
      <c r="FM15" s="292" t="str">
        <f t="shared" si="160"/>
        <v/>
      </c>
      <c r="FN15" s="293" t="str">
        <f t="shared" si="161"/>
        <v/>
      </c>
      <c r="FO15" s="293">
        <f t="shared" si="162"/>
        <v>0</v>
      </c>
      <c r="FP15" s="293">
        <f t="shared" si="163"/>
        <v>0</v>
      </c>
      <c r="FQ15" s="294">
        <f t="shared" si="164"/>
        <v>0</v>
      </c>
      <c r="FR15" s="292" t="str">
        <f t="shared" si="165"/>
        <v/>
      </c>
      <c r="FS15" s="293" t="str">
        <f t="shared" si="166"/>
        <v/>
      </c>
      <c r="FT15" s="293">
        <f t="shared" si="167"/>
        <v>0</v>
      </c>
      <c r="FU15" s="293">
        <f t="shared" si="168"/>
        <v>0</v>
      </c>
      <c r="FV15" s="294">
        <f t="shared" si="169"/>
        <v>0</v>
      </c>
      <c r="FW15" s="292" t="str">
        <f t="shared" si="170"/>
        <v/>
      </c>
      <c r="FX15" s="293" t="str">
        <f t="shared" si="171"/>
        <v/>
      </c>
      <c r="FY15" s="293">
        <f t="shared" si="172"/>
        <v>0</v>
      </c>
      <c r="FZ15" s="293">
        <f t="shared" si="173"/>
        <v>0</v>
      </c>
      <c r="GA15" s="294">
        <f t="shared" si="174"/>
        <v>0</v>
      </c>
      <c r="GB15" s="292" t="str">
        <f t="shared" si="175"/>
        <v/>
      </c>
      <c r="GC15" s="293" t="str">
        <f t="shared" si="176"/>
        <v/>
      </c>
      <c r="GD15" s="293">
        <f t="shared" si="177"/>
        <v>0</v>
      </c>
      <c r="GE15" s="293">
        <f t="shared" si="178"/>
        <v>0</v>
      </c>
      <c r="GF15" s="294">
        <f t="shared" si="179"/>
        <v>0</v>
      </c>
      <c r="GG15" s="292" t="str">
        <f t="shared" si="180"/>
        <v/>
      </c>
      <c r="GH15" s="293" t="str">
        <f t="shared" si="181"/>
        <v/>
      </c>
      <c r="GI15" s="294">
        <f t="shared" si="182"/>
        <v>0</v>
      </c>
      <c r="GJ15" s="292" t="str">
        <f t="shared" si="183"/>
        <v/>
      </c>
      <c r="GK15" s="293" t="str">
        <f t="shared" si="184"/>
        <v/>
      </c>
      <c r="GL15" s="294">
        <f t="shared" si="185"/>
        <v>0</v>
      </c>
      <c r="GM15" s="292" t="str">
        <f t="shared" si="186"/>
        <v/>
      </c>
      <c r="GN15" s="293" t="str">
        <f t="shared" si="192"/>
        <v/>
      </c>
      <c r="GO15" s="293" t="str">
        <f t="shared" si="187"/>
        <v/>
      </c>
      <c r="GP15" s="293" t="str">
        <f t="shared" si="188"/>
        <v/>
      </c>
      <c r="GQ15" s="294" t="str">
        <f t="shared" si="189"/>
        <v/>
      </c>
      <c r="GS15" s="295"/>
      <c r="GT15" s="293"/>
      <c r="GU15" s="296" t="s">
        <v>470</v>
      </c>
      <c r="GV15" s="293" t="s">
        <v>311</v>
      </c>
      <c r="GW15" s="293" t="s">
        <v>211</v>
      </c>
      <c r="GX15" s="297">
        <f t="shared" si="0"/>
        <v>0</v>
      </c>
    </row>
    <row r="16" spans="1:206" ht="30" customHeight="1">
      <c r="A16" s="87"/>
      <c r="B16" s="346"/>
      <c r="C16" s="78"/>
      <c r="D16" s="80"/>
      <c r="E16" s="73"/>
      <c r="F16" s="94"/>
      <c r="G16" s="309">
        <f t="shared" si="1"/>
        <v>0</v>
      </c>
      <c r="I16" s="292" t="str">
        <f t="shared" si="190"/>
        <v/>
      </c>
      <c r="J16" s="293" t="str">
        <f t="shared" si="2"/>
        <v/>
      </c>
      <c r="K16" s="293">
        <f t="shared" si="3"/>
        <v>0</v>
      </c>
      <c r="L16" s="293">
        <f t="shared" si="4"/>
        <v>0</v>
      </c>
      <c r="M16" s="294">
        <f t="shared" si="191"/>
        <v>0</v>
      </c>
      <c r="N16" s="292" t="str">
        <f t="shared" si="5"/>
        <v/>
      </c>
      <c r="O16" s="293" t="str">
        <f t="shared" si="6"/>
        <v/>
      </c>
      <c r="P16" s="293">
        <f t="shared" si="7"/>
        <v>0</v>
      </c>
      <c r="Q16" s="293">
        <f t="shared" si="8"/>
        <v>0</v>
      </c>
      <c r="R16" s="294">
        <f t="shared" si="9"/>
        <v>0</v>
      </c>
      <c r="S16" s="292" t="str">
        <f t="shared" si="10"/>
        <v/>
      </c>
      <c r="T16" s="293" t="str">
        <f t="shared" si="11"/>
        <v/>
      </c>
      <c r="U16" s="293">
        <f t="shared" si="12"/>
        <v>0</v>
      </c>
      <c r="V16" s="293">
        <f t="shared" si="13"/>
        <v>0</v>
      </c>
      <c r="W16" s="294">
        <f t="shared" si="14"/>
        <v>0</v>
      </c>
      <c r="X16" s="292" t="str">
        <f t="shared" si="15"/>
        <v/>
      </c>
      <c r="Y16" s="293" t="str">
        <f t="shared" si="16"/>
        <v/>
      </c>
      <c r="Z16" s="293">
        <f t="shared" si="17"/>
        <v>0</v>
      </c>
      <c r="AA16" s="293">
        <f t="shared" si="18"/>
        <v>0</v>
      </c>
      <c r="AB16" s="294">
        <f t="shared" si="19"/>
        <v>0</v>
      </c>
      <c r="AC16" s="292" t="str">
        <f t="shared" si="20"/>
        <v/>
      </c>
      <c r="AD16" s="293" t="str">
        <f t="shared" si="21"/>
        <v/>
      </c>
      <c r="AE16" s="293">
        <f t="shared" si="22"/>
        <v>0</v>
      </c>
      <c r="AF16" s="293">
        <f t="shared" si="23"/>
        <v>0</v>
      </c>
      <c r="AG16" s="294">
        <f t="shared" si="24"/>
        <v>0</v>
      </c>
      <c r="AH16" s="292" t="str">
        <f t="shared" si="25"/>
        <v/>
      </c>
      <c r="AI16" s="293" t="str">
        <f t="shared" si="26"/>
        <v/>
      </c>
      <c r="AJ16" s="293">
        <f t="shared" si="27"/>
        <v>0</v>
      </c>
      <c r="AK16" s="293">
        <f t="shared" si="28"/>
        <v>0</v>
      </c>
      <c r="AL16" s="294">
        <f t="shared" si="29"/>
        <v>0</v>
      </c>
      <c r="AM16" s="292" t="str">
        <f t="shared" si="30"/>
        <v/>
      </c>
      <c r="AN16" s="293" t="str">
        <f t="shared" si="31"/>
        <v/>
      </c>
      <c r="AO16" s="293">
        <f t="shared" si="32"/>
        <v>0</v>
      </c>
      <c r="AP16" s="293">
        <f t="shared" si="33"/>
        <v>0</v>
      </c>
      <c r="AQ16" s="294">
        <f t="shared" si="34"/>
        <v>0</v>
      </c>
      <c r="AR16" s="292" t="str">
        <f t="shared" si="35"/>
        <v/>
      </c>
      <c r="AS16" s="293" t="str">
        <f t="shared" si="36"/>
        <v/>
      </c>
      <c r="AT16" s="293">
        <f t="shared" si="37"/>
        <v>0</v>
      </c>
      <c r="AU16" s="293">
        <f t="shared" si="38"/>
        <v>0</v>
      </c>
      <c r="AV16" s="294">
        <f t="shared" si="39"/>
        <v>0</v>
      </c>
      <c r="AW16" s="292" t="str">
        <f t="shared" si="40"/>
        <v/>
      </c>
      <c r="AX16" s="293" t="str">
        <f t="shared" si="41"/>
        <v/>
      </c>
      <c r="AY16" s="293">
        <f t="shared" si="42"/>
        <v>0</v>
      </c>
      <c r="AZ16" s="293">
        <f t="shared" si="43"/>
        <v>0</v>
      </c>
      <c r="BA16" s="294">
        <f t="shared" si="44"/>
        <v>0</v>
      </c>
      <c r="BB16" s="292" t="str">
        <f t="shared" si="45"/>
        <v/>
      </c>
      <c r="BC16" s="293" t="str">
        <f t="shared" si="46"/>
        <v/>
      </c>
      <c r="BD16" s="293">
        <f t="shared" si="47"/>
        <v>0</v>
      </c>
      <c r="BE16" s="293">
        <f t="shared" si="48"/>
        <v>0</v>
      </c>
      <c r="BF16" s="294">
        <f t="shared" si="49"/>
        <v>0</v>
      </c>
      <c r="BG16" s="292" t="str">
        <f t="shared" si="50"/>
        <v/>
      </c>
      <c r="BH16" s="293" t="str">
        <f t="shared" si="51"/>
        <v/>
      </c>
      <c r="BI16" s="293">
        <f t="shared" si="52"/>
        <v>0</v>
      </c>
      <c r="BJ16" s="293">
        <f t="shared" si="53"/>
        <v>0</v>
      </c>
      <c r="BK16" s="294">
        <f t="shared" si="54"/>
        <v>0</v>
      </c>
      <c r="BL16" s="292" t="str">
        <f t="shared" si="55"/>
        <v/>
      </c>
      <c r="BM16" s="293" t="str">
        <f t="shared" si="56"/>
        <v/>
      </c>
      <c r="BN16" s="293">
        <f t="shared" si="57"/>
        <v>0</v>
      </c>
      <c r="BO16" s="293">
        <f t="shared" si="58"/>
        <v>0</v>
      </c>
      <c r="BP16" s="294">
        <f t="shared" si="59"/>
        <v>0</v>
      </c>
      <c r="BQ16" s="292" t="str">
        <f t="shared" si="60"/>
        <v/>
      </c>
      <c r="BR16" s="293" t="str">
        <f t="shared" si="61"/>
        <v/>
      </c>
      <c r="BS16" s="293">
        <f t="shared" si="62"/>
        <v>0</v>
      </c>
      <c r="BT16" s="293">
        <f t="shared" si="63"/>
        <v>0</v>
      </c>
      <c r="BU16" s="294">
        <f t="shared" si="64"/>
        <v>0</v>
      </c>
      <c r="BV16" s="292" t="str">
        <f t="shared" si="65"/>
        <v/>
      </c>
      <c r="BW16" s="293" t="str">
        <f t="shared" si="66"/>
        <v/>
      </c>
      <c r="BX16" s="293">
        <f t="shared" si="67"/>
        <v>0</v>
      </c>
      <c r="BY16" s="293">
        <f t="shared" si="68"/>
        <v>0</v>
      </c>
      <c r="BZ16" s="294">
        <f t="shared" si="69"/>
        <v>0</v>
      </c>
      <c r="CA16" s="292" t="str">
        <f t="shared" si="70"/>
        <v/>
      </c>
      <c r="CB16" s="293" t="str">
        <f t="shared" si="71"/>
        <v/>
      </c>
      <c r="CC16" s="293">
        <f t="shared" si="72"/>
        <v>0</v>
      </c>
      <c r="CD16" s="293">
        <f t="shared" si="73"/>
        <v>0</v>
      </c>
      <c r="CE16" s="294">
        <f t="shared" si="74"/>
        <v>0</v>
      </c>
      <c r="CF16" s="292" t="str">
        <f t="shared" si="75"/>
        <v/>
      </c>
      <c r="CG16" s="293" t="str">
        <f t="shared" si="76"/>
        <v/>
      </c>
      <c r="CH16" s="293">
        <f t="shared" si="77"/>
        <v>0</v>
      </c>
      <c r="CI16" s="293">
        <f t="shared" si="78"/>
        <v>0</v>
      </c>
      <c r="CJ16" s="294">
        <f t="shared" si="79"/>
        <v>0</v>
      </c>
      <c r="CK16" s="292" t="str">
        <f t="shared" si="80"/>
        <v/>
      </c>
      <c r="CL16" s="293" t="str">
        <f t="shared" si="81"/>
        <v/>
      </c>
      <c r="CM16" s="293">
        <f t="shared" si="82"/>
        <v>0</v>
      </c>
      <c r="CN16" s="293">
        <f t="shared" si="83"/>
        <v>0</v>
      </c>
      <c r="CO16" s="294">
        <f t="shared" si="84"/>
        <v>0</v>
      </c>
      <c r="CP16" s="292" t="str">
        <f t="shared" si="85"/>
        <v/>
      </c>
      <c r="CQ16" s="293" t="str">
        <f t="shared" si="86"/>
        <v/>
      </c>
      <c r="CR16" s="293">
        <f t="shared" si="87"/>
        <v>0</v>
      </c>
      <c r="CS16" s="293">
        <f t="shared" si="88"/>
        <v>0</v>
      </c>
      <c r="CT16" s="294">
        <f t="shared" si="89"/>
        <v>0</v>
      </c>
      <c r="CU16" s="292" t="str">
        <f t="shared" si="90"/>
        <v/>
      </c>
      <c r="CV16" s="293" t="str">
        <f t="shared" si="91"/>
        <v/>
      </c>
      <c r="CW16" s="293">
        <f t="shared" si="92"/>
        <v>0</v>
      </c>
      <c r="CX16" s="293">
        <f t="shared" si="93"/>
        <v>0</v>
      </c>
      <c r="CY16" s="294">
        <f t="shared" si="94"/>
        <v>0</v>
      </c>
      <c r="CZ16" s="292" t="str">
        <f t="shared" si="95"/>
        <v/>
      </c>
      <c r="DA16" s="293" t="str">
        <f t="shared" si="96"/>
        <v/>
      </c>
      <c r="DB16" s="293">
        <f t="shared" si="97"/>
        <v>0</v>
      </c>
      <c r="DC16" s="293">
        <f t="shared" si="98"/>
        <v>0</v>
      </c>
      <c r="DD16" s="294">
        <f t="shared" si="99"/>
        <v>0</v>
      </c>
      <c r="DE16" s="292" t="str">
        <f t="shared" si="100"/>
        <v/>
      </c>
      <c r="DF16" s="293" t="str">
        <f t="shared" si="101"/>
        <v/>
      </c>
      <c r="DG16" s="293">
        <f t="shared" si="102"/>
        <v>0</v>
      </c>
      <c r="DH16" s="293">
        <f t="shared" si="103"/>
        <v>0</v>
      </c>
      <c r="DI16" s="294">
        <f t="shared" si="104"/>
        <v>0</v>
      </c>
      <c r="DJ16" s="292" t="str">
        <f t="shared" si="105"/>
        <v/>
      </c>
      <c r="DK16" s="293" t="str">
        <f t="shared" si="106"/>
        <v/>
      </c>
      <c r="DL16" s="293">
        <f t="shared" si="107"/>
        <v>0</v>
      </c>
      <c r="DM16" s="293">
        <f t="shared" si="108"/>
        <v>0</v>
      </c>
      <c r="DN16" s="294">
        <f t="shared" si="109"/>
        <v>0</v>
      </c>
      <c r="DO16" s="292" t="str">
        <f t="shared" si="110"/>
        <v/>
      </c>
      <c r="DP16" s="293" t="str">
        <f t="shared" si="111"/>
        <v/>
      </c>
      <c r="DQ16" s="293">
        <f t="shared" si="112"/>
        <v>0</v>
      </c>
      <c r="DR16" s="293">
        <f t="shared" si="113"/>
        <v>0</v>
      </c>
      <c r="DS16" s="294">
        <f t="shared" si="114"/>
        <v>0</v>
      </c>
      <c r="DT16" s="292" t="str">
        <f t="shared" si="115"/>
        <v/>
      </c>
      <c r="DU16" s="293" t="str">
        <f t="shared" si="116"/>
        <v/>
      </c>
      <c r="DV16" s="293">
        <f t="shared" si="117"/>
        <v>0</v>
      </c>
      <c r="DW16" s="293">
        <f t="shared" si="118"/>
        <v>0</v>
      </c>
      <c r="DX16" s="294">
        <f t="shared" si="119"/>
        <v>0</v>
      </c>
      <c r="DY16" s="292" t="str">
        <f t="shared" si="120"/>
        <v/>
      </c>
      <c r="DZ16" s="293" t="str">
        <f t="shared" si="121"/>
        <v/>
      </c>
      <c r="EA16" s="293">
        <f t="shared" si="122"/>
        <v>0</v>
      </c>
      <c r="EB16" s="293">
        <f t="shared" si="123"/>
        <v>0</v>
      </c>
      <c r="EC16" s="294">
        <f t="shared" si="124"/>
        <v>0</v>
      </c>
      <c r="ED16" s="292" t="str">
        <f t="shared" si="125"/>
        <v/>
      </c>
      <c r="EE16" s="293" t="str">
        <f t="shared" si="126"/>
        <v/>
      </c>
      <c r="EF16" s="293">
        <f t="shared" si="127"/>
        <v>0</v>
      </c>
      <c r="EG16" s="293">
        <f t="shared" si="128"/>
        <v>0</v>
      </c>
      <c r="EH16" s="294">
        <f t="shared" si="129"/>
        <v>0</v>
      </c>
      <c r="EI16" s="292" t="str">
        <f t="shared" si="130"/>
        <v/>
      </c>
      <c r="EJ16" s="293" t="str">
        <f t="shared" si="131"/>
        <v/>
      </c>
      <c r="EK16" s="293">
        <f t="shared" si="132"/>
        <v>0</v>
      </c>
      <c r="EL16" s="293">
        <f t="shared" si="133"/>
        <v>0</v>
      </c>
      <c r="EM16" s="294">
        <f t="shared" si="134"/>
        <v>0</v>
      </c>
      <c r="EN16" s="292" t="str">
        <f t="shared" si="135"/>
        <v/>
      </c>
      <c r="EO16" s="293" t="str">
        <f t="shared" si="136"/>
        <v/>
      </c>
      <c r="EP16" s="293">
        <f t="shared" si="137"/>
        <v>0</v>
      </c>
      <c r="EQ16" s="293">
        <f t="shared" si="138"/>
        <v>0</v>
      </c>
      <c r="ER16" s="294">
        <f t="shared" si="139"/>
        <v>0</v>
      </c>
      <c r="ES16" s="292" t="str">
        <f t="shared" si="140"/>
        <v/>
      </c>
      <c r="ET16" s="293" t="str">
        <f t="shared" si="141"/>
        <v/>
      </c>
      <c r="EU16" s="293">
        <f t="shared" si="142"/>
        <v>0</v>
      </c>
      <c r="EV16" s="293">
        <f t="shared" si="143"/>
        <v>0</v>
      </c>
      <c r="EW16" s="294">
        <f t="shared" si="144"/>
        <v>0</v>
      </c>
      <c r="EX16" s="292" t="str">
        <f t="shared" si="145"/>
        <v/>
      </c>
      <c r="EY16" s="293" t="str">
        <f t="shared" si="146"/>
        <v/>
      </c>
      <c r="EZ16" s="293">
        <f t="shared" si="147"/>
        <v>0</v>
      </c>
      <c r="FA16" s="293">
        <f t="shared" si="148"/>
        <v>0</v>
      </c>
      <c r="FB16" s="294">
        <f t="shared" si="149"/>
        <v>0</v>
      </c>
      <c r="FC16" s="292" t="str">
        <f t="shared" si="150"/>
        <v/>
      </c>
      <c r="FD16" s="293" t="str">
        <f t="shared" si="151"/>
        <v/>
      </c>
      <c r="FE16" s="293">
        <f t="shared" si="152"/>
        <v>0</v>
      </c>
      <c r="FF16" s="293">
        <f t="shared" si="153"/>
        <v>0</v>
      </c>
      <c r="FG16" s="294">
        <f t="shared" si="154"/>
        <v>0</v>
      </c>
      <c r="FH16" s="292" t="str">
        <f t="shared" si="155"/>
        <v/>
      </c>
      <c r="FI16" s="293" t="str">
        <f t="shared" si="156"/>
        <v/>
      </c>
      <c r="FJ16" s="293">
        <f t="shared" si="157"/>
        <v>0</v>
      </c>
      <c r="FK16" s="293">
        <f t="shared" si="158"/>
        <v>0</v>
      </c>
      <c r="FL16" s="294">
        <f t="shared" si="159"/>
        <v>0</v>
      </c>
      <c r="FM16" s="292" t="str">
        <f t="shared" si="160"/>
        <v/>
      </c>
      <c r="FN16" s="293" t="str">
        <f t="shared" si="161"/>
        <v/>
      </c>
      <c r="FO16" s="293">
        <f t="shared" si="162"/>
        <v>0</v>
      </c>
      <c r="FP16" s="293">
        <f t="shared" si="163"/>
        <v>0</v>
      </c>
      <c r="FQ16" s="294">
        <f t="shared" si="164"/>
        <v>0</v>
      </c>
      <c r="FR16" s="292" t="str">
        <f t="shared" si="165"/>
        <v/>
      </c>
      <c r="FS16" s="293" t="str">
        <f t="shared" si="166"/>
        <v/>
      </c>
      <c r="FT16" s="293">
        <f t="shared" si="167"/>
        <v>0</v>
      </c>
      <c r="FU16" s="293">
        <f t="shared" si="168"/>
        <v>0</v>
      </c>
      <c r="FV16" s="294">
        <f t="shared" si="169"/>
        <v>0</v>
      </c>
      <c r="FW16" s="292" t="str">
        <f t="shared" si="170"/>
        <v/>
      </c>
      <c r="FX16" s="293" t="str">
        <f t="shared" si="171"/>
        <v/>
      </c>
      <c r="FY16" s="293">
        <f t="shared" si="172"/>
        <v>0</v>
      </c>
      <c r="FZ16" s="293">
        <f t="shared" si="173"/>
        <v>0</v>
      </c>
      <c r="GA16" s="294">
        <f t="shared" si="174"/>
        <v>0</v>
      </c>
      <c r="GB16" s="292" t="str">
        <f t="shared" si="175"/>
        <v/>
      </c>
      <c r="GC16" s="293" t="str">
        <f t="shared" si="176"/>
        <v/>
      </c>
      <c r="GD16" s="293">
        <f t="shared" si="177"/>
        <v>0</v>
      </c>
      <c r="GE16" s="293">
        <f t="shared" si="178"/>
        <v>0</v>
      </c>
      <c r="GF16" s="294">
        <f t="shared" si="179"/>
        <v>0</v>
      </c>
      <c r="GG16" s="292" t="str">
        <f t="shared" si="180"/>
        <v/>
      </c>
      <c r="GH16" s="293" t="str">
        <f t="shared" si="181"/>
        <v/>
      </c>
      <c r="GI16" s="294">
        <f t="shared" si="182"/>
        <v>0</v>
      </c>
      <c r="GJ16" s="292" t="str">
        <f t="shared" si="183"/>
        <v/>
      </c>
      <c r="GK16" s="293" t="str">
        <f t="shared" si="184"/>
        <v/>
      </c>
      <c r="GL16" s="294">
        <f t="shared" si="185"/>
        <v>0</v>
      </c>
      <c r="GM16" s="292" t="str">
        <f t="shared" si="186"/>
        <v/>
      </c>
      <c r="GN16" s="293" t="str">
        <f t="shared" si="192"/>
        <v/>
      </c>
      <c r="GO16" s="293" t="str">
        <f t="shared" si="187"/>
        <v/>
      </c>
      <c r="GP16" s="293" t="str">
        <f t="shared" si="188"/>
        <v/>
      </c>
      <c r="GQ16" s="294" t="str">
        <f t="shared" si="189"/>
        <v/>
      </c>
      <c r="GS16" s="295"/>
      <c r="GT16" s="293"/>
      <c r="GU16" s="296" t="s">
        <v>470</v>
      </c>
      <c r="GV16" s="293" t="s">
        <v>312</v>
      </c>
      <c r="GW16" s="293" t="s">
        <v>18</v>
      </c>
      <c r="GX16" s="297">
        <f t="shared" si="0"/>
        <v>0</v>
      </c>
    </row>
    <row r="17" spans="1:206" ht="30" customHeight="1">
      <c r="A17" s="87"/>
      <c r="B17" s="346"/>
      <c r="C17" s="78"/>
      <c r="D17" s="80"/>
      <c r="E17" s="73"/>
      <c r="F17" s="94"/>
      <c r="G17" s="309">
        <f t="shared" si="1"/>
        <v>0</v>
      </c>
      <c r="I17" s="292" t="str">
        <f t="shared" si="190"/>
        <v/>
      </c>
      <c r="J17" s="293" t="str">
        <f t="shared" si="2"/>
        <v/>
      </c>
      <c r="K17" s="293">
        <f t="shared" si="3"/>
        <v>0</v>
      </c>
      <c r="L17" s="293">
        <f t="shared" si="4"/>
        <v>0</v>
      </c>
      <c r="M17" s="294">
        <f t="shared" si="191"/>
        <v>0</v>
      </c>
      <c r="N17" s="292" t="str">
        <f t="shared" si="5"/>
        <v/>
      </c>
      <c r="O17" s="293" t="str">
        <f t="shared" si="6"/>
        <v/>
      </c>
      <c r="P17" s="293">
        <f t="shared" si="7"/>
        <v>0</v>
      </c>
      <c r="Q17" s="293">
        <f t="shared" si="8"/>
        <v>0</v>
      </c>
      <c r="R17" s="294">
        <f t="shared" si="9"/>
        <v>0</v>
      </c>
      <c r="S17" s="292" t="str">
        <f t="shared" si="10"/>
        <v/>
      </c>
      <c r="T17" s="293" t="str">
        <f t="shared" si="11"/>
        <v/>
      </c>
      <c r="U17" s="293">
        <f t="shared" si="12"/>
        <v>0</v>
      </c>
      <c r="V17" s="293">
        <f t="shared" si="13"/>
        <v>0</v>
      </c>
      <c r="W17" s="294">
        <f t="shared" si="14"/>
        <v>0</v>
      </c>
      <c r="X17" s="292" t="str">
        <f t="shared" si="15"/>
        <v/>
      </c>
      <c r="Y17" s="293" t="str">
        <f t="shared" si="16"/>
        <v/>
      </c>
      <c r="Z17" s="293">
        <f t="shared" si="17"/>
        <v>0</v>
      </c>
      <c r="AA17" s="293">
        <f t="shared" si="18"/>
        <v>0</v>
      </c>
      <c r="AB17" s="294">
        <f t="shared" si="19"/>
        <v>0</v>
      </c>
      <c r="AC17" s="292" t="str">
        <f t="shared" si="20"/>
        <v/>
      </c>
      <c r="AD17" s="293" t="str">
        <f t="shared" si="21"/>
        <v/>
      </c>
      <c r="AE17" s="293">
        <f t="shared" si="22"/>
        <v>0</v>
      </c>
      <c r="AF17" s="293">
        <f t="shared" si="23"/>
        <v>0</v>
      </c>
      <c r="AG17" s="294">
        <f t="shared" si="24"/>
        <v>0</v>
      </c>
      <c r="AH17" s="292" t="str">
        <f t="shared" si="25"/>
        <v/>
      </c>
      <c r="AI17" s="293" t="str">
        <f t="shared" si="26"/>
        <v/>
      </c>
      <c r="AJ17" s="293">
        <f t="shared" si="27"/>
        <v>0</v>
      </c>
      <c r="AK17" s="293">
        <f t="shared" si="28"/>
        <v>0</v>
      </c>
      <c r="AL17" s="294">
        <f t="shared" si="29"/>
        <v>0</v>
      </c>
      <c r="AM17" s="292" t="str">
        <f t="shared" si="30"/>
        <v/>
      </c>
      <c r="AN17" s="293" t="str">
        <f t="shared" si="31"/>
        <v/>
      </c>
      <c r="AO17" s="293">
        <f t="shared" si="32"/>
        <v>0</v>
      </c>
      <c r="AP17" s="293">
        <f t="shared" si="33"/>
        <v>0</v>
      </c>
      <c r="AQ17" s="294">
        <f t="shared" si="34"/>
        <v>0</v>
      </c>
      <c r="AR17" s="292" t="str">
        <f t="shared" si="35"/>
        <v/>
      </c>
      <c r="AS17" s="293" t="str">
        <f t="shared" si="36"/>
        <v/>
      </c>
      <c r="AT17" s="293">
        <f t="shared" si="37"/>
        <v>0</v>
      </c>
      <c r="AU17" s="293">
        <f t="shared" si="38"/>
        <v>0</v>
      </c>
      <c r="AV17" s="294">
        <f t="shared" si="39"/>
        <v>0</v>
      </c>
      <c r="AW17" s="292" t="str">
        <f t="shared" si="40"/>
        <v/>
      </c>
      <c r="AX17" s="293" t="str">
        <f t="shared" si="41"/>
        <v/>
      </c>
      <c r="AY17" s="293">
        <f t="shared" si="42"/>
        <v>0</v>
      </c>
      <c r="AZ17" s="293">
        <f t="shared" si="43"/>
        <v>0</v>
      </c>
      <c r="BA17" s="294">
        <f t="shared" si="44"/>
        <v>0</v>
      </c>
      <c r="BB17" s="292" t="str">
        <f t="shared" si="45"/>
        <v/>
      </c>
      <c r="BC17" s="293" t="str">
        <f t="shared" si="46"/>
        <v/>
      </c>
      <c r="BD17" s="293">
        <f t="shared" si="47"/>
        <v>0</v>
      </c>
      <c r="BE17" s="293">
        <f t="shared" si="48"/>
        <v>0</v>
      </c>
      <c r="BF17" s="294">
        <f t="shared" si="49"/>
        <v>0</v>
      </c>
      <c r="BG17" s="292" t="str">
        <f t="shared" si="50"/>
        <v/>
      </c>
      <c r="BH17" s="293" t="str">
        <f t="shared" si="51"/>
        <v/>
      </c>
      <c r="BI17" s="293">
        <f t="shared" si="52"/>
        <v>0</v>
      </c>
      <c r="BJ17" s="293">
        <f t="shared" si="53"/>
        <v>0</v>
      </c>
      <c r="BK17" s="294">
        <f t="shared" si="54"/>
        <v>0</v>
      </c>
      <c r="BL17" s="292" t="str">
        <f t="shared" si="55"/>
        <v/>
      </c>
      <c r="BM17" s="293" t="str">
        <f t="shared" si="56"/>
        <v/>
      </c>
      <c r="BN17" s="293">
        <f t="shared" si="57"/>
        <v>0</v>
      </c>
      <c r="BO17" s="293">
        <f t="shared" si="58"/>
        <v>0</v>
      </c>
      <c r="BP17" s="294">
        <f t="shared" si="59"/>
        <v>0</v>
      </c>
      <c r="BQ17" s="292" t="str">
        <f t="shared" si="60"/>
        <v/>
      </c>
      <c r="BR17" s="293" t="str">
        <f t="shared" si="61"/>
        <v/>
      </c>
      <c r="BS17" s="293">
        <f t="shared" si="62"/>
        <v>0</v>
      </c>
      <c r="BT17" s="293">
        <f t="shared" si="63"/>
        <v>0</v>
      </c>
      <c r="BU17" s="294">
        <f t="shared" si="64"/>
        <v>0</v>
      </c>
      <c r="BV17" s="292" t="str">
        <f t="shared" si="65"/>
        <v/>
      </c>
      <c r="BW17" s="293" t="str">
        <f t="shared" si="66"/>
        <v/>
      </c>
      <c r="BX17" s="293">
        <f t="shared" si="67"/>
        <v>0</v>
      </c>
      <c r="BY17" s="293">
        <f t="shared" si="68"/>
        <v>0</v>
      </c>
      <c r="BZ17" s="294">
        <f t="shared" si="69"/>
        <v>0</v>
      </c>
      <c r="CA17" s="292" t="str">
        <f t="shared" si="70"/>
        <v/>
      </c>
      <c r="CB17" s="293" t="str">
        <f t="shared" si="71"/>
        <v/>
      </c>
      <c r="CC17" s="293">
        <f t="shared" si="72"/>
        <v>0</v>
      </c>
      <c r="CD17" s="293">
        <f t="shared" si="73"/>
        <v>0</v>
      </c>
      <c r="CE17" s="294">
        <f t="shared" si="74"/>
        <v>0</v>
      </c>
      <c r="CF17" s="292" t="str">
        <f t="shared" si="75"/>
        <v/>
      </c>
      <c r="CG17" s="293" t="str">
        <f t="shared" si="76"/>
        <v/>
      </c>
      <c r="CH17" s="293">
        <f t="shared" si="77"/>
        <v>0</v>
      </c>
      <c r="CI17" s="293">
        <f t="shared" si="78"/>
        <v>0</v>
      </c>
      <c r="CJ17" s="294">
        <f t="shared" si="79"/>
        <v>0</v>
      </c>
      <c r="CK17" s="292" t="str">
        <f t="shared" si="80"/>
        <v/>
      </c>
      <c r="CL17" s="293" t="str">
        <f t="shared" si="81"/>
        <v/>
      </c>
      <c r="CM17" s="293">
        <f t="shared" si="82"/>
        <v>0</v>
      </c>
      <c r="CN17" s="293">
        <f t="shared" si="83"/>
        <v>0</v>
      </c>
      <c r="CO17" s="294">
        <f t="shared" si="84"/>
        <v>0</v>
      </c>
      <c r="CP17" s="292" t="str">
        <f t="shared" si="85"/>
        <v/>
      </c>
      <c r="CQ17" s="293" t="str">
        <f t="shared" si="86"/>
        <v/>
      </c>
      <c r="CR17" s="293">
        <f t="shared" si="87"/>
        <v>0</v>
      </c>
      <c r="CS17" s="293">
        <f t="shared" si="88"/>
        <v>0</v>
      </c>
      <c r="CT17" s="294">
        <f t="shared" si="89"/>
        <v>0</v>
      </c>
      <c r="CU17" s="292" t="str">
        <f t="shared" si="90"/>
        <v/>
      </c>
      <c r="CV17" s="293" t="str">
        <f t="shared" si="91"/>
        <v/>
      </c>
      <c r="CW17" s="293">
        <f t="shared" si="92"/>
        <v>0</v>
      </c>
      <c r="CX17" s="293">
        <f t="shared" si="93"/>
        <v>0</v>
      </c>
      <c r="CY17" s="294">
        <f t="shared" si="94"/>
        <v>0</v>
      </c>
      <c r="CZ17" s="292" t="str">
        <f t="shared" si="95"/>
        <v/>
      </c>
      <c r="DA17" s="293" t="str">
        <f t="shared" si="96"/>
        <v/>
      </c>
      <c r="DB17" s="293">
        <f t="shared" si="97"/>
        <v>0</v>
      </c>
      <c r="DC17" s="293">
        <f t="shared" si="98"/>
        <v>0</v>
      </c>
      <c r="DD17" s="294">
        <f t="shared" si="99"/>
        <v>0</v>
      </c>
      <c r="DE17" s="292" t="str">
        <f t="shared" si="100"/>
        <v/>
      </c>
      <c r="DF17" s="293" t="str">
        <f t="shared" si="101"/>
        <v/>
      </c>
      <c r="DG17" s="293">
        <f t="shared" si="102"/>
        <v>0</v>
      </c>
      <c r="DH17" s="293">
        <f t="shared" si="103"/>
        <v>0</v>
      </c>
      <c r="DI17" s="294">
        <f t="shared" si="104"/>
        <v>0</v>
      </c>
      <c r="DJ17" s="292" t="str">
        <f t="shared" si="105"/>
        <v/>
      </c>
      <c r="DK17" s="293" t="str">
        <f t="shared" si="106"/>
        <v/>
      </c>
      <c r="DL17" s="293">
        <f t="shared" si="107"/>
        <v>0</v>
      </c>
      <c r="DM17" s="293">
        <f t="shared" si="108"/>
        <v>0</v>
      </c>
      <c r="DN17" s="294">
        <f t="shared" si="109"/>
        <v>0</v>
      </c>
      <c r="DO17" s="292" t="str">
        <f t="shared" si="110"/>
        <v/>
      </c>
      <c r="DP17" s="293" t="str">
        <f t="shared" si="111"/>
        <v/>
      </c>
      <c r="DQ17" s="293">
        <f t="shared" si="112"/>
        <v>0</v>
      </c>
      <c r="DR17" s="293">
        <f t="shared" si="113"/>
        <v>0</v>
      </c>
      <c r="DS17" s="294">
        <f t="shared" si="114"/>
        <v>0</v>
      </c>
      <c r="DT17" s="292" t="str">
        <f t="shared" si="115"/>
        <v/>
      </c>
      <c r="DU17" s="293" t="str">
        <f t="shared" si="116"/>
        <v/>
      </c>
      <c r="DV17" s="293">
        <f t="shared" si="117"/>
        <v>0</v>
      </c>
      <c r="DW17" s="293">
        <f t="shared" si="118"/>
        <v>0</v>
      </c>
      <c r="DX17" s="294">
        <f t="shared" si="119"/>
        <v>0</v>
      </c>
      <c r="DY17" s="292" t="str">
        <f t="shared" si="120"/>
        <v/>
      </c>
      <c r="DZ17" s="293" t="str">
        <f t="shared" si="121"/>
        <v/>
      </c>
      <c r="EA17" s="293">
        <f t="shared" si="122"/>
        <v>0</v>
      </c>
      <c r="EB17" s="293">
        <f t="shared" si="123"/>
        <v>0</v>
      </c>
      <c r="EC17" s="294">
        <f t="shared" si="124"/>
        <v>0</v>
      </c>
      <c r="ED17" s="292" t="str">
        <f t="shared" si="125"/>
        <v/>
      </c>
      <c r="EE17" s="293" t="str">
        <f t="shared" si="126"/>
        <v/>
      </c>
      <c r="EF17" s="293">
        <f t="shared" si="127"/>
        <v>0</v>
      </c>
      <c r="EG17" s="293">
        <f t="shared" si="128"/>
        <v>0</v>
      </c>
      <c r="EH17" s="294">
        <f t="shared" si="129"/>
        <v>0</v>
      </c>
      <c r="EI17" s="292" t="str">
        <f t="shared" si="130"/>
        <v/>
      </c>
      <c r="EJ17" s="293" t="str">
        <f t="shared" si="131"/>
        <v/>
      </c>
      <c r="EK17" s="293">
        <f t="shared" si="132"/>
        <v>0</v>
      </c>
      <c r="EL17" s="293">
        <f t="shared" si="133"/>
        <v>0</v>
      </c>
      <c r="EM17" s="294">
        <f t="shared" si="134"/>
        <v>0</v>
      </c>
      <c r="EN17" s="292" t="str">
        <f t="shared" si="135"/>
        <v/>
      </c>
      <c r="EO17" s="293" t="str">
        <f t="shared" si="136"/>
        <v/>
      </c>
      <c r="EP17" s="293">
        <f t="shared" si="137"/>
        <v>0</v>
      </c>
      <c r="EQ17" s="293">
        <f t="shared" si="138"/>
        <v>0</v>
      </c>
      <c r="ER17" s="294">
        <f t="shared" si="139"/>
        <v>0</v>
      </c>
      <c r="ES17" s="292" t="str">
        <f t="shared" si="140"/>
        <v/>
      </c>
      <c r="ET17" s="293" t="str">
        <f t="shared" si="141"/>
        <v/>
      </c>
      <c r="EU17" s="293">
        <f t="shared" si="142"/>
        <v>0</v>
      </c>
      <c r="EV17" s="293">
        <f t="shared" si="143"/>
        <v>0</v>
      </c>
      <c r="EW17" s="294">
        <f t="shared" si="144"/>
        <v>0</v>
      </c>
      <c r="EX17" s="292" t="str">
        <f t="shared" si="145"/>
        <v/>
      </c>
      <c r="EY17" s="293" t="str">
        <f t="shared" si="146"/>
        <v/>
      </c>
      <c r="EZ17" s="293">
        <f t="shared" si="147"/>
        <v>0</v>
      </c>
      <c r="FA17" s="293">
        <f t="shared" si="148"/>
        <v>0</v>
      </c>
      <c r="FB17" s="294">
        <f t="shared" si="149"/>
        <v>0</v>
      </c>
      <c r="FC17" s="292" t="str">
        <f t="shared" si="150"/>
        <v/>
      </c>
      <c r="FD17" s="293" t="str">
        <f t="shared" si="151"/>
        <v/>
      </c>
      <c r="FE17" s="293">
        <f t="shared" si="152"/>
        <v>0</v>
      </c>
      <c r="FF17" s="293">
        <f t="shared" si="153"/>
        <v>0</v>
      </c>
      <c r="FG17" s="294">
        <f t="shared" si="154"/>
        <v>0</v>
      </c>
      <c r="FH17" s="292" t="str">
        <f t="shared" si="155"/>
        <v/>
      </c>
      <c r="FI17" s="293" t="str">
        <f t="shared" si="156"/>
        <v/>
      </c>
      <c r="FJ17" s="293">
        <f t="shared" si="157"/>
        <v>0</v>
      </c>
      <c r="FK17" s="293">
        <f t="shared" si="158"/>
        <v>0</v>
      </c>
      <c r="FL17" s="294">
        <f t="shared" si="159"/>
        <v>0</v>
      </c>
      <c r="FM17" s="292" t="str">
        <f t="shared" si="160"/>
        <v/>
      </c>
      <c r="FN17" s="293" t="str">
        <f t="shared" si="161"/>
        <v/>
      </c>
      <c r="FO17" s="293">
        <f t="shared" si="162"/>
        <v>0</v>
      </c>
      <c r="FP17" s="293">
        <f t="shared" si="163"/>
        <v>0</v>
      </c>
      <c r="FQ17" s="294">
        <f t="shared" si="164"/>
        <v>0</v>
      </c>
      <c r="FR17" s="292" t="str">
        <f t="shared" si="165"/>
        <v/>
      </c>
      <c r="FS17" s="293" t="str">
        <f t="shared" si="166"/>
        <v/>
      </c>
      <c r="FT17" s="293">
        <f t="shared" si="167"/>
        <v>0</v>
      </c>
      <c r="FU17" s="293">
        <f t="shared" si="168"/>
        <v>0</v>
      </c>
      <c r="FV17" s="294">
        <f t="shared" si="169"/>
        <v>0</v>
      </c>
      <c r="FW17" s="292" t="str">
        <f t="shared" si="170"/>
        <v/>
      </c>
      <c r="FX17" s="293" t="str">
        <f t="shared" si="171"/>
        <v/>
      </c>
      <c r="FY17" s="293">
        <f t="shared" si="172"/>
        <v>0</v>
      </c>
      <c r="FZ17" s="293">
        <f t="shared" si="173"/>
        <v>0</v>
      </c>
      <c r="GA17" s="294">
        <f t="shared" si="174"/>
        <v>0</v>
      </c>
      <c r="GB17" s="292" t="str">
        <f t="shared" si="175"/>
        <v/>
      </c>
      <c r="GC17" s="293" t="str">
        <f t="shared" si="176"/>
        <v/>
      </c>
      <c r="GD17" s="293">
        <f t="shared" si="177"/>
        <v>0</v>
      </c>
      <c r="GE17" s="293">
        <f t="shared" si="178"/>
        <v>0</v>
      </c>
      <c r="GF17" s="294">
        <f t="shared" si="179"/>
        <v>0</v>
      </c>
      <c r="GG17" s="292" t="str">
        <f t="shared" si="180"/>
        <v/>
      </c>
      <c r="GH17" s="293" t="str">
        <f t="shared" si="181"/>
        <v/>
      </c>
      <c r="GI17" s="294">
        <f t="shared" si="182"/>
        <v>0</v>
      </c>
      <c r="GJ17" s="292" t="str">
        <f t="shared" si="183"/>
        <v/>
      </c>
      <c r="GK17" s="293" t="str">
        <f t="shared" si="184"/>
        <v/>
      </c>
      <c r="GL17" s="294">
        <f t="shared" si="185"/>
        <v>0</v>
      </c>
      <c r="GM17" s="292" t="str">
        <f t="shared" si="186"/>
        <v/>
      </c>
      <c r="GN17" s="293" t="str">
        <f t="shared" si="192"/>
        <v/>
      </c>
      <c r="GO17" s="293" t="str">
        <f t="shared" si="187"/>
        <v/>
      </c>
      <c r="GP17" s="293" t="str">
        <f t="shared" si="188"/>
        <v/>
      </c>
      <c r="GQ17" s="294" t="str">
        <f t="shared" si="189"/>
        <v/>
      </c>
      <c r="GS17" s="295"/>
      <c r="GT17" s="293"/>
      <c r="GU17" s="296" t="s">
        <v>470</v>
      </c>
      <c r="GV17" s="293" t="s">
        <v>312</v>
      </c>
      <c r="GW17" s="293" t="s">
        <v>211</v>
      </c>
      <c r="GX17" s="297">
        <f t="shared" si="0"/>
        <v>0</v>
      </c>
    </row>
    <row r="18" spans="1:206" ht="30" customHeight="1">
      <c r="A18" s="87"/>
      <c r="B18" s="346"/>
      <c r="C18" s="78"/>
      <c r="D18" s="80"/>
      <c r="E18" s="73"/>
      <c r="F18" s="94"/>
      <c r="G18" s="309">
        <f t="shared" si="1"/>
        <v>0</v>
      </c>
      <c r="I18" s="292" t="str">
        <f t="shared" si="190"/>
        <v/>
      </c>
      <c r="J18" s="293" t="str">
        <f t="shared" si="2"/>
        <v/>
      </c>
      <c r="K18" s="293">
        <f t="shared" si="3"/>
        <v>0</v>
      </c>
      <c r="L18" s="293">
        <f t="shared" si="4"/>
        <v>0</v>
      </c>
      <c r="M18" s="294">
        <f t="shared" si="191"/>
        <v>0</v>
      </c>
      <c r="N18" s="292" t="str">
        <f t="shared" si="5"/>
        <v/>
      </c>
      <c r="O18" s="293" t="str">
        <f t="shared" si="6"/>
        <v/>
      </c>
      <c r="P18" s="293">
        <f t="shared" si="7"/>
        <v>0</v>
      </c>
      <c r="Q18" s="293">
        <f t="shared" si="8"/>
        <v>0</v>
      </c>
      <c r="R18" s="294">
        <f t="shared" si="9"/>
        <v>0</v>
      </c>
      <c r="S18" s="292" t="str">
        <f t="shared" si="10"/>
        <v/>
      </c>
      <c r="T18" s="293" t="str">
        <f t="shared" si="11"/>
        <v/>
      </c>
      <c r="U18" s="293">
        <f t="shared" si="12"/>
        <v>0</v>
      </c>
      <c r="V18" s="293">
        <f t="shared" si="13"/>
        <v>0</v>
      </c>
      <c r="W18" s="294">
        <f t="shared" si="14"/>
        <v>0</v>
      </c>
      <c r="X18" s="292" t="str">
        <f t="shared" si="15"/>
        <v/>
      </c>
      <c r="Y18" s="293" t="str">
        <f t="shared" si="16"/>
        <v/>
      </c>
      <c r="Z18" s="293">
        <f t="shared" si="17"/>
        <v>0</v>
      </c>
      <c r="AA18" s="293">
        <f t="shared" si="18"/>
        <v>0</v>
      </c>
      <c r="AB18" s="294">
        <f t="shared" si="19"/>
        <v>0</v>
      </c>
      <c r="AC18" s="292" t="str">
        <f t="shared" si="20"/>
        <v/>
      </c>
      <c r="AD18" s="293" t="str">
        <f t="shared" si="21"/>
        <v/>
      </c>
      <c r="AE18" s="293">
        <f t="shared" si="22"/>
        <v>0</v>
      </c>
      <c r="AF18" s="293">
        <f t="shared" si="23"/>
        <v>0</v>
      </c>
      <c r="AG18" s="294">
        <f t="shared" si="24"/>
        <v>0</v>
      </c>
      <c r="AH18" s="292" t="str">
        <f t="shared" si="25"/>
        <v/>
      </c>
      <c r="AI18" s="293" t="str">
        <f t="shared" si="26"/>
        <v/>
      </c>
      <c r="AJ18" s="293">
        <f t="shared" si="27"/>
        <v>0</v>
      </c>
      <c r="AK18" s="293">
        <f t="shared" si="28"/>
        <v>0</v>
      </c>
      <c r="AL18" s="294">
        <f t="shared" si="29"/>
        <v>0</v>
      </c>
      <c r="AM18" s="292" t="str">
        <f t="shared" si="30"/>
        <v/>
      </c>
      <c r="AN18" s="293" t="str">
        <f t="shared" si="31"/>
        <v/>
      </c>
      <c r="AO18" s="293">
        <f t="shared" si="32"/>
        <v>0</v>
      </c>
      <c r="AP18" s="293">
        <f t="shared" si="33"/>
        <v>0</v>
      </c>
      <c r="AQ18" s="294">
        <f t="shared" si="34"/>
        <v>0</v>
      </c>
      <c r="AR18" s="292" t="str">
        <f t="shared" si="35"/>
        <v/>
      </c>
      <c r="AS18" s="293" t="str">
        <f t="shared" si="36"/>
        <v/>
      </c>
      <c r="AT18" s="293">
        <f t="shared" si="37"/>
        <v>0</v>
      </c>
      <c r="AU18" s="293">
        <f t="shared" si="38"/>
        <v>0</v>
      </c>
      <c r="AV18" s="294">
        <f t="shared" si="39"/>
        <v>0</v>
      </c>
      <c r="AW18" s="292" t="str">
        <f t="shared" si="40"/>
        <v/>
      </c>
      <c r="AX18" s="293" t="str">
        <f t="shared" si="41"/>
        <v/>
      </c>
      <c r="AY18" s="293">
        <f t="shared" si="42"/>
        <v>0</v>
      </c>
      <c r="AZ18" s="293">
        <f t="shared" si="43"/>
        <v>0</v>
      </c>
      <c r="BA18" s="294">
        <f t="shared" si="44"/>
        <v>0</v>
      </c>
      <c r="BB18" s="292" t="str">
        <f t="shared" si="45"/>
        <v/>
      </c>
      <c r="BC18" s="293" t="str">
        <f t="shared" si="46"/>
        <v/>
      </c>
      <c r="BD18" s="293">
        <f t="shared" si="47"/>
        <v>0</v>
      </c>
      <c r="BE18" s="293">
        <f t="shared" si="48"/>
        <v>0</v>
      </c>
      <c r="BF18" s="294">
        <f t="shared" si="49"/>
        <v>0</v>
      </c>
      <c r="BG18" s="292" t="str">
        <f t="shared" si="50"/>
        <v/>
      </c>
      <c r="BH18" s="293" t="str">
        <f t="shared" si="51"/>
        <v/>
      </c>
      <c r="BI18" s="293">
        <f t="shared" si="52"/>
        <v>0</v>
      </c>
      <c r="BJ18" s="293">
        <f t="shared" si="53"/>
        <v>0</v>
      </c>
      <c r="BK18" s="294">
        <f t="shared" si="54"/>
        <v>0</v>
      </c>
      <c r="BL18" s="292" t="str">
        <f t="shared" si="55"/>
        <v/>
      </c>
      <c r="BM18" s="293" t="str">
        <f t="shared" si="56"/>
        <v/>
      </c>
      <c r="BN18" s="293">
        <f t="shared" si="57"/>
        <v>0</v>
      </c>
      <c r="BO18" s="293">
        <f t="shared" si="58"/>
        <v>0</v>
      </c>
      <c r="BP18" s="294">
        <f t="shared" si="59"/>
        <v>0</v>
      </c>
      <c r="BQ18" s="292" t="str">
        <f t="shared" si="60"/>
        <v/>
      </c>
      <c r="BR18" s="293" t="str">
        <f t="shared" si="61"/>
        <v/>
      </c>
      <c r="BS18" s="293">
        <f t="shared" si="62"/>
        <v>0</v>
      </c>
      <c r="BT18" s="293">
        <f t="shared" si="63"/>
        <v>0</v>
      </c>
      <c r="BU18" s="294">
        <f t="shared" si="64"/>
        <v>0</v>
      </c>
      <c r="BV18" s="292" t="str">
        <f t="shared" si="65"/>
        <v/>
      </c>
      <c r="BW18" s="293" t="str">
        <f t="shared" si="66"/>
        <v/>
      </c>
      <c r="BX18" s="293">
        <f t="shared" si="67"/>
        <v>0</v>
      </c>
      <c r="BY18" s="293">
        <f t="shared" si="68"/>
        <v>0</v>
      </c>
      <c r="BZ18" s="294">
        <f t="shared" si="69"/>
        <v>0</v>
      </c>
      <c r="CA18" s="292" t="str">
        <f t="shared" si="70"/>
        <v/>
      </c>
      <c r="CB18" s="293" t="str">
        <f t="shared" si="71"/>
        <v/>
      </c>
      <c r="CC18" s="293">
        <f t="shared" si="72"/>
        <v>0</v>
      </c>
      <c r="CD18" s="293">
        <f t="shared" si="73"/>
        <v>0</v>
      </c>
      <c r="CE18" s="294">
        <f t="shared" si="74"/>
        <v>0</v>
      </c>
      <c r="CF18" s="292" t="str">
        <f t="shared" si="75"/>
        <v/>
      </c>
      <c r="CG18" s="293" t="str">
        <f t="shared" si="76"/>
        <v/>
      </c>
      <c r="CH18" s="293">
        <f t="shared" si="77"/>
        <v>0</v>
      </c>
      <c r="CI18" s="293">
        <f t="shared" si="78"/>
        <v>0</v>
      </c>
      <c r="CJ18" s="294">
        <f t="shared" si="79"/>
        <v>0</v>
      </c>
      <c r="CK18" s="292" t="str">
        <f t="shared" si="80"/>
        <v/>
      </c>
      <c r="CL18" s="293" t="str">
        <f t="shared" si="81"/>
        <v/>
      </c>
      <c r="CM18" s="293">
        <f t="shared" si="82"/>
        <v>0</v>
      </c>
      <c r="CN18" s="293">
        <f t="shared" si="83"/>
        <v>0</v>
      </c>
      <c r="CO18" s="294">
        <f t="shared" si="84"/>
        <v>0</v>
      </c>
      <c r="CP18" s="292" t="str">
        <f t="shared" si="85"/>
        <v/>
      </c>
      <c r="CQ18" s="293" t="str">
        <f t="shared" si="86"/>
        <v/>
      </c>
      <c r="CR18" s="293">
        <f t="shared" si="87"/>
        <v>0</v>
      </c>
      <c r="CS18" s="293">
        <f t="shared" si="88"/>
        <v>0</v>
      </c>
      <c r="CT18" s="294">
        <f t="shared" si="89"/>
        <v>0</v>
      </c>
      <c r="CU18" s="292" t="str">
        <f t="shared" si="90"/>
        <v/>
      </c>
      <c r="CV18" s="293" t="str">
        <f t="shared" si="91"/>
        <v/>
      </c>
      <c r="CW18" s="293">
        <f t="shared" si="92"/>
        <v>0</v>
      </c>
      <c r="CX18" s="293">
        <f t="shared" si="93"/>
        <v>0</v>
      </c>
      <c r="CY18" s="294">
        <f t="shared" si="94"/>
        <v>0</v>
      </c>
      <c r="CZ18" s="292" t="str">
        <f t="shared" si="95"/>
        <v/>
      </c>
      <c r="DA18" s="293" t="str">
        <f t="shared" si="96"/>
        <v/>
      </c>
      <c r="DB18" s="293">
        <f t="shared" si="97"/>
        <v>0</v>
      </c>
      <c r="DC18" s="293">
        <f t="shared" si="98"/>
        <v>0</v>
      </c>
      <c r="DD18" s="294">
        <f t="shared" si="99"/>
        <v>0</v>
      </c>
      <c r="DE18" s="292" t="str">
        <f t="shared" si="100"/>
        <v/>
      </c>
      <c r="DF18" s="293" t="str">
        <f t="shared" si="101"/>
        <v/>
      </c>
      <c r="DG18" s="293">
        <f t="shared" si="102"/>
        <v>0</v>
      </c>
      <c r="DH18" s="293">
        <f t="shared" si="103"/>
        <v>0</v>
      </c>
      <c r="DI18" s="294">
        <f t="shared" si="104"/>
        <v>0</v>
      </c>
      <c r="DJ18" s="292" t="str">
        <f t="shared" si="105"/>
        <v/>
      </c>
      <c r="DK18" s="293" t="str">
        <f t="shared" si="106"/>
        <v/>
      </c>
      <c r="DL18" s="293">
        <f t="shared" si="107"/>
        <v>0</v>
      </c>
      <c r="DM18" s="293">
        <f t="shared" si="108"/>
        <v>0</v>
      </c>
      <c r="DN18" s="294">
        <f t="shared" si="109"/>
        <v>0</v>
      </c>
      <c r="DO18" s="292" t="str">
        <f t="shared" si="110"/>
        <v/>
      </c>
      <c r="DP18" s="293" t="str">
        <f t="shared" si="111"/>
        <v/>
      </c>
      <c r="DQ18" s="293">
        <f t="shared" si="112"/>
        <v>0</v>
      </c>
      <c r="DR18" s="293">
        <f t="shared" si="113"/>
        <v>0</v>
      </c>
      <c r="DS18" s="294">
        <f t="shared" si="114"/>
        <v>0</v>
      </c>
      <c r="DT18" s="292" t="str">
        <f t="shared" si="115"/>
        <v/>
      </c>
      <c r="DU18" s="293" t="str">
        <f t="shared" si="116"/>
        <v/>
      </c>
      <c r="DV18" s="293">
        <f t="shared" si="117"/>
        <v>0</v>
      </c>
      <c r="DW18" s="293">
        <f t="shared" si="118"/>
        <v>0</v>
      </c>
      <c r="DX18" s="294">
        <f t="shared" si="119"/>
        <v>0</v>
      </c>
      <c r="DY18" s="292" t="str">
        <f t="shared" si="120"/>
        <v/>
      </c>
      <c r="DZ18" s="293" t="str">
        <f t="shared" si="121"/>
        <v/>
      </c>
      <c r="EA18" s="293">
        <f t="shared" si="122"/>
        <v>0</v>
      </c>
      <c r="EB18" s="293">
        <f t="shared" si="123"/>
        <v>0</v>
      </c>
      <c r="EC18" s="294">
        <f t="shared" si="124"/>
        <v>0</v>
      </c>
      <c r="ED18" s="292" t="str">
        <f t="shared" si="125"/>
        <v/>
      </c>
      <c r="EE18" s="293" t="str">
        <f t="shared" si="126"/>
        <v/>
      </c>
      <c r="EF18" s="293">
        <f t="shared" si="127"/>
        <v>0</v>
      </c>
      <c r="EG18" s="293">
        <f t="shared" si="128"/>
        <v>0</v>
      </c>
      <c r="EH18" s="294">
        <f t="shared" si="129"/>
        <v>0</v>
      </c>
      <c r="EI18" s="292" t="str">
        <f t="shared" si="130"/>
        <v/>
      </c>
      <c r="EJ18" s="293" t="str">
        <f t="shared" si="131"/>
        <v/>
      </c>
      <c r="EK18" s="293">
        <f t="shared" si="132"/>
        <v>0</v>
      </c>
      <c r="EL18" s="293">
        <f t="shared" si="133"/>
        <v>0</v>
      </c>
      <c r="EM18" s="294">
        <f t="shared" si="134"/>
        <v>0</v>
      </c>
      <c r="EN18" s="292" t="str">
        <f t="shared" si="135"/>
        <v/>
      </c>
      <c r="EO18" s="293" t="str">
        <f t="shared" si="136"/>
        <v/>
      </c>
      <c r="EP18" s="293">
        <f t="shared" si="137"/>
        <v>0</v>
      </c>
      <c r="EQ18" s="293">
        <f t="shared" si="138"/>
        <v>0</v>
      </c>
      <c r="ER18" s="294">
        <f t="shared" si="139"/>
        <v>0</v>
      </c>
      <c r="ES18" s="292" t="str">
        <f t="shared" si="140"/>
        <v/>
      </c>
      <c r="ET18" s="293" t="str">
        <f t="shared" si="141"/>
        <v/>
      </c>
      <c r="EU18" s="293">
        <f t="shared" si="142"/>
        <v>0</v>
      </c>
      <c r="EV18" s="293">
        <f t="shared" si="143"/>
        <v>0</v>
      </c>
      <c r="EW18" s="294">
        <f t="shared" si="144"/>
        <v>0</v>
      </c>
      <c r="EX18" s="292" t="str">
        <f t="shared" si="145"/>
        <v/>
      </c>
      <c r="EY18" s="293" t="str">
        <f t="shared" si="146"/>
        <v/>
      </c>
      <c r="EZ18" s="293">
        <f t="shared" si="147"/>
        <v>0</v>
      </c>
      <c r="FA18" s="293">
        <f t="shared" si="148"/>
        <v>0</v>
      </c>
      <c r="FB18" s="294">
        <f t="shared" si="149"/>
        <v>0</v>
      </c>
      <c r="FC18" s="292" t="str">
        <f t="shared" si="150"/>
        <v/>
      </c>
      <c r="FD18" s="293" t="str">
        <f t="shared" si="151"/>
        <v/>
      </c>
      <c r="FE18" s="293">
        <f t="shared" si="152"/>
        <v>0</v>
      </c>
      <c r="FF18" s="293">
        <f t="shared" si="153"/>
        <v>0</v>
      </c>
      <c r="FG18" s="294">
        <f t="shared" si="154"/>
        <v>0</v>
      </c>
      <c r="FH18" s="292" t="str">
        <f t="shared" si="155"/>
        <v/>
      </c>
      <c r="FI18" s="293" t="str">
        <f t="shared" si="156"/>
        <v/>
      </c>
      <c r="FJ18" s="293">
        <f t="shared" si="157"/>
        <v>0</v>
      </c>
      <c r="FK18" s="293">
        <f t="shared" si="158"/>
        <v>0</v>
      </c>
      <c r="FL18" s="294">
        <f t="shared" si="159"/>
        <v>0</v>
      </c>
      <c r="FM18" s="292" t="str">
        <f t="shared" si="160"/>
        <v/>
      </c>
      <c r="FN18" s="293" t="str">
        <f t="shared" si="161"/>
        <v/>
      </c>
      <c r="FO18" s="293">
        <f t="shared" si="162"/>
        <v>0</v>
      </c>
      <c r="FP18" s="293">
        <f t="shared" si="163"/>
        <v>0</v>
      </c>
      <c r="FQ18" s="294">
        <f t="shared" si="164"/>
        <v>0</v>
      </c>
      <c r="FR18" s="292" t="str">
        <f t="shared" si="165"/>
        <v/>
      </c>
      <c r="FS18" s="293" t="str">
        <f t="shared" si="166"/>
        <v/>
      </c>
      <c r="FT18" s="293">
        <f t="shared" si="167"/>
        <v>0</v>
      </c>
      <c r="FU18" s="293">
        <f t="shared" si="168"/>
        <v>0</v>
      </c>
      <c r="FV18" s="294">
        <f t="shared" si="169"/>
        <v>0</v>
      </c>
      <c r="FW18" s="292" t="str">
        <f t="shared" si="170"/>
        <v/>
      </c>
      <c r="FX18" s="293" t="str">
        <f t="shared" si="171"/>
        <v/>
      </c>
      <c r="FY18" s="293">
        <f t="shared" si="172"/>
        <v>0</v>
      </c>
      <c r="FZ18" s="293">
        <f t="shared" si="173"/>
        <v>0</v>
      </c>
      <c r="GA18" s="294">
        <f t="shared" si="174"/>
        <v>0</v>
      </c>
      <c r="GB18" s="292" t="str">
        <f t="shared" si="175"/>
        <v/>
      </c>
      <c r="GC18" s="293" t="str">
        <f t="shared" si="176"/>
        <v/>
      </c>
      <c r="GD18" s="293">
        <f t="shared" si="177"/>
        <v>0</v>
      </c>
      <c r="GE18" s="293">
        <f t="shared" si="178"/>
        <v>0</v>
      </c>
      <c r="GF18" s="294">
        <f t="shared" si="179"/>
        <v>0</v>
      </c>
      <c r="GG18" s="292" t="str">
        <f t="shared" si="180"/>
        <v/>
      </c>
      <c r="GH18" s="293" t="str">
        <f t="shared" si="181"/>
        <v/>
      </c>
      <c r="GI18" s="294">
        <f t="shared" si="182"/>
        <v>0</v>
      </c>
      <c r="GJ18" s="292" t="str">
        <f t="shared" si="183"/>
        <v/>
      </c>
      <c r="GK18" s="293" t="str">
        <f t="shared" si="184"/>
        <v/>
      </c>
      <c r="GL18" s="294">
        <f t="shared" si="185"/>
        <v>0</v>
      </c>
      <c r="GM18" s="292" t="str">
        <f t="shared" si="186"/>
        <v/>
      </c>
      <c r="GN18" s="293" t="str">
        <f t="shared" si="192"/>
        <v/>
      </c>
      <c r="GO18" s="293" t="str">
        <f t="shared" si="187"/>
        <v/>
      </c>
      <c r="GP18" s="293" t="str">
        <f t="shared" si="188"/>
        <v/>
      </c>
      <c r="GQ18" s="294" t="str">
        <f t="shared" si="189"/>
        <v/>
      </c>
      <c r="GS18" s="295"/>
      <c r="GT18" s="293"/>
      <c r="GU18" s="296" t="s">
        <v>471</v>
      </c>
      <c r="GV18" s="293" t="s">
        <v>311</v>
      </c>
      <c r="GW18" s="293" t="s">
        <v>18</v>
      </c>
      <c r="GX18" s="297">
        <f t="shared" si="0"/>
        <v>0</v>
      </c>
    </row>
    <row r="19" spans="1:206" ht="30" customHeight="1">
      <c r="A19" s="87"/>
      <c r="B19" s="346"/>
      <c r="C19" s="78"/>
      <c r="D19" s="80"/>
      <c r="E19" s="73"/>
      <c r="F19" s="94"/>
      <c r="G19" s="309">
        <f t="shared" si="1"/>
        <v>0</v>
      </c>
      <c r="I19" s="292" t="str">
        <f t="shared" si="190"/>
        <v/>
      </c>
      <c r="J19" s="293" t="str">
        <f t="shared" si="2"/>
        <v/>
      </c>
      <c r="K19" s="293">
        <f t="shared" si="3"/>
        <v>0</v>
      </c>
      <c r="L19" s="293">
        <f t="shared" si="4"/>
        <v>0</v>
      </c>
      <c r="M19" s="294">
        <f t="shared" si="191"/>
        <v>0</v>
      </c>
      <c r="N19" s="292" t="str">
        <f t="shared" si="5"/>
        <v/>
      </c>
      <c r="O19" s="293" t="str">
        <f t="shared" si="6"/>
        <v/>
      </c>
      <c r="P19" s="293">
        <f t="shared" si="7"/>
        <v>0</v>
      </c>
      <c r="Q19" s="293">
        <f t="shared" si="8"/>
        <v>0</v>
      </c>
      <c r="R19" s="294">
        <f t="shared" si="9"/>
        <v>0</v>
      </c>
      <c r="S19" s="292" t="str">
        <f t="shared" si="10"/>
        <v/>
      </c>
      <c r="T19" s="293" t="str">
        <f t="shared" si="11"/>
        <v/>
      </c>
      <c r="U19" s="293">
        <f t="shared" si="12"/>
        <v>0</v>
      </c>
      <c r="V19" s="293">
        <f t="shared" si="13"/>
        <v>0</v>
      </c>
      <c r="W19" s="294">
        <f t="shared" si="14"/>
        <v>0</v>
      </c>
      <c r="X19" s="292" t="str">
        <f t="shared" si="15"/>
        <v/>
      </c>
      <c r="Y19" s="293" t="str">
        <f t="shared" si="16"/>
        <v/>
      </c>
      <c r="Z19" s="293">
        <f t="shared" si="17"/>
        <v>0</v>
      </c>
      <c r="AA19" s="293">
        <f t="shared" si="18"/>
        <v>0</v>
      </c>
      <c r="AB19" s="294">
        <f t="shared" si="19"/>
        <v>0</v>
      </c>
      <c r="AC19" s="292" t="str">
        <f t="shared" si="20"/>
        <v/>
      </c>
      <c r="AD19" s="293" t="str">
        <f t="shared" si="21"/>
        <v/>
      </c>
      <c r="AE19" s="293">
        <f t="shared" si="22"/>
        <v>0</v>
      </c>
      <c r="AF19" s="293">
        <f t="shared" si="23"/>
        <v>0</v>
      </c>
      <c r="AG19" s="294">
        <f t="shared" si="24"/>
        <v>0</v>
      </c>
      <c r="AH19" s="292" t="str">
        <f t="shared" si="25"/>
        <v/>
      </c>
      <c r="AI19" s="293" t="str">
        <f t="shared" si="26"/>
        <v/>
      </c>
      <c r="AJ19" s="293">
        <f t="shared" si="27"/>
        <v>0</v>
      </c>
      <c r="AK19" s="293">
        <f t="shared" si="28"/>
        <v>0</v>
      </c>
      <c r="AL19" s="294">
        <f t="shared" si="29"/>
        <v>0</v>
      </c>
      <c r="AM19" s="292" t="str">
        <f t="shared" si="30"/>
        <v/>
      </c>
      <c r="AN19" s="293" t="str">
        <f t="shared" si="31"/>
        <v/>
      </c>
      <c r="AO19" s="293">
        <f t="shared" si="32"/>
        <v>0</v>
      </c>
      <c r="AP19" s="293">
        <f t="shared" si="33"/>
        <v>0</v>
      </c>
      <c r="AQ19" s="294">
        <f t="shared" si="34"/>
        <v>0</v>
      </c>
      <c r="AR19" s="292" t="str">
        <f t="shared" si="35"/>
        <v/>
      </c>
      <c r="AS19" s="293" t="str">
        <f t="shared" si="36"/>
        <v/>
      </c>
      <c r="AT19" s="293">
        <f t="shared" si="37"/>
        <v>0</v>
      </c>
      <c r="AU19" s="293">
        <f t="shared" si="38"/>
        <v>0</v>
      </c>
      <c r="AV19" s="294">
        <f t="shared" si="39"/>
        <v>0</v>
      </c>
      <c r="AW19" s="292" t="str">
        <f t="shared" si="40"/>
        <v/>
      </c>
      <c r="AX19" s="293" t="str">
        <f t="shared" si="41"/>
        <v/>
      </c>
      <c r="AY19" s="293">
        <f t="shared" si="42"/>
        <v>0</v>
      </c>
      <c r="AZ19" s="293">
        <f t="shared" si="43"/>
        <v>0</v>
      </c>
      <c r="BA19" s="294">
        <f t="shared" si="44"/>
        <v>0</v>
      </c>
      <c r="BB19" s="292" t="str">
        <f t="shared" si="45"/>
        <v/>
      </c>
      <c r="BC19" s="293" t="str">
        <f t="shared" si="46"/>
        <v/>
      </c>
      <c r="BD19" s="293">
        <f t="shared" si="47"/>
        <v>0</v>
      </c>
      <c r="BE19" s="293">
        <f t="shared" si="48"/>
        <v>0</v>
      </c>
      <c r="BF19" s="294">
        <f t="shared" si="49"/>
        <v>0</v>
      </c>
      <c r="BG19" s="292" t="str">
        <f t="shared" si="50"/>
        <v/>
      </c>
      <c r="BH19" s="293" t="str">
        <f t="shared" si="51"/>
        <v/>
      </c>
      <c r="BI19" s="293">
        <f t="shared" si="52"/>
        <v>0</v>
      </c>
      <c r="BJ19" s="293">
        <f t="shared" si="53"/>
        <v>0</v>
      </c>
      <c r="BK19" s="294">
        <f t="shared" si="54"/>
        <v>0</v>
      </c>
      <c r="BL19" s="292" t="str">
        <f t="shared" si="55"/>
        <v/>
      </c>
      <c r="BM19" s="293" t="str">
        <f t="shared" si="56"/>
        <v/>
      </c>
      <c r="BN19" s="293">
        <f t="shared" si="57"/>
        <v>0</v>
      </c>
      <c r="BO19" s="293">
        <f t="shared" si="58"/>
        <v>0</v>
      </c>
      <c r="BP19" s="294">
        <f t="shared" si="59"/>
        <v>0</v>
      </c>
      <c r="BQ19" s="292" t="str">
        <f t="shared" si="60"/>
        <v/>
      </c>
      <c r="BR19" s="293" t="str">
        <f t="shared" si="61"/>
        <v/>
      </c>
      <c r="BS19" s="293">
        <f t="shared" si="62"/>
        <v>0</v>
      </c>
      <c r="BT19" s="293">
        <f t="shared" si="63"/>
        <v>0</v>
      </c>
      <c r="BU19" s="294">
        <f t="shared" si="64"/>
        <v>0</v>
      </c>
      <c r="BV19" s="292" t="str">
        <f t="shared" si="65"/>
        <v/>
      </c>
      <c r="BW19" s="293" t="str">
        <f t="shared" si="66"/>
        <v/>
      </c>
      <c r="BX19" s="293">
        <f t="shared" si="67"/>
        <v>0</v>
      </c>
      <c r="BY19" s="293">
        <f t="shared" si="68"/>
        <v>0</v>
      </c>
      <c r="BZ19" s="294">
        <f t="shared" si="69"/>
        <v>0</v>
      </c>
      <c r="CA19" s="292" t="str">
        <f t="shared" si="70"/>
        <v/>
      </c>
      <c r="CB19" s="293" t="str">
        <f t="shared" si="71"/>
        <v/>
      </c>
      <c r="CC19" s="293">
        <f t="shared" si="72"/>
        <v>0</v>
      </c>
      <c r="CD19" s="293">
        <f t="shared" si="73"/>
        <v>0</v>
      </c>
      <c r="CE19" s="294">
        <f t="shared" si="74"/>
        <v>0</v>
      </c>
      <c r="CF19" s="292" t="str">
        <f t="shared" si="75"/>
        <v/>
      </c>
      <c r="CG19" s="293" t="str">
        <f t="shared" si="76"/>
        <v/>
      </c>
      <c r="CH19" s="293">
        <f t="shared" si="77"/>
        <v>0</v>
      </c>
      <c r="CI19" s="293">
        <f t="shared" si="78"/>
        <v>0</v>
      </c>
      <c r="CJ19" s="294">
        <f t="shared" si="79"/>
        <v>0</v>
      </c>
      <c r="CK19" s="292" t="str">
        <f t="shared" si="80"/>
        <v/>
      </c>
      <c r="CL19" s="293" t="str">
        <f t="shared" si="81"/>
        <v/>
      </c>
      <c r="CM19" s="293">
        <f t="shared" si="82"/>
        <v>0</v>
      </c>
      <c r="CN19" s="293">
        <f t="shared" si="83"/>
        <v>0</v>
      </c>
      <c r="CO19" s="294">
        <f t="shared" si="84"/>
        <v>0</v>
      </c>
      <c r="CP19" s="292" t="str">
        <f t="shared" si="85"/>
        <v/>
      </c>
      <c r="CQ19" s="293" t="str">
        <f t="shared" si="86"/>
        <v/>
      </c>
      <c r="CR19" s="293">
        <f t="shared" si="87"/>
        <v>0</v>
      </c>
      <c r="CS19" s="293">
        <f t="shared" si="88"/>
        <v>0</v>
      </c>
      <c r="CT19" s="294">
        <f t="shared" si="89"/>
        <v>0</v>
      </c>
      <c r="CU19" s="292" t="str">
        <f t="shared" si="90"/>
        <v/>
      </c>
      <c r="CV19" s="293" t="str">
        <f t="shared" si="91"/>
        <v/>
      </c>
      <c r="CW19" s="293">
        <f t="shared" si="92"/>
        <v>0</v>
      </c>
      <c r="CX19" s="293">
        <f t="shared" si="93"/>
        <v>0</v>
      </c>
      <c r="CY19" s="294">
        <f t="shared" si="94"/>
        <v>0</v>
      </c>
      <c r="CZ19" s="292" t="str">
        <f t="shared" si="95"/>
        <v/>
      </c>
      <c r="DA19" s="293" t="str">
        <f t="shared" si="96"/>
        <v/>
      </c>
      <c r="DB19" s="293">
        <f t="shared" si="97"/>
        <v>0</v>
      </c>
      <c r="DC19" s="293">
        <f t="shared" si="98"/>
        <v>0</v>
      </c>
      <c r="DD19" s="294">
        <f t="shared" si="99"/>
        <v>0</v>
      </c>
      <c r="DE19" s="292" t="str">
        <f t="shared" si="100"/>
        <v/>
      </c>
      <c r="DF19" s="293" t="str">
        <f t="shared" si="101"/>
        <v/>
      </c>
      <c r="DG19" s="293">
        <f t="shared" si="102"/>
        <v>0</v>
      </c>
      <c r="DH19" s="293">
        <f t="shared" si="103"/>
        <v>0</v>
      </c>
      <c r="DI19" s="294">
        <f t="shared" si="104"/>
        <v>0</v>
      </c>
      <c r="DJ19" s="292" t="str">
        <f t="shared" si="105"/>
        <v/>
      </c>
      <c r="DK19" s="293" t="str">
        <f t="shared" si="106"/>
        <v/>
      </c>
      <c r="DL19" s="293">
        <f t="shared" si="107"/>
        <v>0</v>
      </c>
      <c r="DM19" s="293">
        <f t="shared" si="108"/>
        <v>0</v>
      </c>
      <c r="DN19" s="294">
        <f t="shared" si="109"/>
        <v>0</v>
      </c>
      <c r="DO19" s="292" t="str">
        <f t="shared" si="110"/>
        <v/>
      </c>
      <c r="DP19" s="293" t="str">
        <f t="shared" si="111"/>
        <v/>
      </c>
      <c r="DQ19" s="293">
        <f t="shared" si="112"/>
        <v>0</v>
      </c>
      <c r="DR19" s="293">
        <f t="shared" si="113"/>
        <v>0</v>
      </c>
      <c r="DS19" s="294">
        <f t="shared" si="114"/>
        <v>0</v>
      </c>
      <c r="DT19" s="292" t="str">
        <f t="shared" si="115"/>
        <v/>
      </c>
      <c r="DU19" s="293" t="str">
        <f t="shared" si="116"/>
        <v/>
      </c>
      <c r="DV19" s="293">
        <f t="shared" si="117"/>
        <v>0</v>
      </c>
      <c r="DW19" s="293">
        <f t="shared" si="118"/>
        <v>0</v>
      </c>
      <c r="DX19" s="294">
        <f t="shared" si="119"/>
        <v>0</v>
      </c>
      <c r="DY19" s="292" t="str">
        <f t="shared" si="120"/>
        <v/>
      </c>
      <c r="DZ19" s="293" t="str">
        <f t="shared" si="121"/>
        <v/>
      </c>
      <c r="EA19" s="293">
        <f t="shared" si="122"/>
        <v>0</v>
      </c>
      <c r="EB19" s="293">
        <f t="shared" si="123"/>
        <v>0</v>
      </c>
      <c r="EC19" s="294">
        <f t="shared" si="124"/>
        <v>0</v>
      </c>
      <c r="ED19" s="292" t="str">
        <f t="shared" si="125"/>
        <v/>
      </c>
      <c r="EE19" s="293" t="str">
        <f t="shared" si="126"/>
        <v/>
      </c>
      <c r="EF19" s="293">
        <f t="shared" si="127"/>
        <v>0</v>
      </c>
      <c r="EG19" s="293">
        <f t="shared" si="128"/>
        <v>0</v>
      </c>
      <c r="EH19" s="294">
        <f t="shared" si="129"/>
        <v>0</v>
      </c>
      <c r="EI19" s="292" t="str">
        <f t="shared" si="130"/>
        <v/>
      </c>
      <c r="EJ19" s="293" t="str">
        <f t="shared" si="131"/>
        <v/>
      </c>
      <c r="EK19" s="293">
        <f t="shared" si="132"/>
        <v>0</v>
      </c>
      <c r="EL19" s="293">
        <f t="shared" si="133"/>
        <v>0</v>
      </c>
      <c r="EM19" s="294">
        <f t="shared" si="134"/>
        <v>0</v>
      </c>
      <c r="EN19" s="292" t="str">
        <f t="shared" si="135"/>
        <v/>
      </c>
      <c r="EO19" s="293" t="str">
        <f t="shared" si="136"/>
        <v/>
      </c>
      <c r="EP19" s="293">
        <f t="shared" si="137"/>
        <v>0</v>
      </c>
      <c r="EQ19" s="293">
        <f t="shared" si="138"/>
        <v>0</v>
      </c>
      <c r="ER19" s="294">
        <f t="shared" si="139"/>
        <v>0</v>
      </c>
      <c r="ES19" s="292" t="str">
        <f t="shared" si="140"/>
        <v/>
      </c>
      <c r="ET19" s="293" t="str">
        <f t="shared" si="141"/>
        <v/>
      </c>
      <c r="EU19" s="293">
        <f t="shared" si="142"/>
        <v>0</v>
      </c>
      <c r="EV19" s="293">
        <f t="shared" si="143"/>
        <v>0</v>
      </c>
      <c r="EW19" s="294">
        <f t="shared" si="144"/>
        <v>0</v>
      </c>
      <c r="EX19" s="292" t="str">
        <f t="shared" si="145"/>
        <v/>
      </c>
      <c r="EY19" s="293" t="str">
        <f t="shared" si="146"/>
        <v/>
      </c>
      <c r="EZ19" s="293">
        <f t="shared" si="147"/>
        <v>0</v>
      </c>
      <c r="FA19" s="293">
        <f t="shared" si="148"/>
        <v>0</v>
      </c>
      <c r="FB19" s="294">
        <f t="shared" si="149"/>
        <v>0</v>
      </c>
      <c r="FC19" s="292" t="str">
        <f t="shared" si="150"/>
        <v/>
      </c>
      <c r="FD19" s="293" t="str">
        <f t="shared" si="151"/>
        <v/>
      </c>
      <c r="FE19" s="293">
        <f t="shared" si="152"/>
        <v>0</v>
      </c>
      <c r="FF19" s="293">
        <f t="shared" si="153"/>
        <v>0</v>
      </c>
      <c r="FG19" s="294">
        <f t="shared" si="154"/>
        <v>0</v>
      </c>
      <c r="FH19" s="292" t="str">
        <f t="shared" si="155"/>
        <v/>
      </c>
      <c r="FI19" s="293" t="str">
        <f t="shared" si="156"/>
        <v/>
      </c>
      <c r="FJ19" s="293">
        <f t="shared" si="157"/>
        <v>0</v>
      </c>
      <c r="FK19" s="293">
        <f t="shared" si="158"/>
        <v>0</v>
      </c>
      <c r="FL19" s="294">
        <f t="shared" si="159"/>
        <v>0</v>
      </c>
      <c r="FM19" s="292" t="str">
        <f t="shared" si="160"/>
        <v/>
      </c>
      <c r="FN19" s="293" t="str">
        <f t="shared" si="161"/>
        <v/>
      </c>
      <c r="FO19" s="293">
        <f t="shared" si="162"/>
        <v>0</v>
      </c>
      <c r="FP19" s="293">
        <f t="shared" si="163"/>
        <v>0</v>
      </c>
      <c r="FQ19" s="294">
        <f t="shared" si="164"/>
        <v>0</v>
      </c>
      <c r="FR19" s="292" t="str">
        <f t="shared" si="165"/>
        <v/>
      </c>
      <c r="FS19" s="293" t="str">
        <f t="shared" si="166"/>
        <v/>
      </c>
      <c r="FT19" s="293">
        <f t="shared" si="167"/>
        <v>0</v>
      </c>
      <c r="FU19" s="293">
        <f t="shared" si="168"/>
        <v>0</v>
      </c>
      <c r="FV19" s="294">
        <f t="shared" si="169"/>
        <v>0</v>
      </c>
      <c r="FW19" s="292" t="str">
        <f t="shared" si="170"/>
        <v/>
      </c>
      <c r="FX19" s="293" t="str">
        <f t="shared" si="171"/>
        <v/>
      </c>
      <c r="FY19" s="293">
        <f t="shared" si="172"/>
        <v>0</v>
      </c>
      <c r="FZ19" s="293">
        <f t="shared" si="173"/>
        <v>0</v>
      </c>
      <c r="GA19" s="294">
        <f t="shared" si="174"/>
        <v>0</v>
      </c>
      <c r="GB19" s="292" t="str">
        <f t="shared" si="175"/>
        <v/>
      </c>
      <c r="GC19" s="293" t="str">
        <f t="shared" si="176"/>
        <v/>
      </c>
      <c r="GD19" s="293">
        <f t="shared" si="177"/>
        <v>0</v>
      </c>
      <c r="GE19" s="293">
        <f t="shared" si="178"/>
        <v>0</v>
      </c>
      <c r="GF19" s="294">
        <f t="shared" si="179"/>
        <v>0</v>
      </c>
      <c r="GG19" s="292" t="str">
        <f t="shared" si="180"/>
        <v/>
      </c>
      <c r="GH19" s="293" t="str">
        <f t="shared" si="181"/>
        <v/>
      </c>
      <c r="GI19" s="294">
        <f t="shared" si="182"/>
        <v>0</v>
      </c>
      <c r="GJ19" s="292" t="str">
        <f t="shared" si="183"/>
        <v/>
      </c>
      <c r="GK19" s="293" t="str">
        <f t="shared" si="184"/>
        <v/>
      </c>
      <c r="GL19" s="294">
        <f t="shared" si="185"/>
        <v>0</v>
      </c>
      <c r="GM19" s="292" t="str">
        <f t="shared" si="186"/>
        <v/>
      </c>
      <c r="GN19" s="293" t="str">
        <f t="shared" si="192"/>
        <v/>
      </c>
      <c r="GO19" s="293" t="str">
        <f t="shared" si="187"/>
        <v/>
      </c>
      <c r="GP19" s="293" t="str">
        <f t="shared" si="188"/>
        <v/>
      </c>
      <c r="GQ19" s="294" t="str">
        <f t="shared" si="189"/>
        <v/>
      </c>
      <c r="GS19" s="295"/>
      <c r="GT19" s="293"/>
      <c r="GU19" s="296" t="s">
        <v>471</v>
      </c>
      <c r="GV19" s="293" t="s">
        <v>311</v>
      </c>
      <c r="GW19" s="293" t="s">
        <v>211</v>
      </c>
      <c r="GX19" s="297">
        <f t="shared" si="0"/>
        <v>0</v>
      </c>
    </row>
    <row r="20" spans="1:206" ht="30" customHeight="1">
      <c r="A20" s="87"/>
      <c r="B20" s="346"/>
      <c r="C20" s="78"/>
      <c r="D20" s="80"/>
      <c r="E20" s="73"/>
      <c r="F20" s="94"/>
      <c r="G20" s="309">
        <f t="shared" si="1"/>
        <v>0</v>
      </c>
      <c r="I20" s="292" t="str">
        <f t="shared" si="190"/>
        <v/>
      </c>
      <c r="J20" s="293" t="str">
        <f t="shared" si="2"/>
        <v/>
      </c>
      <c r="K20" s="293">
        <f t="shared" si="3"/>
        <v>0</v>
      </c>
      <c r="L20" s="293">
        <f t="shared" si="4"/>
        <v>0</v>
      </c>
      <c r="M20" s="294">
        <f t="shared" si="191"/>
        <v>0</v>
      </c>
      <c r="N20" s="292" t="str">
        <f t="shared" si="5"/>
        <v/>
      </c>
      <c r="O20" s="293" t="str">
        <f t="shared" si="6"/>
        <v/>
      </c>
      <c r="P20" s="293">
        <f t="shared" si="7"/>
        <v>0</v>
      </c>
      <c r="Q20" s="293">
        <f t="shared" si="8"/>
        <v>0</v>
      </c>
      <c r="R20" s="294">
        <f t="shared" si="9"/>
        <v>0</v>
      </c>
      <c r="S20" s="292" t="str">
        <f t="shared" si="10"/>
        <v/>
      </c>
      <c r="T20" s="293" t="str">
        <f t="shared" si="11"/>
        <v/>
      </c>
      <c r="U20" s="293">
        <f t="shared" si="12"/>
        <v>0</v>
      </c>
      <c r="V20" s="293">
        <f t="shared" si="13"/>
        <v>0</v>
      </c>
      <c r="W20" s="294">
        <f t="shared" si="14"/>
        <v>0</v>
      </c>
      <c r="X20" s="292" t="str">
        <f t="shared" si="15"/>
        <v/>
      </c>
      <c r="Y20" s="293" t="str">
        <f t="shared" si="16"/>
        <v/>
      </c>
      <c r="Z20" s="293">
        <f t="shared" si="17"/>
        <v>0</v>
      </c>
      <c r="AA20" s="293">
        <f t="shared" si="18"/>
        <v>0</v>
      </c>
      <c r="AB20" s="294">
        <f t="shared" si="19"/>
        <v>0</v>
      </c>
      <c r="AC20" s="292" t="str">
        <f t="shared" si="20"/>
        <v/>
      </c>
      <c r="AD20" s="293" t="str">
        <f t="shared" si="21"/>
        <v/>
      </c>
      <c r="AE20" s="293">
        <f t="shared" si="22"/>
        <v>0</v>
      </c>
      <c r="AF20" s="293">
        <f t="shared" si="23"/>
        <v>0</v>
      </c>
      <c r="AG20" s="294">
        <f t="shared" si="24"/>
        <v>0</v>
      </c>
      <c r="AH20" s="292" t="str">
        <f t="shared" si="25"/>
        <v/>
      </c>
      <c r="AI20" s="293" t="str">
        <f t="shared" si="26"/>
        <v/>
      </c>
      <c r="AJ20" s="293">
        <f t="shared" si="27"/>
        <v>0</v>
      </c>
      <c r="AK20" s="293">
        <f t="shared" si="28"/>
        <v>0</v>
      </c>
      <c r="AL20" s="294">
        <f t="shared" si="29"/>
        <v>0</v>
      </c>
      <c r="AM20" s="292" t="str">
        <f t="shared" si="30"/>
        <v/>
      </c>
      <c r="AN20" s="293" t="str">
        <f t="shared" si="31"/>
        <v/>
      </c>
      <c r="AO20" s="293">
        <f t="shared" si="32"/>
        <v>0</v>
      </c>
      <c r="AP20" s="293">
        <f t="shared" si="33"/>
        <v>0</v>
      </c>
      <c r="AQ20" s="294">
        <f t="shared" si="34"/>
        <v>0</v>
      </c>
      <c r="AR20" s="292" t="str">
        <f t="shared" si="35"/>
        <v/>
      </c>
      <c r="AS20" s="293" t="str">
        <f t="shared" si="36"/>
        <v/>
      </c>
      <c r="AT20" s="293">
        <f t="shared" si="37"/>
        <v>0</v>
      </c>
      <c r="AU20" s="293">
        <f t="shared" si="38"/>
        <v>0</v>
      </c>
      <c r="AV20" s="294">
        <f t="shared" si="39"/>
        <v>0</v>
      </c>
      <c r="AW20" s="292" t="str">
        <f t="shared" si="40"/>
        <v/>
      </c>
      <c r="AX20" s="293" t="str">
        <f t="shared" si="41"/>
        <v/>
      </c>
      <c r="AY20" s="293">
        <f t="shared" si="42"/>
        <v>0</v>
      </c>
      <c r="AZ20" s="293">
        <f t="shared" si="43"/>
        <v>0</v>
      </c>
      <c r="BA20" s="294">
        <f t="shared" si="44"/>
        <v>0</v>
      </c>
      <c r="BB20" s="292" t="str">
        <f t="shared" si="45"/>
        <v/>
      </c>
      <c r="BC20" s="293" t="str">
        <f t="shared" si="46"/>
        <v/>
      </c>
      <c r="BD20" s="293">
        <f t="shared" si="47"/>
        <v>0</v>
      </c>
      <c r="BE20" s="293">
        <f t="shared" si="48"/>
        <v>0</v>
      </c>
      <c r="BF20" s="294">
        <f t="shared" si="49"/>
        <v>0</v>
      </c>
      <c r="BG20" s="292" t="str">
        <f t="shared" si="50"/>
        <v/>
      </c>
      <c r="BH20" s="293" t="str">
        <f t="shared" si="51"/>
        <v/>
      </c>
      <c r="BI20" s="293">
        <f t="shared" si="52"/>
        <v>0</v>
      </c>
      <c r="BJ20" s="293">
        <f t="shared" si="53"/>
        <v>0</v>
      </c>
      <c r="BK20" s="294">
        <f t="shared" si="54"/>
        <v>0</v>
      </c>
      <c r="BL20" s="292" t="str">
        <f t="shared" si="55"/>
        <v/>
      </c>
      <c r="BM20" s="293" t="str">
        <f t="shared" si="56"/>
        <v/>
      </c>
      <c r="BN20" s="293">
        <f t="shared" si="57"/>
        <v>0</v>
      </c>
      <c r="BO20" s="293">
        <f t="shared" si="58"/>
        <v>0</v>
      </c>
      <c r="BP20" s="294">
        <f t="shared" si="59"/>
        <v>0</v>
      </c>
      <c r="BQ20" s="292" t="str">
        <f t="shared" si="60"/>
        <v/>
      </c>
      <c r="BR20" s="293" t="str">
        <f t="shared" si="61"/>
        <v/>
      </c>
      <c r="BS20" s="293">
        <f t="shared" si="62"/>
        <v>0</v>
      </c>
      <c r="BT20" s="293">
        <f t="shared" si="63"/>
        <v>0</v>
      </c>
      <c r="BU20" s="294">
        <f t="shared" si="64"/>
        <v>0</v>
      </c>
      <c r="BV20" s="292" t="str">
        <f t="shared" si="65"/>
        <v/>
      </c>
      <c r="BW20" s="293" t="str">
        <f t="shared" si="66"/>
        <v/>
      </c>
      <c r="BX20" s="293">
        <f t="shared" si="67"/>
        <v>0</v>
      </c>
      <c r="BY20" s="293">
        <f t="shared" si="68"/>
        <v>0</v>
      </c>
      <c r="BZ20" s="294">
        <f t="shared" si="69"/>
        <v>0</v>
      </c>
      <c r="CA20" s="292" t="str">
        <f t="shared" si="70"/>
        <v/>
      </c>
      <c r="CB20" s="293" t="str">
        <f t="shared" si="71"/>
        <v/>
      </c>
      <c r="CC20" s="293">
        <f t="shared" si="72"/>
        <v>0</v>
      </c>
      <c r="CD20" s="293">
        <f t="shared" si="73"/>
        <v>0</v>
      </c>
      <c r="CE20" s="294">
        <f t="shared" si="74"/>
        <v>0</v>
      </c>
      <c r="CF20" s="292" t="str">
        <f t="shared" si="75"/>
        <v/>
      </c>
      <c r="CG20" s="293" t="str">
        <f t="shared" si="76"/>
        <v/>
      </c>
      <c r="CH20" s="293">
        <f t="shared" si="77"/>
        <v>0</v>
      </c>
      <c r="CI20" s="293">
        <f t="shared" si="78"/>
        <v>0</v>
      </c>
      <c r="CJ20" s="294">
        <f t="shared" si="79"/>
        <v>0</v>
      </c>
      <c r="CK20" s="292" t="str">
        <f t="shared" si="80"/>
        <v/>
      </c>
      <c r="CL20" s="293" t="str">
        <f t="shared" si="81"/>
        <v/>
      </c>
      <c r="CM20" s="293">
        <f t="shared" si="82"/>
        <v>0</v>
      </c>
      <c r="CN20" s="293">
        <f t="shared" si="83"/>
        <v>0</v>
      </c>
      <c r="CO20" s="294">
        <f t="shared" si="84"/>
        <v>0</v>
      </c>
      <c r="CP20" s="292" t="str">
        <f t="shared" si="85"/>
        <v/>
      </c>
      <c r="CQ20" s="293" t="str">
        <f t="shared" si="86"/>
        <v/>
      </c>
      <c r="CR20" s="293">
        <f t="shared" si="87"/>
        <v>0</v>
      </c>
      <c r="CS20" s="293">
        <f t="shared" si="88"/>
        <v>0</v>
      </c>
      <c r="CT20" s="294">
        <f t="shared" si="89"/>
        <v>0</v>
      </c>
      <c r="CU20" s="292" t="str">
        <f t="shared" si="90"/>
        <v/>
      </c>
      <c r="CV20" s="293" t="str">
        <f t="shared" si="91"/>
        <v/>
      </c>
      <c r="CW20" s="293">
        <f t="shared" si="92"/>
        <v>0</v>
      </c>
      <c r="CX20" s="293">
        <f t="shared" si="93"/>
        <v>0</v>
      </c>
      <c r="CY20" s="294">
        <f t="shared" si="94"/>
        <v>0</v>
      </c>
      <c r="CZ20" s="292" t="str">
        <f t="shared" si="95"/>
        <v/>
      </c>
      <c r="DA20" s="293" t="str">
        <f t="shared" si="96"/>
        <v/>
      </c>
      <c r="DB20" s="293">
        <f t="shared" si="97"/>
        <v>0</v>
      </c>
      <c r="DC20" s="293">
        <f t="shared" si="98"/>
        <v>0</v>
      </c>
      <c r="DD20" s="294">
        <f t="shared" si="99"/>
        <v>0</v>
      </c>
      <c r="DE20" s="292" t="str">
        <f t="shared" si="100"/>
        <v/>
      </c>
      <c r="DF20" s="293" t="str">
        <f t="shared" si="101"/>
        <v/>
      </c>
      <c r="DG20" s="293">
        <f t="shared" si="102"/>
        <v>0</v>
      </c>
      <c r="DH20" s="293">
        <f t="shared" si="103"/>
        <v>0</v>
      </c>
      <c r="DI20" s="294">
        <f t="shared" si="104"/>
        <v>0</v>
      </c>
      <c r="DJ20" s="292" t="str">
        <f t="shared" si="105"/>
        <v/>
      </c>
      <c r="DK20" s="293" t="str">
        <f t="shared" si="106"/>
        <v/>
      </c>
      <c r="DL20" s="293">
        <f t="shared" si="107"/>
        <v>0</v>
      </c>
      <c r="DM20" s="293">
        <f t="shared" si="108"/>
        <v>0</v>
      </c>
      <c r="DN20" s="294">
        <f t="shared" si="109"/>
        <v>0</v>
      </c>
      <c r="DO20" s="292" t="str">
        <f t="shared" si="110"/>
        <v/>
      </c>
      <c r="DP20" s="293" t="str">
        <f t="shared" si="111"/>
        <v/>
      </c>
      <c r="DQ20" s="293">
        <f t="shared" si="112"/>
        <v>0</v>
      </c>
      <c r="DR20" s="293">
        <f t="shared" si="113"/>
        <v>0</v>
      </c>
      <c r="DS20" s="294">
        <f t="shared" si="114"/>
        <v>0</v>
      </c>
      <c r="DT20" s="292" t="str">
        <f t="shared" si="115"/>
        <v/>
      </c>
      <c r="DU20" s="293" t="str">
        <f t="shared" si="116"/>
        <v/>
      </c>
      <c r="DV20" s="293">
        <f t="shared" si="117"/>
        <v>0</v>
      </c>
      <c r="DW20" s="293">
        <f t="shared" si="118"/>
        <v>0</v>
      </c>
      <c r="DX20" s="294">
        <f t="shared" si="119"/>
        <v>0</v>
      </c>
      <c r="DY20" s="292" t="str">
        <f t="shared" si="120"/>
        <v/>
      </c>
      <c r="DZ20" s="293" t="str">
        <f t="shared" si="121"/>
        <v/>
      </c>
      <c r="EA20" s="293">
        <f t="shared" si="122"/>
        <v>0</v>
      </c>
      <c r="EB20" s="293">
        <f t="shared" si="123"/>
        <v>0</v>
      </c>
      <c r="EC20" s="294">
        <f t="shared" si="124"/>
        <v>0</v>
      </c>
      <c r="ED20" s="292" t="str">
        <f t="shared" si="125"/>
        <v/>
      </c>
      <c r="EE20" s="293" t="str">
        <f t="shared" si="126"/>
        <v/>
      </c>
      <c r="EF20" s="293">
        <f t="shared" si="127"/>
        <v>0</v>
      </c>
      <c r="EG20" s="293">
        <f t="shared" si="128"/>
        <v>0</v>
      </c>
      <c r="EH20" s="294">
        <f t="shared" si="129"/>
        <v>0</v>
      </c>
      <c r="EI20" s="292" t="str">
        <f t="shared" si="130"/>
        <v/>
      </c>
      <c r="EJ20" s="293" t="str">
        <f t="shared" si="131"/>
        <v/>
      </c>
      <c r="EK20" s="293">
        <f t="shared" si="132"/>
        <v>0</v>
      </c>
      <c r="EL20" s="293">
        <f t="shared" si="133"/>
        <v>0</v>
      </c>
      <c r="EM20" s="294">
        <f t="shared" si="134"/>
        <v>0</v>
      </c>
      <c r="EN20" s="292" t="str">
        <f t="shared" si="135"/>
        <v/>
      </c>
      <c r="EO20" s="293" t="str">
        <f t="shared" si="136"/>
        <v/>
      </c>
      <c r="EP20" s="293">
        <f t="shared" si="137"/>
        <v>0</v>
      </c>
      <c r="EQ20" s="293">
        <f t="shared" si="138"/>
        <v>0</v>
      </c>
      <c r="ER20" s="294">
        <f t="shared" si="139"/>
        <v>0</v>
      </c>
      <c r="ES20" s="292" t="str">
        <f t="shared" si="140"/>
        <v/>
      </c>
      <c r="ET20" s="293" t="str">
        <f t="shared" si="141"/>
        <v/>
      </c>
      <c r="EU20" s="293">
        <f t="shared" si="142"/>
        <v>0</v>
      </c>
      <c r="EV20" s="293">
        <f t="shared" si="143"/>
        <v>0</v>
      </c>
      <c r="EW20" s="294">
        <f t="shared" si="144"/>
        <v>0</v>
      </c>
      <c r="EX20" s="292" t="str">
        <f t="shared" si="145"/>
        <v/>
      </c>
      <c r="EY20" s="293" t="str">
        <f t="shared" si="146"/>
        <v/>
      </c>
      <c r="EZ20" s="293">
        <f t="shared" si="147"/>
        <v>0</v>
      </c>
      <c r="FA20" s="293">
        <f t="shared" si="148"/>
        <v>0</v>
      </c>
      <c r="FB20" s="294">
        <f t="shared" si="149"/>
        <v>0</v>
      </c>
      <c r="FC20" s="292" t="str">
        <f t="shared" si="150"/>
        <v/>
      </c>
      <c r="FD20" s="293" t="str">
        <f t="shared" si="151"/>
        <v/>
      </c>
      <c r="FE20" s="293">
        <f t="shared" si="152"/>
        <v>0</v>
      </c>
      <c r="FF20" s="293">
        <f t="shared" si="153"/>
        <v>0</v>
      </c>
      <c r="FG20" s="294">
        <f t="shared" si="154"/>
        <v>0</v>
      </c>
      <c r="FH20" s="292" t="str">
        <f t="shared" si="155"/>
        <v/>
      </c>
      <c r="FI20" s="293" t="str">
        <f t="shared" si="156"/>
        <v/>
      </c>
      <c r="FJ20" s="293">
        <f t="shared" si="157"/>
        <v>0</v>
      </c>
      <c r="FK20" s="293">
        <f t="shared" si="158"/>
        <v>0</v>
      </c>
      <c r="FL20" s="294">
        <f t="shared" si="159"/>
        <v>0</v>
      </c>
      <c r="FM20" s="292" t="str">
        <f t="shared" si="160"/>
        <v/>
      </c>
      <c r="FN20" s="293" t="str">
        <f t="shared" si="161"/>
        <v/>
      </c>
      <c r="FO20" s="293">
        <f t="shared" si="162"/>
        <v>0</v>
      </c>
      <c r="FP20" s="293">
        <f t="shared" si="163"/>
        <v>0</v>
      </c>
      <c r="FQ20" s="294">
        <f t="shared" si="164"/>
        <v>0</v>
      </c>
      <c r="FR20" s="292" t="str">
        <f t="shared" si="165"/>
        <v/>
      </c>
      <c r="FS20" s="293" t="str">
        <f t="shared" si="166"/>
        <v/>
      </c>
      <c r="FT20" s="293">
        <f t="shared" si="167"/>
        <v>0</v>
      </c>
      <c r="FU20" s="293">
        <f t="shared" si="168"/>
        <v>0</v>
      </c>
      <c r="FV20" s="294">
        <f t="shared" si="169"/>
        <v>0</v>
      </c>
      <c r="FW20" s="292" t="str">
        <f t="shared" si="170"/>
        <v/>
      </c>
      <c r="FX20" s="293" t="str">
        <f t="shared" si="171"/>
        <v/>
      </c>
      <c r="FY20" s="293">
        <f t="shared" si="172"/>
        <v>0</v>
      </c>
      <c r="FZ20" s="293">
        <f t="shared" si="173"/>
        <v>0</v>
      </c>
      <c r="GA20" s="294">
        <f t="shared" si="174"/>
        <v>0</v>
      </c>
      <c r="GB20" s="292" t="str">
        <f t="shared" si="175"/>
        <v/>
      </c>
      <c r="GC20" s="293" t="str">
        <f t="shared" si="176"/>
        <v/>
      </c>
      <c r="GD20" s="293">
        <f t="shared" si="177"/>
        <v>0</v>
      </c>
      <c r="GE20" s="293">
        <f t="shared" si="178"/>
        <v>0</v>
      </c>
      <c r="GF20" s="294">
        <f t="shared" si="179"/>
        <v>0</v>
      </c>
      <c r="GG20" s="292" t="str">
        <f t="shared" si="180"/>
        <v/>
      </c>
      <c r="GH20" s="293" t="str">
        <f t="shared" si="181"/>
        <v/>
      </c>
      <c r="GI20" s="294">
        <f t="shared" si="182"/>
        <v>0</v>
      </c>
      <c r="GJ20" s="292" t="str">
        <f t="shared" si="183"/>
        <v/>
      </c>
      <c r="GK20" s="293" t="str">
        <f t="shared" si="184"/>
        <v/>
      </c>
      <c r="GL20" s="294">
        <f t="shared" si="185"/>
        <v>0</v>
      </c>
      <c r="GM20" s="292" t="str">
        <f t="shared" si="186"/>
        <v/>
      </c>
      <c r="GN20" s="293" t="str">
        <f t="shared" si="192"/>
        <v/>
      </c>
      <c r="GO20" s="293" t="str">
        <f t="shared" si="187"/>
        <v/>
      </c>
      <c r="GP20" s="293" t="str">
        <f t="shared" si="188"/>
        <v/>
      </c>
      <c r="GQ20" s="294" t="str">
        <f t="shared" si="189"/>
        <v/>
      </c>
      <c r="GS20" s="295"/>
      <c r="GT20" s="293"/>
      <c r="GU20" s="296" t="s">
        <v>471</v>
      </c>
      <c r="GV20" s="293" t="s">
        <v>312</v>
      </c>
      <c r="GW20" s="293" t="s">
        <v>18</v>
      </c>
      <c r="GX20" s="297">
        <f t="shared" si="0"/>
        <v>0</v>
      </c>
    </row>
    <row r="21" spans="1:206" ht="30" customHeight="1">
      <c r="A21" s="87"/>
      <c r="B21" s="346"/>
      <c r="C21" s="78"/>
      <c r="D21" s="80"/>
      <c r="E21" s="73"/>
      <c r="F21" s="94"/>
      <c r="G21" s="309">
        <f t="shared" si="1"/>
        <v>0</v>
      </c>
      <c r="I21" s="292" t="str">
        <f t="shared" si="190"/>
        <v/>
      </c>
      <c r="J21" s="293" t="str">
        <f t="shared" si="2"/>
        <v/>
      </c>
      <c r="K21" s="293">
        <f t="shared" si="3"/>
        <v>0</v>
      </c>
      <c r="L21" s="293">
        <f t="shared" si="4"/>
        <v>0</v>
      </c>
      <c r="M21" s="294">
        <f t="shared" si="191"/>
        <v>0</v>
      </c>
      <c r="N21" s="292" t="str">
        <f t="shared" si="5"/>
        <v/>
      </c>
      <c r="O21" s="293" t="str">
        <f t="shared" si="6"/>
        <v/>
      </c>
      <c r="P21" s="293">
        <f t="shared" si="7"/>
        <v>0</v>
      </c>
      <c r="Q21" s="293">
        <f t="shared" si="8"/>
        <v>0</v>
      </c>
      <c r="R21" s="294">
        <f t="shared" si="9"/>
        <v>0</v>
      </c>
      <c r="S21" s="292" t="str">
        <f t="shared" si="10"/>
        <v/>
      </c>
      <c r="T21" s="293" t="str">
        <f t="shared" si="11"/>
        <v/>
      </c>
      <c r="U21" s="293">
        <f t="shared" si="12"/>
        <v>0</v>
      </c>
      <c r="V21" s="293">
        <f t="shared" si="13"/>
        <v>0</v>
      </c>
      <c r="W21" s="294">
        <f t="shared" si="14"/>
        <v>0</v>
      </c>
      <c r="X21" s="292" t="str">
        <f t="shared" si="15"/>
        <v/>
      </c>
      <c r="Y21" s="293" t="str">
        <f t="shared" si="16"/>
        <v/>
      </c>
      <c r="Z21" s="293">
        <f t="shared" si="17"/>
        <v>0</v>
      </c>
      <c r="AA21" s="293">
        <f t="shared" si="18"/>
        <v>0</v>
      </c>
      <c r="AB21" s="294">
        <f t="shared" si="19"/>
        <v>0</v>
      </c>
      <c r="AC21" s="292" t="str">
        <f t="shared" si="20"/>
        <v/>
      </c>
      <c r="AD21" s="293" t="str">
        <f t="shared" si="21"/>
        <v/>
      </c>
      <c r="AE21" s="293">
        <f t="shared" si="22"/>
        <v>0</v>
      </c>
      <c r="AF21" s="293">
        <f t="shared" si="23"/>
        <v>0</v>
      </c>
      <c r="AG21" s="294">
        <f t="shared" si="24"/>
        <v>0</v>
      </c>
      <c r="AH21" s="292" t="str">
        <f t="shared" si="25"/>
        <v/>
      </c>
      <c r="AI21" s="293" t="str">
        <f t="shared" si="26"/>
        <v/>
      </c>
      <c r="AJ21" s="293">
        <f t="shared" si="27"/>
        <v>0</v>
      </c>
      <c r="AK21" s="293">
        <f t="shared" si="28"/>
        <v>0</v>
      </c>
      <c r="AL21" s="294">
        <f t="shared" si="29"/>
        <v>0</v>
      </c>
      <c r="AM21" s="292" t="str">
        <f t="shared" si="30"/>
        <v/>
      </c>
      <c r="AN21" s="293" t="str">
        <f t="shared" si="31"/>
        <v/>
      </c>
      <c r="AO21" s="293">
        <f t="shared" si="32"/>
        <v>0</v>
      </c>
      <c r="AP21" s="293">
        <f t="shared" si="33"/>
        <v>0</v>
      </c>
      <c r="AQ21" s="294">
        <f t="shared" si="34"/>
        <v>0</v>
      </c>
      <c r="AR21" s="292" t="str">
        <f t="shared" si="35"/>
        <v/>
      </c>
      <c r="AS21" s="293" t="str">
        <f t="shared" si="36"/>
        <v/>
      </c>
      <c r="AT21" s="293">
        <f t="shared" si="37"/>
        <v>0</v>
      </c>
      <c r="AU21" s="293">
        <f t="shared" si="38"/>
        <v>0</v>
      </c>
      <c r="AV21" s="294">
        <f t="shared" si="39"/>
        <v>0</v>
      </c>
      <c r="AW21" s="292" t="str">
        <f t="shared" si="40"/>
        <v/>
      </c>
      <c r="AX21" s="293" t="str">
        <f t="shared" si="41"/>
        <v/>
      </c>
      <c r="AY21" s="293">
        <f t="shared" si="42"/>
        <v>0</v>
      </c>
      <c r="AZ21" s="293">
        <f t="shared" si="43"/>
        <v>0</v>
      </c>
      <c r="BA21" s="294">
        <f t="shared" si="44"/>
        <v>0</v>
      </c>
      <c r="BB21" s="292" t="str">
        <f t="shared" si="45"/>
        <v/>
      </c>
      <c r="BC21" s="293" t="str">
        <f t="shared" si="46"/>
        <v/>
      </c>
      <c r="BD21" s="293">
        <f t="shared" si="47"/>
        <v>0</v>
      </c>
      <c r="BE21" s="293">
        <f t="shared" si="48"/>
        <v>0</v>
      </c>
      <c r="BF21" s="294">
        <f t="shared" si="49"/>
        <v>0</v>
      </c>
      <c r="BG21" s="292" t="str">
        <f t="shared" si="50"/>
        <v/>
      </c>
      <c r="BH21" s="293" t="str">
        <f t="shared" si="51"/>
        <v/>
      </c>
      <c r="BI21" s="293">
        <f t="shared" si="52"/>
        <v>0</v>
      </c>
      <c r="BJ21" s="293">
        <f t="shared" si="53"/>
        <v>0</v>
      </c>
      <c r="BK21" s="294">
        <f t="shared" si="54"/>
        <v>0</v>
      </c>
      <c r="BL21" s="292" t="str">
        <f t="shared" si="55"/>
        <v/>
      </c>
      <c r="BM21" s="293" t="str">
        <f t="shared" si="56"/>
        <v/>
      </c>
      <c r="BN21" s="293">
        <f t="shared" si="57"/>
        <v>0</v>
      </c>
      <c r="BO21" s="293">
        <f t="shared" si="58"/>
        <v>0</v>
      </c>
      <c r="BP21" s="294">
        <f t="shared" si="59"/>
        <v>0</v>
      </c>
      <c r="BQ21" s="292" t="str">
        <f t="shared" si="60"/>
        <v/>
      </c>
      <c r="BR21" s="293" t="str">
        <f t="shared" si="61"/>
        <v/>
      </c>
      <c r="BS21" s="293">
        <f t="shared" si="62"/>
        <v>0</v>
      </c>
      <c r="BT21" s="293">
        <f t="shared" si="63"/>
        <v>0</v>
      </c>
      <c r="BU21" s="294">
        <f t="shared" si="64"/>
        <v>0</v>
      </c>
      <c r="BV21" s="292" t="str">
        <f t="shared" si="65"/>
        <v/>
      </c>
      <c r="BW21" s="293" t="str">
        <f t="shared" si="66"/>
        <v/>
      </c>
      <c r="BX21" s="293">
        <f t="shared" si="67"/>
        <v>0</v>
      </c>
      <c r="BY21" s="293">
        <f t="shared" si="68"/>
        <v>0</v>
      </c>
      <c r="BZ21" s="294">
        <f t="shared" si="69"/>
        <v>0</v>
      </c>
      <c r="CA21" s="292" t="str">
        <f t="shared" si="70"/>
        <v/>
      </c>
      <c r="CB21" s="293" t="str">
        <f t="shared" si="71"/>
        <v/>
      </c>
      <c r="CC21" s="293">
        <f t="shared" si="72"/>
        <v>0</v>
      </c>
      <c r="CD21" s="293">
        <f t="shared" si="73"/>
        <v>0</v>
      </c>
      <c r="CE21" s="294">
        <f t="shared" si="74"/>
        <v>0</v>
      </c>
      <c r="CF21" s="292" t="str">
        <f t="shared" si="75"/>
        <v/>
      </c>
      <c r="CG21" s="293" t="str">
        <f t="shared" si="76"/>
        <v/>
      </c>
      <c r="CH21" s="293">
        <f t="shared" si="77"/>
        <v>0</v>
      </c>
      <c r="CI21" s="293">
        <f t="shared" si="78"/>
        <v>0</v>
      </c>
      <c r="CJ21" s="294">
        <f t="shared" si="79"/>
        <v>0</v>
      </c>
      <c r="CK21" s="292" t="str">
        <f t="shared" si="80"/>
        <v/>
      </c>
      <c r="CL21" s="293" t="str">
        <f t="shared" si="81"/>
        <v/>
      </c>
      <c r="CM21" s="293">
        <f t="shared" si="82"/>
        <v>0</v>
      </c>
      <c r="CN21" s="293">
        <f t="shared" si="83"/>
        <v>0</v>
      </c>
      <c r="CO21" s="294">
        <f t="shared" si="84"/>
        <v>0</v>
      </c>
      <c r="CP21" s="292" t="str">
        <f t="shared" si="85"/>
        <v/>
      </c>
      <c r="CQ21" s="293" t="str">
        <f t="shared" si="86"/>
        <v/>
      </c>
      <c r="CR21" s="293">
        <f t="shared" si="87"/>
        <v>0</v>
      </c>
      <c r="CS21" s="293">
        <f t="shared" si="88"/>
        <v>0</v>
      </c>
      <c r="CT21" s="294">
        <f t="shared" si="89"/>
        <v>0</v>
      </c>
      <c r="CU21" s="292" t="str">
        <f t="shared" si="90"/>
        <v/>
      </c>
      <c r="CV21" s="293" t="str">
        <f t="shared" si="91"/>
        <v/>
      </c>
      <c r="CW21" s="293">
        <f t="shared" si="92"/>
        <v>0</v>
      </c>
      <c r="CX21" s="293">
        <f t="shared" si="93"/>
        <v>0</v>
      </c>
      <c r="CY21" s="294">
        <f t="shared" si="94"/>
        <v>0</v>
      </c>
      <c r="CZ21" s="292" t="str">
        <f t="shared" si="95"/>
        <v/>
      </c>
      <c r="DA21" s="293" t="str">
        <f t="shared" si="96"/>
        <v/>
      </c>
      <c r="DB21" s="293">
        <f t="shared" si="97"/>
        <v>0</v>
      </c>
      <c r="DC21" s="293">
        <f t="shared" si="98"/>
        <v>0</v>
      </c>
      <c r="DD21" s="294">
        <f t="shared" si="99"/>
        <v>0</v>
      </c>
      <c r="DE21" s="292" t="str">
        <f t="shared" si="100"/>
        <v/>
      </c>
      <c r="DF21" s="293" t="str">
        <f t="shared" si="101"/>
        <v/>
      </c>
      <c r="DG21" s="293">
        <f t="shared" si="102"/>
        <v>0</v>
      </c>
      <c r="DH21" s="293">
        <f t="shared" si="103"/>
        <v>0</v>
      </c>
      <c r="DI21" s="294">
        <f t="shared" si="104"/>
        <v>0</v>
      </c>
      <c r="DJ21" s="292" t="str">
        <f t="shared" si="105"/>
        <v/>
      </c>
      <c r="DK21" s="293" t="str">
        <f t="shared" si="106"/>
        <v/>
      </c>
      <c r="DL21" s="293">
        <f t="shared" si="107"/>
        <v>0</v>
      </c>
      <c r="DM21" s="293">
        <f t="shared" si="108"/>
        <v>0</v>
      </c>
      <c r="DN21" s="294">
        <f t="shared" si="109"/>
        <v>0</v>
      </c>
      <c r="DO21" s="292" t="str">
        <f t="shared" si="110"/>
        <v/>
      </c>
      <c r="DP21" s="293" t="str">
        <f t="shared" si="111"/>
        <v/>
      </c>
      <c r="DQ21" s="293">
        <f t="shared" si="112"/>
        <v>0</v>
      </c>
      <c r="DR21" s="293">
        <f t="shared" si="113"/>
        <v>0</v>
      </c>
      <c r="DS21" s="294">
        <f t="shared" si="114"/>
        <v>0</v>
      </c>
      <c r="DT21" s="292" t="str">
        <f t="shared" si="115"/>
        <v/>
      </c>
      <c r="DU21" s="293" t="str">
        <f t="shared" si="116"/>
        <v/>
      </c>
      <c r="DV21" s="293">
        <f t="shared" si="117"/>
        <v>0</v>
      </c>
      <c r="DW21" s="293">
        <f t="shared" si="118"/>
        <v>0</v>
      </c>
      <c r="DX21" s="294">
        <f t="shared" si="119"/>
        <v>0</v>
      </c>
      <c r="DY21" s="292" t="str">
        <f t="shared" si="120"/>
        <v/>
      </c>
      <c r="DZ21" s="293" t="str">
        <f t="shared" si="121"/>
        <v/>
      </c>
      <c r="EA21" s="293">
        <f t="shared" si="122"/>
        <v>0</v>
      </c>
      <c r="EB21" s="293">
        <f t="shared" si="123"/>
        <v>0</v>
      </c>
      <c r="EC21" s="294">
        <f t="shared" si="124"/>
        <v>0</v>
      </c>
      <c r="ED21" s="292" t="str">
        <f t="shared" si="125"/>
        <v/>
      </c>
      <c r="EE21" s="293" t="str">
        <f t="shared" si="126"/>
        <v/>
      </c>
      <c r="EF21" s="293">
        <f t="shared" si="127"/>
        <v>0</v>
      </c>
      <c r="EG21" s="293">
        <f t="shared" si="128"/>
        <v>0</v>
      </c>
      <c r="EH21" s="294">
        <f t="shared" si="129"/>
        <v>0</v>
      </c>
      <c r="EI21" s="292" t="str">
        <f t="shared" si="130"/>
        <v/>
      </c>
      <c r="EJ21" s="293" t="str">
        <f t="shared" si="131"/>
        <v/>
      </c>
      <c r="EK21" s="293">
        <f t="shared" si="132"/>
        <v>0</v>
      </c>
      <c r="EL21" s="293">
        <f t="shared" si="133"/>
        <v>0</v>
      </c>
      <c r="EM21" s="294">
        <f t="shared" si="134"/>
        <v>0</v>
      </c>
      <c r="EN21" s="292" t="str">
        <f t="shared" si="135"/>
        <v/>
      </c>
      <c r="EO21" s="293" t="str">
        <f t="shared" si="136"/>
        <v/>
      </c>
      <c r="EP21" s="293">
        <f t="shared" si="137"/>
        <v>0</v>
      </c>
      <c r="EQ21" s="293">
        <f t="shared" si="138"/>
        <v>0</v>
      </c>
      <c r="ER21" s="294">
        <f t="shared" si="139"/>
        <v>0</v>
      </c>
      <c r="ES21" s="292" t="str">
        <f t="shared" si="140"/>
        <v/>
      </c>
      <c r="ET21" s="293" t="str">
        <f t="shared" si="141"/>
        <v/>
      </c>
      <c r="EU21" s="293">
        <f t="shared" si="142"/>
        <v>0</v>
      </c>
      <c r="EV21" s="293">
        <f t="shared" si="143"/>
        <v>0</v>
      </c>
      <c r="EW21" s="294">
        <f t="shared" si="144"/>
        <v>0</v>
      </c>
      <c r="EX21" s="292" t="str">
        <f t="shared" si="145"/>
        <v/>
      </c>
      <c r="EY21" s="293" t="str">
        <f t="shared" si="146"/>
        <v/>
      </c>
      <c r="EZ21" s="293">
        <f t="shared" si="147"/>
        <v>0</v>
      </c>
      <c r="FA21" s="293">
        <f t="shared" si="148"/>
        <v>0</v>
      </c>
      <c r="FB21" s="294">
        <f t="shared" si="149"/>
        <v>0</v>
      </c>
      <c r="FC21" s="292" t="str">
        <f t="shared" si="150"/>
        <v/>
      </c>
      <c r="FD21" s="293" t="str">
        <f t="shared" si="151"/>
        <v/>
      </c>
      <c r="FE21" s="293">
        <f t="shared" si="152"/>
        <v>0</v>
      </c>
      <c r="FF21" s="293">
        <f t="shared" si="153"/>
        <v>0</v>
      </c>
      <c r="FG21" s="294">
        <f t="shared" si="154"/>
        <v>0</v>
      </c>
      <c r="FH21" s="292" t="str">
        <f t="shared" si="155"/>
        <v/>
      </c>
      <c r="FI21" s="293" t="str">
        <f t="shared" si="156"/>
        <v/>
      </c>
      <c r="FJ21" s="293">
        <f t="shared" si="157"/>
        <v>0</v>
      </c>
      <c r="FK21" s="293">
        <f t="shared" si="158"/>
        <v>0</v>
      </c>
      <c r="FL21" s="294">
        <f t="shared" si="159"/>
        <v>0</v>
      </c>
      <c r="FM21" s="292" t="str">
        <f t="shared" si="160"/>
        <v/>
      </c>
      <c r="FN21" s="293" t="str">
        <f t="shared" si="161"/>
        <v/>
      </c>
      <c r="FO21" s="293">
        <f t="shared" si="162"/>
        <v>0</v>
      </c>
      <c r="FP21" s="293">
        <f t="shared" si="163"/>
        <v>0</v>
      </c>
      <c r="FQ21" s="294">
        <f t="shared" si="164"/>
        <v>0</v>
      </c>
      <c r="FR21" s="292" t="str">
        <f t="shared" si="165"/>
        <v/>
      </c>
      <c r="FS21" s="293" t="str">
        <f t="shared" si="166"/>
        <v/>
      </c>
      <c r="FT21" s="293">
        <f t="shared" si="167"/>
        <v>0</v>
      </c>
      <c r="FU21" s="293">
        <f t="shared" si="168"/>
        <v>0</v>
      </c>
      <c r="FV21" s="294">
        <f t="shared" si="169"/>
        <v>0</v>
      </c>
      <c r="FW21" s="292" t="str">
        <f t="shared" si="170"/>
        <v/>
      </c>
      <c r="FX21" s="293" t="str">
        <f t="shared" si="171"/>
        <v/>
      </c>
      <c r="FY21" s="293">
        <f t="shared" si="172"/>
        <v>0</v>
      </c>
      <c r="FZ21" s="293">
        <f t="shared" si="173"/>
        <v>0</v>
      </c>
      <c r="GA21" s="294">
        <f t="shared" si="174"/>
        <v>0</v>
      </c>
      <c r="GB21" s="292" t="str">
        <f t="shared" si="175"/>
        <v/>
      </c>
      <c r="GC21" s="293" t="str">
        <f t="shared" si="176"/>
        <v/>
      </c>
      <c r="GD21" s="293">
        <f t="shared" si="177"/>
        <v>0</v>
      </c>
      <c r="GE21" s="293">
        <f t="shared" si="178"/>
        <v>0</v>
      </c>
      <c r="GF21" s="294">
        <f t="shared" si="179"/>
        <v>0</v>
      </c>
      <c r="GG21" s="292" t="str">
        <f t="shared" si="180"/>
        <v/>
      </c>
      <c r="GH21" s="293" t="str">
        <f t="shared" si="181"/>
        <v/>
      </c>
      <c r="GI21" s="294">
        <f t="shared" si="182"/>
        <v>0</v>
      </c>
      <c r="GJ21" s="292" t="str">
        <f t="shared" si="183"/>
        <v/>
      </c>
      <c r="GK21" s="293" t="str">
        <f t="shared" si="184"/>
        <v/>
      </c>
      <c r="GL21" s="294">
        <f t="shared" si="185"/>
        <v>0</v>
      </c>
      <c r="GM21" s="292" t="str">
        <f t="shared" si="186"/>
        <v/>
      </c>
      <c r="GN21" s="293" t="str">
        <f t="shared" si="192"/>
        <v/>
      </c>
      <c r="GO21" s="293" t="str">
        <f t="shared" si="187"/>
        <v/>
      </c>
      <c r="GP21" s="293" t="str">
        <f t="shared" si="188"/>
        <v/>
      </c>
      <c r="GQ21" s="294" t="str">
        <f t="shared" si="189"/>
        <v/>
      </c>
      <c r="GS21" s="295"/>
      <c r="GT21" s="293"/>
      <c r="GU21" s="296" t="s">
        <v>471</v>
      </c>
      <c r="GV21" s="293" t="s">
        <v>312</v>
      </c>
      <c r="GW21" s="293" t="s">
        <v>211</v>
      </c>
      <c r="GX21" s="297">
        <f t="shared" si="0"/>
        <v>0</v>
      </c>
    </row>
    <row r="22" spans="1:206" ht="30" customHeight="1">
      <c r="A22" s="87"/>
      <c r="B22" s="346"/>
      <c r="C22" s="78"/>
      <c r="D22" s="80"/>
      <c r="E22" s="73"/>
      <c r="F22" s="94"/>
      <c r="G22" s="309">
        <f t="shared" si="1"/>
        <v>0</v>
      </c>
      <c r="I22" s="292" t="str">
        <f t="shared" si="190"/>
        <v/>
      </c>
      <c r="J22" s="293" t="str">
        <f t="shared" si="2"/>
        <v/>
      </c>
      <c r="K22" s="293">
        <f t="shared" si="3"/>
        <v>0</v>
      </c>
      <c r="L22" s="293">
        <f t="shared" si="4"/>
        <v>0</v>
      </c>
      <c r="M22" s="294">
        <f t="shared" si="191"/>
        <v>0</v>
      </c>
      <c r="N22" s="292" t="str">
        <f t="shared" si="5"/>
        <v/>
      </c>
      <c r="O22" s="293" t="str">
        <f t="shared" si="6"/>
        <v/>
      </c>
      <c r="P22" s="293">
        <f t="shared" si="7"/>
        <v>0</v>
      </c>
      <c r="Q22" s="293">
        <f t="shared" si="8"/>
        <v>0</v>
      </c>
      <c r="R22" s="294">
        <f t="shared" si="9"/>
        <v>0</v>
      </c>
      <c r="S22" s="292" t="str">
        <f t="shared" si="10"/>
        <v/>
      </c>
      <c r="T22" s="293" t="str">
        <f t="shared" si="11"/>
        <v/>
      </c>
      <c r="U22" s="293">
        <f t="shared" si="12"/>
        <v>0</v>
      </c>
      <c r="V22" s="293">
        <f t="shared" si="13"/>
        <v>0</v>
      </c>
      <c r="W22" s="294">
        <f t="shared" si="14"/>
        <v>0</v>
      </c>
      <c r="X22" s="292" t="str">
        <f t="shared" si="15"/>
        <v/>
      </c>
      <c r="Y22" s="293" t="str">
        <f t="shared" si="16"/>
        <v/>
      </c>
      <c r="Z22" s="293">
        <f t="shared" si="17"/>
        <v>0</v>
      </c>
      <c r="AA22" s="293">
        <f t="shared" si="18"/>
        <v>0</v>
      </c>
      <c r="AB22" s="294">
        <f t="shared" si="19"/>
        <v>0</v>
      </c>
      <c r="AC22" s="292" t="str">
        <f t="shared" si="20"/>
        <v/>
      </c>
      <c r="AD22" s="293" t="str">
        <f t="shared" si="21"/>
        <v/>
      </c>
      <c r="AE22" s="293">
        <f t="shared" si="22"/>
        <v>0</v>
      </c>
      <c r="AF22" s="293">
        <f t="shared" si="23"/>
        <v>0</v>
      </c>
      <c r="AG22" s="294">
        <f t="shared" si="24"/>
        <v>0</v>
      </c>
      <c r="AH22" s="292" t="str">
        <f t="shared" si="25"/>
        <v/>
      </c>
      <c r="AI22" s="293" t="str">
        <f t="shared" si="26"/>
        <v/>
      </c>
      <c r="AJ22" s="293">
        <f t="shared" si="27"/>
        <v>0</v>
      </c>
      <c r="AK22" s="293">
        <f t="shared" si="28"/>
        <v>0</v>
      </c>
      <c r="AL22" s="294">
        <f t="shared" si="29"/>
        <v>0</v>
      </c>
      <c r="AM22" s="292" t="str">
        <f t="shared" si="30"/>
        <v/>
      </c>
      <c r="AN22" s="293" t="str">
        <f t="shared" si="31"/>
        <v/>
      </c>
      <c r="AO22" s="293">
        <f t="shared" si="32"/>
        <v>0</v>
      </c>
      <c r="AP22" s="293">
        <f t="shared" si="33"/>
        <v>0</v>
      </c>
      <c r="AQ22" s="294">
        <f t="shared" si="34"/>
        <v>0</v>
      </c>
      <c r="AR22" s="292" t="str">
        <f t="shared" si="35"/>
        <v/>
      </c>
      <c r="AS22" s="293" t="str">
        <f t="shared" si="36"/>
        <v/>
      </c>
      <c r="AT22" s="293">
        <f t="shared" si="37"/>
        <v>0</v>
      </c>
      <c r="AU22" s="293">
        <f t="shared" si="38"/>
        <v>0</v>
      </c>
      <c r="AV22" s="294">
        <f t="shared" si="39"/>
        <v>0</v>
      </c>
      <c r="AW22" s="292" t="str">
        <f t="shared" si="40"/>
        <v/>
      </c>
      <c r="AX22" s="293" t="str">
        <f t="shared" si="41"/>
        <v/>
      </c>
      <c r="AY22" s="293">
        <f t="shared" si="42"/>
        <v>0</v>
      </c>
      <c r="AZ22" s="293">
        <f t="shared" si="43"/>
        <v>0</v>
      </c>
      <c r="BA22" s="294">
        <f t="shared" si="44"/>
        <v>0</v>
      </c>
      <c r="BB22" s="292" t="str">
        <f t="shared" si="45"/>
        <v/>
      </c>
      <c r="BC22" s="293" t="str">
        <f t="shared" si="46"/>
        <v/>
      </c>
      <c r="BD22" s="293">
        <f t="shared" si="47"/>
        <v>0</v>
      </c>
      <c r="BE22" s="293">
        <f t="shared" si="48"/>
        <v>0</v>
      </c>
      <c r="BF22" s="294">
        <f t="shared" si="49"/>
        <v>0</v>
      </c>
      <c r="BG22" s="292" t="str">
        <f t="shared" si="50"/>
        <v/>
      </c>
      <c r="BH22" s="293" t="str">
        <f t="shared" si="51"/>
        <v/>
      </c>
      <c r="BI22" s="293">
        <f t="shared" si="52"/>
        <v>0</v>
      </c>
      <c r="BJ22" s="293">
        <f t="shared" si="53"/>
        <v>0</v>
      </c>
      <c r="BK22" s="294">
        <f t="shared" si="54"/>
        <v>0</v>
      </c>
      <c r="BL22" s="292" t="str">
        <f t="shared" si="55"/>
        <v/>
      </c>
      <c r="BM22" s="293" t="str">
        <f t="shared" si="56"/>
        <v/>
      </c>
      <c r="BN22" s="293">
        <f t="shared" si="57"/>
        <v>0</v>
      </c>
      <c r="BO22" s="293">
        <f t="shared" si="58"/>
        <v>0</v>
      </c>
      <c r="BP22" s="294">
        <f t="shared" si="59"/>
        <v>0</v>
      </c>
      <c r="BQ22" s="292" t="str">
        <f t="shared" si="60"/>
        <v/>
      </c>
      <c r="BR22" s="293" t="str">
        <f t="shared" si="61"/>
        <v/>
      </c>
      <c r="BS22" s="293">
        <f t="shared" si="62"/>
        <v>0</v>
      </c>
      <c r="BT22" s="293">
        <f t="shared" si="63"/>
        <v>0</v>
      </c>
      <c r="BU22" s="294">
        <f t="shared" si="64"/>
        <v>0</v>
      </c>
      <c r="BV22" s="292" t="str">
        <f t="shared" si="65"/>
        <v/>
      </c>
      <c r="BW22" s="293" t="str">
        <f t="shared" si="66"/>
        <v/>
      </c>
      <c r="BX22" s="293">
        <f t="shared" si="67"/>
        <v>0</v>
      </c>
      <c r="BY22" s="293">
        <f t="shared" si="68"/>
        <v>0</v>
      </c>
      <c r="BZ22" s="294">
        <f t="shared" si="69"/>
        <v>0</v>
      </c>
      <c r="CA22" s="292" t="str">
        <f t="shared" si="70"/>
        <v/>
      </c>
      <c r="CB22" s="293" t="str">
        <f t="shared" si="71"/>
        <v/>
      </c>
      <c r="CC22" s="293">
        <f t="shared" si="72"/>
        <v>0</v>
      </c>
      <c r="CD22" s="293">
        <f t="shared" si="73"/>
        <v>0</v>
      </c>
      <c r="CE22" s="294">
        <f t="shared" si="74"/>
        <v>0</v>
      </c>
      <c r="CF22" s="292" t="str">
        <f t="shared" si="75"/>
        <v/>
      </c>
      <c r="CG22" s="293" t="str">
        <f t="shared" si="76"/>
        <v/>
      </c>
      <c r="CH22" s="293">
        <f t="shared" si="77"/>
        <v>0</v>
      </c>
      <c r="CI22" s="293">
        <f t="shared" si="78"/>
        <v>0</v>
      </c>
      <c r="CJ22" s="294">
        <f t="shared" si="79"/>
        <v>0</v>
      </c>
      <c r="CK22" s="292" t="str">
        <f t="shared" si="80"/>
        <v/>
      </c>
      <c r="CL22" s="293" t="str">
        <f t="shared" si="81"/>
        <v/>
      </c>
      <c r="CM22" s="293">
        <f t="shared" si="82"/>
        <v>0</v>
      </c>
      <c r="CN22" s="293">
        <f t="shared" si="83"/>
        <v>0</v>
      </c>
      <c r="CO22" s="294">
        <f t="shared" si="84"/>
        <v>0</v>
      </c>
      <c r="CP22" s="292" t="str">
        <f t="shared" si="85"/>
        <v/>
      </c>
      <c r="CQ22" s="293" t="str">
        <f t="shared" si="86"/>
        <v/>
      </c>
      <c r="CR22" s="293">
        <f t="shared" si="87"/>
        <v>0</v>
      </c>
      <c r="CS22" s="293">
        <f t="shared" si="88"/>
        <v>0</v>
      </c>
      <c r="CT22" s="294">
        <f t="shared" si="89"/>
        <v>0</v>
      </c>
      <c r="CU22" s="292" t="str">
        <f t="shared" si="90"/>
        <v/>
      </c>
      <c r="CV22" s="293" t="str">
        <f t="shared" si="91"/>
        <v/>
      </c>
      <c r="CW22" s="293">
        <f t="shared" si="92"/>
        <v>0</v>
      </c>
      <c r="CX22" s="293">
        <f t="shared" si="93"/>
        <v>0</v>
      </c>
      <c r="CY22" s="294">
        <f t="shared" si="94"/>
        <v>0</v>
      </c>
      <c r="CZ22" s="292" t="str">
        <f t="shared" si="95"/>
        <v/>
      </c>
      <c r="DA22" s="293" t="str">
        <f t="shared" si="96"/>
        <v/>
      </c>
      <c r="DB22" s="293">
        <f t="shared" si="97"/>
        <v>0</v>
      </c>
      <c r="DC22" s="293">
        <f t="shared" si="98"/>
        <v>0</v>
      </c>
      <c r="DD22" s="294">
        <f t="shared" si="99"/>
        <v>0</v>
      </c>
      <c r="DE22" s="292" t="str">
        <f t="shared" si="100"/>
        <v/>
      </c>
      <c r="DF22" s="293" t="str">
        <f t="shared" si="101"/>
        <v/>
      </c>
      <c r="DG22" s="293">
        <f t="shared" si="102"/>
        <v>0</v>
      </c>
      <c r="DH22" s="293">
        <f t="shared" si="103"/>
        <v>0</v>
      </c>
      <c r="DI22" s="294">
        <f t="shared" si="104"/>
        <v>0</v>
      </c>
      <c r="DJ22" s="292" t="str">
        <f t="shared" si="105"/>
        <v/>
      </c>
      <c r="DK22" s="293" t="str">
        <f t="shared" si="106"/>
        <v/>
      </c>
      <c r="DL22" s="293">
        <f t="shared" si="107"/>
        <v>0</v>
      </c>
      <c r="DM22" s="293">
        <f t="shared" si="108"/>
        <v>0</v>
      </c>
      <c r="DN22" s="294">
        <f t="shared" si="109"/>
        <v>0</v>
      </c>
      <c r="DO22" s="292" t="str">
        <f t="shared" si="110"/>
        <v/>
      </c>
      <c r="DP22" s="293" t="str">
        <f t="shared" si="111"/>
        <v/>
      </c>
      <c r="DQ22" s="293">
        <f t="shared" si="112"/>
        <v>0</v>
      </c>
      <c r="DR22" s="293">
        <f t="shared" si="113"/>
        <v>0</v>
      </c>
      <c r="DS22" s="294">
        <f t="shared" si="114"/>
        <v>0</v>
      </c>
      <c r="DT22" s="292" t="str">
        <f t="shared" si="115"/>
        <v/>
      </c>
      <c r="DU22" s="293" t="str">
        <f t="shared" si="116"/>
        <v/>
      </c>
      <c r="DV22" s="293">
        <f t="shared" si="117"/>
        <v>0</v>
      </c>
      <c r="DW22" s="293">
        <f t="shared" si="118"/>
        <v>0</v>
      </c>
      <c r="DX22" s="294">
        <f t="shared" si="119"/>
        <v>0</v>
      </c>
      <c r="DY22" s="292" t="str">
        <f t="shared" si="120"/>
        <v/>
      </c>
      <c r="DZ22" s="293" t="str">
        <f t="shared" si="121"/>
        <v/>
      </c>
      <c r="EA22" s="293">
        <f t="shared" si="122"/>
        <v>0</v>
      </c>
      <c r="EB22" s="293">
        <f t="shared" si="123"/>
        <v>0</v>
      </c>
      <c r="EC22" s="294">
        <f t="shared" si="124"/>
        <v>0</v>
      </c>
      <c r="ED22" s="292" t="str">
        <f t="shared" si="125"/>
        <v/>
      </c>
      <c r="EE22" s="293" t="str">
        <f t="shared" si="126"/>
        <v/>
      </c>
      <c r="EF22" s="293">
        <f t="shared" si="127"/>
        <v>0</v>
      </c>
      <c r="EG22" s="293">
        <f t="shared" si="128"/>
        <v>0</v>
      </c>
      <c r="EH22" s="294">
        <f t="shared" si="129"/>
        <v>0</v>
      </c>
      <c r="EI22" s="292" t="str">
        <f t="shared" si="130"/>
        <v/>
      </c>
      <c r="EJ22" s="293" t="str">
        <f t="shared" si="131"/>
        <v/>
      </c>
      <c r="EK22" s="293">
        <f t="shared" si="132"/>
        <v>0</v>
      </c>
      <c r="EL22" s="293">
        <f t="shared" si="133"/>
        <v>0</v>
      </c>
      <c r="EM22" s="294">
        <f t="shared" si="134"/>
        <v>0</v>
      </c>
      <c r="EN22" s="292" t="str">
        <f t="shared" si="135"/>
        <v/>
      </c>
      <c r="EO22" s="293" t="str">
        <f t="shared" si="136"/>
        <v/>
      </c>
      <c r="EP22" s="293">
        <f t="shared" si="137"/>
        <v>0</v>
      </c>
      <c r="EQ22" s="293">
        <f t="shared" si="138"/>
        <v>0</v>
      </c>
      <c r="ER22" s="294">
        <f t="shared" si="139"/>
        <v>0</v>
      </c>
      <c r="ES22" s="292" t="str">
        <f t="shared" si="140"/>
        <v/>
      </c>
      <c r="ET22" s="293" t="str">
        <f t="shared" si="141"/>
        <v/>
      </c>
      <c r="EU22" s="293">
        <f t="shared" si="142"/>
        <v>0</v>
      </c>
      <c r="EV22" s="293">
        <f t="shared" si="143"/>
        <v>0</v>
      </c>
      <c r="EW22" s="294">
        <f t="shared" si="144"/>
        <v>0</v>
      </c>
      <c r="EX22" s="292" t="str">
        <f t="shared" si="145"/>
        <v/>
      </c>
      <c r="EY22" s="293" t="str">
        <f t="shared" si="146"/>
        <v/>
      </c>
      <c r="EZ22" s="293">
        <f t="shared" si="147"/>
        <v>0</v>
      </c>
      <c r="FA22" s="293">
        <f t="shared" si="148"/>
        <v>0</v>
      </c>
      <c r="FB22" s="294">
        <f t="shared" si="149"/>
        <v>0</v>
      </c>
      <c r="FC22" s="292" t="str">
        <f t="shared" si="150"/>
        <v/>
      </c>
      <c r="FD22" s="293" t="str">
        <f t="shared" si="151"/>
        <v/>
      </c>
      <c r="FE22" s="293">
        <f t="shared" si="152"/>
        <v>0</v>
      </c>
      <c r="FF22" s="293">
        <f t="shared" si="153"/>
        <v>0</v>
      </c>
      <c r="FG22" s="294">
        <f t="shared" si="154"/>
        <v>0</v>
      </c>
      <c r="FH22" s="292" t="str">
        <f t="shared" si="155"/>
        <v/>
      </c>
      <c r="FI22" s="293" t="str">
        <f t="shared" si="156"/>
        <v/>
      </c>
      <c r="FJ22" s="293">
        <f t="shared" si="157"/>
        <v>0</v>
      </c>
      <c r="FK22" s="293">
        <f t="shared" si="158"/>
        <v>0</v>
      </c>
      <c r="FL22" s="294">
        <f t="shared" si="159"/>
        <v>0</v>
      </c>
      <c r="FM22" s="292" t="str">
        <f t="shared" si="160"/>
        <v/>
      </c>
      <c r="FN22" s="293" t="str">
        <f t="shared" si="161"/>
        <v/>
      </c>
      <c r="FO22" s="293">
        <f t="shared" si="162"/>
        <v>0</v>
      </c>
      <c r="FP22" s="293">
        <f t="shared" si="163"/>
        <v>0</v>
      </c>
      <c r="FQ22" s="294">
        <f t="shared" si="164"/>
        <v>0</v>
      </c>
      <c r="FR22" s="292" t="str">
        <f t="shared" si="165"/>
        <v/>
      </c>
      <c r="FS22" s="293" t="str">
        <f t="shared" si="166"/>
        <v/>
      </c>
      <c r="FT22" s="293">
        <f t="shared" si="167"/>
        <v>0</v>
      </c>
      <c r="FU22" s="293">
        <f t="shared" si="168"/>
        <v>0</v>
      </c>
      <c r="FV22" s="294">
        <f t="shared" si="169"/>
        <v>0</v>
      </c>
      <c r="FW22" s="292" t="str">
        <f t="shared" si="170"/>
        <v/>
      </c>
      <c r="FX22" s="293" t="str">
        <f t="shared" si="171"/>
        <v/>
      </c>
      <c r="FY22" s="293">
        <f t="shared" si="172"/>
        <v>0</v>
      </c>
      <c r="FZ22" s="293">
        <f t="shared" si="173"/>
        <v>0</v>
      </c>
      <c r="GA22" s="294">
        <f t="shared" si="174"/>
        <v>0</v>
      </c>
      <c r="GB22" s="292" t="str">
        <f t="shared" si="175"/>
        <v/>
      </c>
      <c r="GC22" s="293" t="str">
        <f t="shared" si="176"/>
        <v/>
      </c>
      <c r="GD22" s="293">
        <f t="shared" si="177"/>
        <v>0</v>
      </c>
      <c r="GE22" s="293">
        <f t="shared" si="178"/>
        <v>0</v>
      </c>
      <c r="GF22" s="294">
        <f t="shared" si="179"/>
        <v>0</v>
      </c>
      <c r="GG22" s="292" t="str">
        <f t="shared" si="180"/>
        <v/>
      </c>
      <c r="GH22" s="293" t="str">
        <f t="shared" si="181"/>
        <v/>
      </c>
      <c r="GI22" s="294">
        <f t="shared" si="182"/>
        <v>0</v>
      </c>
      <c r="GJ22" s="292" t="str">
        <f t="shared" si="183"/>
        <v/>
      </c>
      <c r="GK22" s="293" t="str">
        <f t="shared" si="184"/>
        <v/>
      </c>
      <c r="GL22" s="294">
        <f t="shared" si="185"/>
        <v>0</v>
      </c>
      <c r="GM22" s="292" t="str">
        <f t="shared" si="186"/>
        <v/>
      </c>
      <c r="GN22" s="293" t="str">
        <f t="shared" si="192"/>
        <v/>
      </c>
      <c r="GO22" s="293" t="str">
        <f t="shared" si="187"/>
        <v/>
      </c>
      <c r="GP22" s="293" t="str">
        <f t="shared" si="188"/>
        <v/>
      </c>
      <c r="GQ22" s="294" t="str">
        <f t="shared" si="189"/>
        <v/>
      </c>
      <c r="GS22" s="295"/>
      <c r="GT22" s="293"/>
      <c r="GU22" s="296" t="s">
        <v>472</v>
      </c>
      <c r="GV22" s="293" t="s">
        <v>311</v>
      </c>
      <c r="GW22" s="293" t="s">
        <v>18</v>
      </c>
      <c r="GX22" s="297">
        <f t="shared" si="0"/>
        <v>0</v>
      </c>
    </row>
    <row r="23" spans="1:206" ht="30" customHeight="1">
      <c r="A23" s="87"/>
      <c r="B23" s="346"/>
      <c r="C23" s="78"/>
      <c r="D23" s="80"/>
      <c r="E23" s="73"/>
      <c r="F23" s="94"/>
      <c r="G23" s="309">
        <f t="shared" si="1"/>
        <v>0</v>
      </c>
      <c r="I23" s="292" t="str">
        <f t="shared" si="190"/>
        <v/>
      </c>
      <c r="J23" s="293" t="str">
        <f t="shared" si="2"/>
        <v/>
      </c>
      <c r="K23" s="293">
        <f t="shared" si="3"/>
        <v>0</v>
      </c>
      <c r="L23" s="293">
        <f t="shared" si="4"/>
        <v>0</v>
      </c>
      <c r="M23" s="294">
        <f t="shared" si="191"/>
        <v>0</v>
      </c>
      <c r="N23" s="292" t="str">
        <f t="shared" si="5"/>
        <v/>
      </c>
      <c r="O23" s="293" t="str">
        <f t="shared" si="6"/>
        <v/>
      </c>
      <c r="P23" s="293">
        <f t="shared" si="7"/>
        <v>0</v>
      </c>
      <c r="Q23" s="293">
        <f t="shared" si="8"/>
        <v>0</v>
      </c>
      <c r="R23" s="294">
        <f t="shared" si="9"/>
        <v>0</v>
      </c>
      <c r="S23" s="292" t="str">
        <f t="shared" si="10"/>
        <v/>
      </c>
      <c r="T23" s="293" t="str">
        <f t="shared" si="11"/>
        <v/>
      </c>
      <c r="U23" s="293">
        <f t="shared" si="12"/>
        <v>0</v>
      </c>
      <c r="V23" s="293">
        <f t="shared" si="13"/>
        <v>0</v>
      </c>
      <c r="W23" s="294">
        <f t="shared" si="14"/>
        <v>0</v>
      </c>
      <c r="X23" s="292" t="str">
        <f t="shared" si="15"/>
        <v/>
      </c>
      <c r="Y23" s="293" t="str">
        <f t="shared" si="16"/>
        <v/>
      </c>
      <c r="Z23" s="293">
        <f t="shared" si="17"/>
        <v>0</v>
      </c>
      <c r="AA23" s="293">
        <f t="shared" si="18"/>
        <v>0</v>
      </c>
      <c r="AB23" s="294">
        <f t="shared" si="19"/>
        <v>0</v>
      </c>
      <c r="AC23" s="292" t="str">
        <f t="shared" si="20"/>
        <v/>
      </c>
      <c r="AD23" s="293" t="str">
        <f t="shared" si="21"/>
        <v/>
      </c>
      <c r="AE23" s="293">
        <f t="shared" si="22"/>
        <v>0</v>
      </c>
      <c r="AF23" s="293">
        <f t="shared" si="23"/>
        <v>0</v>
      </c>
      <c r="AG23" s="294">
        <f t="shared" si="24"/>
        <v>0</v>
      </c>
      <c r="AH23" s="292" t="str">
        <f t="shared" si="25"/>
        <v/>
      </c>
      <c r="AI23" s="293" t="str">
        <f t="shared" si="26"/>
        <v/>
      </c>
      <c r="AJ23" s="293">
        <f t="shared" si="27"/>
        <v>0</v>
      </c>
      <c r="AK23" s="293">
        <f t="shared" si="28"/>
        <v>0</v>
      </c>
      <c r="AL23" s="294">
        <f t="shared" si="29"/>
        <v>0</v>
      </c>
      <c r="AM23" s="292" t="str">
        <f t="shared" si="30"/>
        <v/>
      </c>
      <c r="AN23" s="293" t="str">
        <f t="shared" si="31"/>
        <v/>
      </c>
      <c r="AO23" s="293">
        <f t="shared" si="32"/>
        <v>0</v>
      </c>
      <c r="AP23" s="293">
        <f t="shared" si="33"/>
        <v>0</v>
      </c>
      <c r="AQ23" s="294">
        <f t="shared" si="34"/>
        <v>0</v>
      </c>
      <c r="AR23" s="292" t="str">
        <f t="shared" si="35"/>
        <v/>
      </c>
      <c r="AS23" s="293" t="str">
        <f t="shared" si="36"/>
        <v/>
      </c>
      <c r="AT23" s="293">
        <f t="shared" si="37"/>
        <v>0</v>
      </c>
      <c r="AU23" s="293">
        <f t="shared" si="38"/>
        <v>0</v>
      </c>
      <c r="AV23" s="294">
        <f t="shared" si="39"/>
        <v>0</v>
      </c>
      <c r="AW23" s="292" t="str">
        <f t="shared" si="40"/>
        <v/>
      </c>
      <c r="AX23" s="293" t="str">
        <f t="shared" si="41"/>
        <v/>
      </c>
      <c r="AY23" s="293">
        <f t="shared" si="42"/>
        <v>0</v>
      </c>
      <c r="AZ23" s="293">
        <f t="shared" si="43"/>
        <v>0</v>
      </c>
      <c r="BA23" s="294">
        <f t="shared" si="44"/>
        <v>0</v>
      </c>
      <c r="BB23" s="292" t="str">
        <f t="shared" si="45"/>
        <v/>
      </c>
      <c r="BC23" s="293" t="str">
        <f t="shared" si="46"/>
        <v/>
      </c>
      <c r="BD23" s="293">
        <f t="shared" si="47"/>
        <v>0</v>
      </c>
      <c r="BE23" s="293">
        <f t="shared" si="48"/>
        <v>0</v>
      </c>
      <c r="BF23" s="294">
        <f t="shared" si="49"/>
        <v>0</v>
      </c>
      <c r="BG23" s="292" t="str">
        <f t="shared" si="50"/>
        <v/>
      </c>
      <c r="BH23" s="293" t="str">
        <f t="shared" si="51"/>
        <v/>
      </c>
      <c r="BI23" s="293">
        <f t="shared" si="52"/>
        <v>0</v>
      </c>
      <c r="BJ23" s="293">
        <f t="shared" si="53"/>
        <v>0</v>
      </c>
      <c r="BK23" s="294">
        <f t="shared" si="54"/>
        <v>0</v>
      </c>
      <c r="BL23" s="292" t="str">
        <f t="shared" si="55"/>
        <v/>
      </c>
      <c r="BM23" s="293" t="str">
        <f t="shared" si="56"/>
        <v/>
      </c>
      <c r="BN23" s="293">
        <f t="shared" si="57"/>
        <v>0</v>
      </c>
      <c r="BO23" s="293">
        <f t="shared" si="58"/>
        <v>0</v>
      </c>
      <c r="BP23" s="294">
        <f t="shared" si="59"/>
        <v>0</v>
      </c>
      <c r="BQ23" s="292" t="str">
        <f t="shared" si="60"/>
        <v/>
      </c>
      <c r="BR23" s="293" t="str">
        <f t="shared" si="61"/>
        <v/>
      </c>
      <c r="BS23" s="293">
        <f t="shared" si="62"/>
        <v>0</v>
      </c>
      <c r="BT23" s="293">
        <f t="shared" si="63"/>
        <v>0</v>
      </c>
      <c r="BU23" s="294">
        <f t="shared" si="64"/>
        <v>0</v>
      </c>
      <c r="BV23" s="292" t="str">
        <f t="shared" si="65"/>
        <v/>
      </c>
      <c r="BW23" s="293" t="str">
        <f t="shared" si="66"/>
        <v/>
      </c>
      <c r="BX23" s="293">
        <f t="shared" si="67"/>
        <v>0</v>
      </c>
      <c r="BY23" s="293">
        <f t="shared" si="68"/>
        <v>0</v>
      </c>
      <c r="BZ23" s="294">
        <f t="shared" si="69"/>
        <v>0</v>
      </c>
      <c r="CA23" s="292" t="str">
        <f t="shared" si="70"/>
        <v/>
      </c>
      <c r="CB23" s="293" t="str">
        <f t="shared" si="71"/>
        <v/>
      </c>
      <c r="CC23" s="293">
        <f t="shared" si="72"/>
        <v>0</v>
      </c>
      <c r="CD23" s="293">
        <f t="shared" si="73"/>
        <v>0</v>
      </c>
      <c r="CE23" s="294">
        <f t="shared" si="74"/>
        <v>0</v>
      </c>
      <c r="CF23" s="292" t="str">
        <f t="shared" si="75"/>
        <v/>
      </c>
      <c r="CG23" s="293" t="str">
        <f t="shared" si="76"/>
        <v/>
      </c>
      <c r="CH23" s="293">
        <f t="shared" si="77"/>
        <v>0</v>
      </c>
      <c r="CI23" s="293">
        <f t="shared" si="78"/>
        <v>0</v>
      </c>
      <c r="CJ23" s="294">
        <f t="shared" si="79"/>
        <v>0</v>
      </c>
      <c r="CK23" s="292" t="str">
        <f t="shared" si="80"/>
        <v/>
      </c>
      <c r="CL23" s="293" t="str">
        <f t="shared" si="81"/>
        <v/>
      </c>
      <c r="CM23" s="293">
        <f t="shared" si="82"/>
        <v>0</v>
      </c>
      <c r="CN23" s="293">
        <f t="shared" si="83"/>
        <v>0</v>
      </c>
      <c r="CO23" s="294">
        <f t="shared" si="84"/>
        <v>0</v>
      </c>
      <c r="CP23" s="292" t="str">
        <f t="shared" si="85"/>
        <v/>
      </c>
      <c r="CQ23" s="293" t="str">
        <f t="shared" si="86"/>
        <v/>
      </c>
      <c r="CR23" s="293">
        <f t="shared" si="87"/>
        <v>0</v>
      </c>
      <c r="CS23" s="293">
        <f t="shared" si="88"/>
        <v>0</v>
      </c>
      <c r="CT23" s="294">
        <f t="shared" si="89"/>
        <v>0</v>
      </c>
      <c r="CU23" s="292" t="str">
        <f t="shared" ref="CU23:CU35" si="193">IF($B23=CU$6,$A23,"")</f>
        <v/>
      </c>
      <c r="CV23" s="293" t="str">
        <f t="shared" si="91"/>
        <v/>
      </c>
      <c r="CW23" s="293">
        <f t="shared" si="92"/>
        <v>0</v>
      </c>
      <c r="CX23" s="293">
        <f t="shared" si="93"/>
        <v>0</v>
      </c>
      <c r="CY23" s="294">
        <f t="shared" si="94"/>
        <v>0</v>
      </c>
      <c r="CZ23" s="292" t="str">
        <f t="shared" ref="CZ23:CZ35" si="194">IF($B23=CZ$6,$A23,"")</f>
        <v/>
      </c>
      <c r="DA23" s="293" t="str">
        <f t="shared" si="96"/>
        <v/>
      </c>
      <c r="DB23" s="293">
        <f t="shared" si="97"/>
        <v>0</v>
      </c>
      <c r="DC23" s="293">
        <f t="shared" si="98"/>
        <v>0</v>
      </c>
      <c r="DD23" s="294">
        <f t="shared" si="99"/>
        <v>0</v>
      </c>
      <c r="DE23" s="292" t="str">
        <f t="shared" si="100"/>
        <v/>
      </c>
      <c r="DF23" s="293" t="str">
        <f t="shared" si="101"/>
        <v/>
      </c>
      <c r="DG23" s="293">
        <f t="shared" si="102"/>
        <v>0</v>
      </c>
      <c r="DH23" s="293">
        <f t="shared" si="103"/>
        <v>0</v>
      </c>
      <c r="DI23" s="294">
        <f t="shared" si="104"/>
        <v>0</v>
      </c>
      <c r="DJ23" s="292" t="str">
        <f t="shared" si="105"/>
        <v/>
      </c>
      <c r="DK23" s="293" t="str">
        <f t="shared" si="106"/>
        <v/>
      </c>
      <c r="DL23" s="293">
        <f t="shared" si="107"/>
        <v>0</v>
      </c>
      <c r="DM23" s="293">
        <f t="shared" si="108"/>
        <v>0</v>
      </c>
      <c r="DN23" s="294">
        <f t="shared" si="109"/>
        <v>0</v>
      </c>
      <c r="DO23" s="292" t="str">
        <f t="shared" si="110"/>
        <v/>
      </c>
      <c r="DP23" s="293" t="str">
        <f t="shared" si="111"/>
        <v/>
      </c>
      <c r="DQ23" s="293">
        <f t="shared" si="112"/>
        <v>0</v>
      </c>
      <c r="DR23" s="293">
        <f t="shared" si="113"/>
        <v>0</v>
      </c>
      <c r="DS23" s="294">
        <f t="shared" si="114"/>
        <v>0</v>
      </c>
      <c r="DT23" s="292" t="str">
        <f t="shared" si="115"/>
        <v/>
      </c>
      <c r="DU23" s="293" t="str">
        <f t="shared" si="116"/>
        <v/>
      </c>
      <c r="DV23" s="293">
        <f t="shared" si="117"/>
        <v>0</v>
      </c>
      <c r="DW23" s="293">
        <f t="shared" si="118"/>
        <v>0</v>
      </c>
      <c r="DX23" s="294">
        <f t="shared" si="119"/>
        <v>0</v>
      </c>
      <c r="DY23" s="292" t="str">
        <f t="shared" si="120"/>
        <v/>
      </c>
      <c r="DZ23" s="293" t="str">
        <f t="shared" si="121"/>
        <v/>
      </c>
      <c r="EA23" s="293">
        <f t="shared" si="122"/>
        <v>0</v>
      </c>
      <c r="EB23" s="293">
        <f t="shared" si="123"/>
        <v>0</v>
      </c>
      <c r="EC23" s="294">
        <f t="shared" si="124"/>
        <v>0</v>
      </c>
      <c r="ED23" s="292" t="str">
        <f t="shared" si="125"/>
        <v/>
      </c>
      <c r="EE23" s="293" t="str">
        <f t="shared" si="126"/>
        <v/>
      </c>
      <c r="EF23" s="293">
        <f t="shared" si="127"/>
        <v>0</v>
      </c>
      <c r="EG23" s="293">
        <f t="shared" si="128"/>
        <v>0</v>
      </c>
      <c r="EH23" s="294">
        <f t="shared" si="129"/>
        <v>0</v>
      </c>
      <c r="EI23" s="292" t="str">
        <f t="shared" si="130"/>
        <v/>
      </c>
      <c r="EJ23" s="293" t="str">
        <f t="shared" si="131"/>
        <v/>
      </c>
      <c r="EK23" s="293">
        <f t="shared" si="132"/>
        <v>0</v>
      </c>
      <c r="EL23" s="293">
        <f t="shared" si="133"/>
        <v>0</v>
      </c>
      <c r="EM23" s="294">
        <f t="shared" si="134"/>
        <v>0</v>
      </c>
      <c r="EN23" s="292" t="str">
        <f t="shared" si="135"/>
        <v/>
      </c>
      <c r="EO23" s="293" t="str">
        <f t="shared" si="136"/>
        <v/>
      </c>
      <c r="EP23" s="293">
        <f t="shared" si="137"/>
        <v>0</v>
      </c>
      <c r="EQ23" s="293">
        <f t="shared" si="138"/>
        <v>0</v>
      </c>
      <c r="ER23" s="294">
        <f t="shared" si="139"/>
        <v>0</v>
      </c>
      <c r="ES23" s="292" t="str">
        <f t="shared" si="140"/>
        <v/>
      </c>
      <c r="ET23" s="293" t="str">
        <f t="shared" si="141"/>
        <v/>
      </c>
      <c r="EU23" s="293">
        <f t="shared" si="142"/>
        <v>0</v>
      </c>
      <c r="EV23" s="293">
        <f t="shared" si="143"/>
        <v>0</v>
      </c>
      <c r="EW23" s="294">
        <f t="shared" si="144"/>
        <v>0</v>
      </c>
      <c r="EX23" s="292" t="str">
        <f t="shared" si="145"/>
        <v/>
      </c>
      <c r="EY23" s="293" t="str">
        <f t="shared" si="146"/>
        <v/>
      </c>
      <c r="EZ23" s="293">
        <f t="shared" si="147"/>
        <v>0</v>
      </c>
      <c r="FA23" s="293">
        <f t="shared" si="148"/>
        <v>0</v>
      </c>
      <c r="FB23" s="294">
        <f t="shared" si="149"/>
        <v>0</v>
      </c>
      <c r="FC23" s="292" t="str">
        <f t="shared" si="150"/>
        <v/>
      </c>
      <c r="FD23" s="293" t="str">
        <f t="shared" si="151"/>
        <v/>
      </c>
      <c r="FE23" s="293">
        <f t="shared" si="152"/>
        <v>0</v>
      </c>
      <c r="FF23" s="293">
        <f t="shared" si="153"/>
        <v>0</v>
      </c>
      <c r="FG23" s="294">
        <f t="shared" si="154"/>
        <v>0</v>
      </c>
      <c r="FH23" s="292" t="str">
        <f t="shared" si="155"/>
        <v/>
      </c>
      <c r="FI23" s="293" t="str">
        <f t="shared" si="156"/>
        <v/>
      </c>
      <c r="FJ23" s="293">
        <f t="shared" si="157"/>
        <v>0</v>
      </c>
      <c r="FK23" s="293">
        <f t="shared" si="158"/>
        <v>0</v>
      </c>
      <c r="FL23" s="294">
        <f t="shared" si="159"/>
        <v>0</v>
      </c>
      <c r="FM23" s="292" t="str">
        <f t="shared" si="160"/>
        <v/>
      </c>
      <c r="FN23" s="293" t="str">
        <f t="shared" si="161"/>
        <v/>
      </c>
      <c r="FO23" s="293">
        <f t="shared" si="162"/>
        <v>0</v>
      </c>
      <c r="FP23" s="293">
        <f t="shared" si="163"/>
        <v>0</v>
      </c>
      <c r="FQ23" s="294">
        <f t="shared" si="164"/>
        <v>0</v>
      </c>
      <c r="FR23" s="292" t="str">
        <f t="shared" si="165"/>
        <v/>
      </c>
      <c r="FS23" s="293" t="str">
        <f t="shared" si="166"/>
        <v/>
      </c>
      <c r="FT23" s="293">
        <f t="shared" si="167"/>
        <v>0</v>
      </c>
      <c r="FU23" s="293">
        <f t="shared" si="168"/>
        <v>0</v>
      </c>
      <c r="FV23" s="294">
        <f t="shared" si="169"/>
        <v>0</v>
      </c>
      <c r="FW23" s="292" t="str">
        <f t="shared" si="170"/>
        <v/>
      </c>
      <c r="FX23" s="293" t="str">
        <f t="shared" si="171"/>
        <v/>
      </c>
      <c r="FY23" s="293">
        <f t="shared" si="172"/>
        <v>0</v>
      </c>
      <c r="FZ23" s="293">
        <f t="shared" si="173"/>
        <v>0</v>
      </c>
      <c r="GA23" s="294">
        <f t="shared" si="174"/>
        <v>0</v>
      </c>
      <c r="GB23" s="292" t="str">
        <f t="shared" si="175"/>
        <v/>
      </c>
      <c r="GC23" s="293" t="str">
        <f t="shared" si="176"/>
        <v/>
      </c>
      <c r="GD23" s="293">
        <f t="shared" si="177"/>
        <v>0</v>
      </c>
      <c r="GE23" s="293">
        <f t="shared" si="178"/>
        <v>0</v>
      </c>
      <c r="GF23" s="294">
        <f t="shared" si="179"/>
        <v>0</v>
      </c>
      <c r="GG23" s="292" t="str">
        <f t="shared" si="180"/>
        <v/>
      </c>
      <c r="GH23" s="293" t="str">
        <f t="shared" si="181"/>
        <v/>
      </c>
      <c r="GI23" s="294">
        <f t="shared" si="182"/>
        <v>0</v>
      </c>
      <c r="GJ23" s="292" t="str">
        <f t="shared" si="183"/>
        <v/>
      </c>
      <c r="GK23" s="293" t="str">
        <f t="shared" si="184"/>
        <v/>
      </c>
      <c r="GL23" s="294">
        <f t="shared" si="185"/>
        <v>0</v>
      </c>
      <c r="GM23" s="292" t="str">
        <f t="shared" si="186"/>
        <v/>
      </c>
      <c r="GN23" s="293" t="str">
        <f t="shared" si="192"/>
        <v/>
      </c>
      <c r="GO23" s="293" t="str">
        <f t="shared" si="187"/>
        <v/>
      </c>
      <c r="GP23" s="293" t="str">
        <f t="shared" si="188"/>
        <v/>
      </c>
      <c r="GQ23" s="294" t="str">
        <f t="shared" si="189"/>
        <v/>
      </c>
      <c r="GS23" s="295"/>
      <c r="GT23" s="293"/>
      <c r="GU23" s="296" t="s">
        <v>472</v>
      </c>
      <c r="GV23" s="293" t="s">
        <v>311</v>
      </c>
      <c r="GW23" s="293" t="s">
        <v>211</v>
      </c>
      <c r="GX23" s="297">
        <f t="shared" si="0"/>
        <v>0</v>
      </c>
    </row>
    <row r="24" spans="1:206" ht="30" customHeight="1">
      <c r="A24" s="87"/>
      <c r="B24" s="346"/>
      <c r="C24" s="78"/>
      <c r="D24" s="80"/>
      <c r="E24" s="73"/>
      <c r="F24" s="94"/>
      <c r="G24" s="309">
        <f t="shared" si="1"/>
        <v>0</v>
      </c>
      <c r="I24" s="292" t="str">
        <f t="shared" si="190"/>
        <v/>
      </c>
      <c r="J24" s="293" t="str">
        <f t="shared" si="2"/>
        <v/>
      </c>
      <c r="K24" s="293">
        <f t="shared" si="3"/>
        <v>0</v>
      </c>
      <c r="L24" s="293">
        <f t="shared" si="4"/>
        <v>0</v>
      </c>
      <c r="M24" s="294">
        <f t="shared" si="191"/>
        <v>0</v>
      </c>
      <c r="N24" s="292" t="str">
        <f t="shared" si="5"/>
        <v/>
      </c>
      <c r="O24" s="293" t="str">
        <f t="shared" si="6"/>
        <v/>
      </c>
      <c r="P24" s="293">
        <f t="shared" si="7"/>
        <v>0</v>
      </c>
      <c r="Q24" s="293">
        <f t="shared" si="8"/>
        <v>0</v>
      </c>
      <c r="R24" s="294">
        <f t="shared" si="9"/>
        <v>0</v>
      </c>
      <c r="S24" s="292" t="str">
        <f t="shared" si="10"/>
        <v/>
      </c>
      <c r="T24" s="293" t="str">
        <f t="shared" si="11"/>
        <v/>
      </c>
      <c r="U24" s="293">
        <f t="shared" si="12"/>
        <v>0</v>
      </c>
      <c r="V24" s="293">
        <f t="shared" si="13"/>
        <v>0</v>
      </c>
      <c r="W24" s="294">
        <f t="shared" si="14"/>
        <v>0</v>
      </c>
      <c r="X24" s="292" t="str">
        <f t="shared" si="15"/>
        <v/>
      </c>
      <c r="Y24" s="293" t="str">
        <f t="shared" si="16"/>
        <v/>
      </c>
      <c r="Z24" s="293">
        <f t="shared" si="17"/>
        <v>0</v>
      </c>
      <c r="AA24" s="293">
        <f t="shared" si="18"/>
        <v>0</v>
      </c>
      <c r="AB24" s="294">
        <f t="shared" si="19"/>
        <v>0</v>
      </c>
      <c r="AC24" s="292" t="str">
        <f t="shared" si="20"/>
        <v/>
      </c>
      <c r="AD24" s="293" t="str">
        <f t="shared" si="21"/>
        <v/>
      </c>
      <c r="AE24" s="293">
        <f t="shared" si="22"/>
        <v>0</v>
      </c>
      <c r="AF24" s="293">
        <f t="shared" si="23"/>
        <v>0</v>
      </c>
      <c r="AG24" s="294">
        <f t="shared" si="24"/>
        <v>0</v>
      </c>
      <c r="AH24" s="292" t="str">
        <f t="shared" si="25"/>
        <v/>
      </c>
      <c r="AI24" s="293" t="str">
        <f t="shared" si="26"/>
        <v/>
      </c>
      <c r="AJ24" s="293">
        <f t="shared" si="27"/>
        <v>0</v>
      </c>
      <c r="AK24" s="293">
        <f t="shared" si="28"/>
        <v>0</v>
      </c>
      <c r="AL24" s="294">
        <f t="shared" si="29"/>
        <v>0</v>
      </c>
      <c r="AM24" s="292" t="str">
        <f t="shared" si="30"/>
        <v/>
      </c>
      <c r="AN24" s="293" t="str">
        <f t="shared" si="31"/>
        <v/>
      </c>
      <c r="AO24" s="293">
        <f t="shared" si="32"/>
        <v>0</v>
      </c>
      <c r="AP24" s="293">
        <f t="shared" si="33"/>
        <v>0</v>
      </c>
      <c r="AQ24" s="294">
        <f t="shared" si="34"/>
        <v>0</v>
      </c>
      <c r="AR24" s="292" t="str">
        <f t="shared" si="35"/>
        <v/>
      </c>
      <c r="AS24" s="293" t="str">
        <f t="shared" si="36"/>
        <v/>
      </c>
      <c r="AT24" s="293">
        <f t="shared" si="37"/>
        <v>0</v>
      </c>
      <c r="AU24" s="293">
        <f t="shared" si="38"/>
        <v>0</v>
      </c>
      <c r="AV24" s="294">
        <f t="shared" si="39"/>
        <v>0</v>
      </c>
      <c r="AW24" s="292" t="str">
        <f t="shared" si="40"/>
        <v/>
      </c>
      <c r="AX24" s="293" t="str">
        <f t="shared" si="41"/>
        <v/>
      </c>
      <c r="AY24" s="293">
        <f t="shared" si="42"/>
        <v>0</v>
      </c>
      <c r="AZ24" s="293">
        <f t="shared" si="43"/>
        <v>0</v>
      </c>
      <c r="BA24" s="294">
        <f t="shared" si="44"/>
        <v>0</v>
      </c>
      <c r="BB24" s="292" t="str">
        <f t="shared" si="45"/>
        <v/>
      </c>
      <c r="BC24" s="293" t="str">
        <f t="shared" si="46"/>
        <v/>
      </c>
      <c r="BD24" s="293">
        <f t="shared" si="47"/>
        <v>0</v>
      </c>
      <c r="BE24" s="293">
        <f t="shared" si="48"/>
        <v>0</v>
      </c>
      <c r="BF24" s="294">
        <f t="shared" si="49"/>
        <v>0</v>
      </c>
      <c r="BG24" s="292" t="str">
        <f t="shared" si="50"/>
        <v/>
      </c>
      <c r="BH24" s="293" t="str">
        <f t="shared" si="51"/>
        <v/>
      </c>
      <c r="BI24" s="293">
        <f t="shared" si="52"/>
        <v>0</v>
      </c>
      <c r="BJ24" s="293">
        <f t="shared" si="53"/>
        <v>0</v>
      </c>
      <c r="BK24" s="294">
        <f t="shared" si="54"/>
        <v>0</v>
      </c>
      <c r="BL24" s="292" t="str">
        <f t="shared" si="55"/>
        <v/>
      </c>
      <c r="BM24" s="293" t="str">
        <f t="shared" si="56"/>
        <v/>
      </c>
      <c r="BN24" s="293">
        <f t="shared" si="57"/>
        <v>0</v>
      </c>
      <c r="BO24" s="293">
        <f t="shared" si="58"/>
        <v>0</v>
      </c>
      <c r="BP24" s="294">
        <f t="shared" si="59"/>
        <v>0</v>
      </c>
      <c r="BQ24" s="292" t="str">
        <f t="shared" si="60"/>
        <v/>
      </c>
      <c r="BR24" s="293" t="str">
        <f t="shared" si="61"/>
        <v/>
      </c>
      <c r="BS24" s="293">
        <f t="shared" si="62"/>
        <v>0</v>
      </c>
      <c r="BT24" s="293">
        <f t="shared" si="63"/>
        <v>0</v>
      </c>
      <c r="BU24" s="294">
        <f t="shared" si="64"/>
        <v>0</v>
      </c>
      <c r="BV24" s="292" t="str">
        <f t="shared" si="65"/>
        <v/>
      </c>
      <c r="BW24" s="293" t="str">
        <f t="shared" si="66"/>
        <v/>
      </c>
      <c r="BX24" s="293">
        <f t="shared" si="67"/>
        <v>0</v>
      </c>
      <c r="BY24" s="293">
        <f t="shared" si="68"/>
        <v>0</v>
      </c>
      <c r="BZ24" s="294">
        <f t="shared" si="69"/>
        <v>0</v>
      </c>
      <c r="CA24" s="292" t="str">
        <f t="shared" si="70"/>
        <v/>
      </c>
      <c r="CB24" s="293" t="str">
        <f t="shared" si="71"/>
        <v/>
      </c>
      <c r="CC24" s="293">
        <f t="shared" si="72"/>
        <v>0</v>
      </c>
      <c r="CD24" s="293">
        <f t="shared" si="73"/>
        <v>0</v>
      </c>
      <c r="CE24" s="294">
        <f t="shared" si="74"/>
        <v>0</v>
      </c>
      <c r="CF24" s="292" t="str">
        <f t="shared" si="75"/>
        <v/>
      </c>
      <c r="CG24" s="293" t="str">
        <f t="shared" si="76"/>
        <v/>
      </c>
      <c r="CH24" s="293">
        <f t="shared" si="77"/>
        <v>0</v>
      </c>
      <c r="CI24" s="293">
        <f t="shared" si="78"/>
        <v>0</v>
      </c>
      <c r="CJ24" s="294">
        <f t="shared" si="79"/>
        <v>0</v>
      </c>
      <c r="CK24" s="292" t="str">
        <f t="shared" si="80"/>
        <v/>
      </c>
      <c r="CL24" s="293" t="str">
        <f t="shared" si="81"/>
        <v/>
      </c>
      <c r="CM24" s="293">
        <f t="shared" si="82"/>
        <v>0</v>
      </c>
      <c r="CN24" s="293">
        <f t="shared" si="83"/>
        <v>0</v>
      </c>
      <c r="CO24" s="294">
        <f t="shared" si="84"/>
        <v>0</v>
      </c>
      <c r="CP24" s="292" t="str">
        <f t="shared" si="85"/>
        <v/>
      </c>
      <c r="CQ24" s="293" t="str">
        <f t="shared" si="86"/>
        <v/>
      </c>
      <c r="CR24" s="293">
        <f t="shared" si="87"/>
        <v>0</v>
      </c>
      <c r="CS24" s="293">
        <f t="shared" si="88"/>
        <v>0</v>
      </c>
      <c r="CT24" s="294">
        <f t="shared" si="89"/>
        <v>0</v>
      </c>
      <c r="CU24" s="292" t="str">
        <f t="shared" si="193"/>
        <v/>
      </c>
      <c r="CV24" s="293" t="str">
        <f t="shared" si="91"/>
        <v/>
      </c>
      <c r="CW24" s="293">
        <f t="shared" si="92"/>
        <v>0</v>
      </c>
      <c r="CX24" s="293">
        <f t="shared" si="93"/>
        <v>0</v>
      </c>
      <c r="CY24" s="294">
        <f t="shared" si="94"/>
        <v>0</v>
      </c>
      <c r="CZ24" s="292" t="str">
        <f t="shared" si="194"/>
        <v/>
      </c>
      <c r="DA24" s="293" t="str">
        <f t="shared" si="96"/>
        <v/>
      </c>
      <c r="DB24" s="293">
        <f t="shared" si="97"/>
        <v>0</v>
      </c>
      <c r="DC24" s="293">
        <f t="shared" si="98"/>
        <v>0</v>
      </c>
      <c r="DD24" s="294">
        <f t="shared" si="99"/>
        <v>0</v>
      </c>
      <c r="DE24" s="292" t="str">
        <f t="shared" si="100"/>
        <v/>
      </c>
      <c r="DF24" s="293" t="str">
        <f t="shared" si="101"/>
        <v/>
      </c>
      <c r="DG24" s="293">
        <f t="shared" si="102"/>
        <v>0</v>
      </c>
      <c r="DH24" s="293">
        <f t="shared" si="103"/>
        <v>0</v>
      </c>
      <c r="DI24" s="294">
        <f t="shared" si="104"/>
        <v>0</v>
      </c>
      <c r="DJ24" s="292" t="str">
        <f t="shared" si="105"/>
        <v/>
      </c>
      <c r="DK24" s="293" t="str">
        <f t="shared" si="106"/>
        <v/>
      </c>
      <c r="DL24" s="293">
        <f t="shared" si="107"/>
        <v>0</v>
      </c>
      <c r="DM24" s="293">
        <f t="shared" si="108"/>
        <v>0</v>
      </c>
      <c r="DN24" s="294">
        <f t="shared" si="109"/>
        <v>0</v>
      </c>
      <c r="DO24" s="292" t="str">
        <f t="shared" si="110"/>
        <v/>
      </c>
      <c r="DP24" s="293" t="str">
        <f t="shared" si="111"/>
        <v/>
      </c>
      <c r="DQ24" s="293">
        <f t="shared" si="112"/>
        <v>0</v>
      </c>
      <c r="DR24" s="293">
        <f t="shared" si="113"/>
        <v>0</v>
      </c>
      <c r="DS24" s="294">
        <f t="shared" si="114"/>
        <v>0</v>
      </c>
      <c r="DT24" s="292" t="str">
        <f t="shared" si="115"/>
        <v/>
      </c>
      <c r="DU24" s="293" t="str">
        <f t="shared" si="116"/>
        <v/>
      </c>
      <c r="DV24" s="293">
        <f t="shared" si="117"/>
        <v>0</v>
      </c>
      <c r="DW24" s="293">
        <f t="shared" si="118"/>
        <v>0</v>
      </c>
      <c r="DX24" s="294">
        <f t="shared" si="119"/>
        <v>0</v>
      </c>
      <c r="DY24" s="292" t="str">
        <f t="shared" si="120"/>
        <v/>
      </c>
      <c r="DZ24" s="293" t="str">
        <f t="shared" si="121"/>
        <v/>
      </c>
      <c r="EA24" s="293">
        <f t="shared" si="122"/>
        <v>0</v>
      </c>
      <c r="EB24" s="293">
        <f t="shared" si="123"/>
        <v>0</v>
      </c>
      <c r="EC24" s="294">
        <f t="shared" si="124"/>
        <v>0</v>
      </c>
      <c r="ED24" s="292" t="str">
        <f t="shared" si="125"/>
        <v/>
      </c>
      <c r="EE24" s="293" t="str">
        <f t="shared" si="126"/>
        <v/>
      </c>
      <c r="EF24" s="293">
        <f t="shared" si="127"/>
        <v>0</v>
      </c>
      <c r="EG24" s="293">
        <f t="shared" si="128"/>
        <v>0</v>
      </c>
      <c r="EH24" s="294">
        <f t="shared" si="129"/>
        <v>0</v>
      </c>
      <c r="EI24" s="292" t="str">
        <f t="shared" si="130"/>
        <v/>
      </c>
      <c r="EJ24" s="293" t="str">
        <f t="shared" si="131"/>
        <v/>
      </c>
      <c r="EK24" s="293">
        <f t="shared" si="132"/>
        <v>0</v>
      </c>
      <c r="EL24" s="293">
        <f t="shared" si="133"/>
        <v>0</v>
      </c>
      <c r="EM24" s="294">
        <f t="shared" si="134"/>
        <v>0</v>
      </c>
      <c r="EN24" s="292" t="str">
        <f t="shared" si="135"/>
        <v/>
      </c>
      <c r="EO24" s="293" t="str">
        <f t="shared" si="136"/>
        <v/>
      </c>
      <c r="EP24" s="293">
        <f t="shared" si="137"/>
        <v>0</v>
      </c>
      <c r="EQ24" s="293">
        <f t="shared" si="138"/>
        <v>0</v>
      </c>
      <c r="ER24" s="294">
        <f t="shared" si="139"/>
        <v>0</v>
      </c>
      <c r="ES24" s="292" t="str">
        <f t="shared" si="140"/>
        <v/>
      </c>
      <c r="ET24" s="293" t="str">
        <f t="shared" si="141"/>
        <v/>
      </c>
      <c r="EU24" s="293">
        <f t="shared" si="142"/>
        <v>0</v>
      </c>
      <c r="EV24" s="293">
        <f t="shared" si="143"/>
        <v>0</v>
      </c>
      <c r="EW24" s="294">
        <f t="shared" si="144"/>
        <v>0</v>
      </c>
      <c r="EX24" s="292" t="str">
        <f t="shared" si="145"/>
        <v/>
      </c>
      <c r="EY24" s="293" t="str">
        <f t="shared" si="146"/>
        <v/>
      </c>
      <c r="EZ24" s="293">
        <f t="shared" si="147"/>
        <v>0</v>
      </c>
      <c r="FA24" s="293">
        <f t="shared" si="148"/>
        <v>0</v>
      </c>
      <c r="FB24" s="294">
        <f t="shared" si="149"/>
        <v>0</v>
      </c>
      <c r="FC24" s="292" t="str">
        <f t="shared" si="150"/>
        <v/>
      </c>
      <c r="FD24" s="293" t="str">
        <f t="shared" si="151"/>
        <v/>
      </c>
      <c r="FE24" s="293">
        <f t="shared" si="152"/>
        <v>0</v>
      </c>
      <c r="FF24" s="293">
        <f t="shared" si="153"/>
        <v>0</v>
      </c>
      <c r="FG24" s="294">
        <f t="shared" si="154"/>
        <v>0</v>
      </c>
      <c r="FH24" s="292" t="str">
        <f t="shared" si="155"/>
        <v/>
      </c>
      <c r="FI24" s="293" t="str">
        <f t="shared" si="156"/>
        <v/>
      </c>
      <c r="FJ24" s="293">
        <f t="shared" si="157"/>
        <v>0</v>
      </c>
      <c r="FK24" s="293">
        <f t="shared" si="158"/>
        <v>0</v>
      </c>
      <c r="FL24" s="294">
        <f t="shared" si="159"/>
        <v>0</v>
      </c>
      <c r="FM24" s="292" t="str">
        <f t="shared" si="160"/>
        <v/>
      </c>
      <c r="FN24" s="293" t="str">
        <f t="shared" si="161"/>
        <v/>
      </c>
      <c r="FO24" s="293">
        <f t="shared" si="162"/>
        <v>0</v>
      </c>
      <c r="FP24" s="293">
        <f t="shared" si="163"/>
        <v>0</v>
      </c>
      <c r="FQ24" s="294">
        <f t="shared" si="164"/>
        <v>0</v>
      </c>
      <c r="FR24" s="292" t="str">
        <f t="shared" si="165"/>
        <v/>
      </c>
      <c r="FS24" s="293" t="str">
        <f t="shared" si="166"/>
        <v/>
      </c>
      <c r="FT24" s="293">
        <f t="shared" si="167"/>
        <v>0</v>
      </c>
      <c r="FU24" s="293">
        <f t="shared" si="168"/>
        <v>0</v>
      </c>
      <c r="FV24" s="294">
        <f t="shared" si="169"/>
        <v>0</v>
      </c>
      <c r="FW24" s="292" t="str">
        <f t="shared" si="170"/>
        <v/>
      </c>
      <c r="FX24" s="293" t="str">
        <f t="shared" si="171"/>
        <v/>
      </c>
      <c r="FY24" s="293">
        <f t="shared" si="172"/>
        <v>0</v>
      </c>
      <c r="FZ24" s="293">
        <f t="shared" si="173"/>
        <v>0</v>
      </c>
      <c r="GA24" s="294">
        <f t="shared" si="174"/>
        <v>0</v>
      </c>
      <c r="GB24" s="292" t="str">
        <f t="shared" si="175"/>
        <v/>
      </c>
      <c r="GC24" s="293" t="str">
        <f t="shared" si="176"/>
        <v/>
      </c>
      <c r="GD24" s="293">
        <f t="shared" si="177"/>
        <v>0</v>
      </c>
      <c r="GE24" s="293">
        <f t="shared" si="178"/>
        <v>0</v>
      </c>
      <c r="GF24" s="294">
        <f t="shared" si="179"/>
        <v>0</v>
      </c>
      <c r="GG24" s="292" t="str">
        <f t="shared" si="180"/>
        <v/>
      </c>
      <c r="GH24" s="293" t="str">
        <f t="shared" si="181"/>
        <v/>
      </c>
      <c r="GI24" s="294">
        <f t="shared" si="182"/>
        <v>0</v>
      </c>
      <c r="GJ24" s="292" t="str">
        <f t="shared" si="183"/>
        <v/>
      </c>
      <c r="GK24" s="293" t="str">
        <f t="shared" si="184"/>
        <v/>
      </c>
      <c r="GL24" s="294">
        <f t="shared" si="185"/>
        <v>0</v>
      </c>
      <c r="GM24" s="292" t="str">
        <f t="shared" si="186"/>
        <v/>
      </c>
      <c r="GN24" s="293" t="str">
        <f t="shared" si="192"/>
        <v/>
      </c>
      <c r="GO24" s="293" t="str">
        <f t="shared" si="187"/>
        <v/>
      </c>
      <c r="GP24" s="293" t="str">
        <f t="shared" si="188"/>
        <v/>
      </c>
      <c r="GQ24" s="294" t="str">
        <f t="shared" si="189"/>
        <v/>
      </c>
      <c r="GS24" s="295"/>
      <c r="GT24" s="293"/>
      <c r="GU24" s="296" t="s">
        <v>472</v>
      </c>
      <c r="GV24" s="293" t="s">
        <v>312</v>
      </c>
      <c r="GW24" s="293" t="s">
        <v>18</v>
      </c>
      <c r="GX24" s="297">
        <f t="shared" si="0"/>
        <v>0</v>
      </c>
    </row>
    <row r="25" spans="1:206" ht="30" customHeight="1">
      <c r="A25" s="88"/>
      <c r="B25" s="346"/>
      <c r="C25" s="78"/>
      <c r="D25" s="80"/>
      <c r="E25" s="73"/>
      <c r="F25" s="94"/>
      <c r="G25" s="309">
        <f t="shared" si="1"/>
        <v>0</v>
      </c>
      <c r="I25" s="292" t="str">
        <f t="shared" si="190"/>
        <v/>
      </c>
      <c r="J25" s="293" t="str">
        <f t="shared" si="2"/>
        <v/>
      </c>
      <c r="K25" s="293">
        <f t="shared" si="3"/>
        <v>0</v>
      </c>
      <c r="L25" s="293">
        <f t="shared" si="4"/>
        <v>0</v>
      </c>
      <c r="M25" s="294">
        <f t="shared" si="191"/>
        <v>0</v>
      </c>
      <c r="N25" s="292" t="str">
        <f t="shared" si="5"/>
        <v/>
      </c>
      <c r="O25" s="293" t="str">
        <f t="shared" si="6"/>
        <v/>
      </c>
      <c r="P25" s="293">
        <f t="shared" si="7"/>
        <v>0</v>
      </c>
      <c r="Q25" s="293">
        <f t="shared" si="8"/>
        <v>0</v>
      </c>
      <c r="R25" s="294">
        <f t="shared" si="9"/>
        <v>0</v>
      </c>
      <c r="S25" s="292" t="str">
        <f t="shared" si="10"/>
        <v/>
      </c>
      <c r="T25" s="293" t="str">
        <f t="shared" si="11"/>
        <v/>
      </c>
      <c r="U25" s="293">
        <f t="shared" si="12"/>
        <v>0</v>
      </c>
      <c r="V25" s="293">
        <f t="shared" si="13"/>
        <v>0</v>
      </c>
      <c r="W25" s="294">
        <f t="shared" si="14"/>
        <v>0</v>
      </c>
      <c r="X25" s="292" t="str">
        <f t="shared" si="15"/>
        <v/>
      </c>
      <c r="Y25" s="293" t="str">
        <f t="shared" si="16"/>
        <v/>
      </c>
      <c r="Z25" s="293">
        <f t="shared" si="17"/>
        <v>0</v>
      </c>
      <c r="AA25" s="293">
        <f t="shared" si="18"/>
        <v>0</v>
      </c>
      <c r="AB25" s="294">
        <f t="shared" si="19"/>
        <v>0</v>
      </c>
      <c r="AC25" s="292" t="str">
        <f t="shared" si="20"/>
        <v/>
      </c>
      <c r="AD25" s="293" t="str">
        <f t="shared" si="21"/>
        <v/>
      </c>
      <c r="AE25" s="293">
        <f t="shared" si="22"/>
        <v>0</v>
      </c>
      <c r="AF25" s="293">
        <f t="shared" si="23"/>
        <v>0</v>
      </c>
      <c r="AG25" s="294">
        <f t="shared" si="24"/>
        <v>0</v>
      </c>
      <c r="AH25" s="292" t="str">
        <f t="shared" si="25"/>
        <v/>
      </c>
      <c r="AI25" s="293" t="str">
        <f t="shared" si="26"/>
        <v/>
      </c>
      <c r="AJ25" s="293">
        <f t="shared" si="27"/>
        <v>0</v>
      </c>
      <c r="AK25" s="293">
        <f t="shared" si="28"/>
        <v>0</v>
      </c>
      <c r="AL25" s="294">
        <f t="shared" si="29"/>
        <v>0</v>
      </c>
      <c r="AM25" s="292" t="str">
        <f t="shared" si="30"/>
        <v/>
      </c>
      <c r="AN25" s="293" t="str">
        <f t="shared" si="31"/>
        <v/>
      </c>
      <c r="AO25" s="293">
        <f t="shared" si="32"/>
        <v>0</v>
      </c>
      <c r="AP25" s="293">
        <f t="shared" si="33"/>
        <v>0</v>
      </c>
      <c r="AQ25" s="294">
        <f t="shared" si="34"/>
        <v>0</v>
      </c>
      <c r="AR25" s="292" t="str">
        <f t="shared" si="35"/>
        <v/>
      </c>
      <c r="AS25" s="293" t="str">
        <f t="shared" si="36"/>
        <v/>
      </c>
      <c r="AT25" s="293">
        <f t="shared" si="37"/>
        <v>0</v>
      </c>
      <c r="AU25" s="293">
        <f t="shared" si="38"/>
        <v>0</v>
      </c>
      <c r="AV25" s="294">
        <f t="shared" si="39"/>
        <v>0</v>
      </c>
      <c r="AW25" s="292" t="str">
        <f t="shared" si="40"/>
        <v/>
      </c>
      <c r="AX25" s="293" t="str">
        <f t="shared" si="41"/>
        <v/>
      </c>
      <c r="AY25" s="293">
        <f t="shared" si="42"/>
        <v>0</v>
      </c>
      <c r="AZ25" s="293">
        <f t="shared" si="43"/>
        <v>0</v>
      </c>
      <c r="BA25" s="294">
        <f t="shared" si="44"/>
        <v>0</v>
      </c>
      <c r="BB25" s="292" t="str">
        <f t="shared" si="45"/>
        <v/>
      </c>
      <c r="BC25" s="293" t="str">
        <f t="shared" si="46"/>
        <v/>
      </c>
      <c r="BD25" s="293">
        <f t="shared" si="47"/>
        <v>0</v>
      </c>
      <c r="BE25" s="293">
        <f t="shared" si="48"/>
        <v>0</v>
      </c>
      <c r="BF25" s="294">
        <f t="shared" si="49"/>
        <v>0</v>
      </c>
      <c r="BG25" s="292" t="str">
        <f t="shared" si="50"/>
        <v/>
      </c>
      <c r="BH25" s="293" t="str">
        <f t="shared" si="51"/>
        <v/>
      </c>
      <c r="BI25" s="293">
        <f t="shared" si="52"/>
        <v>0</v>
      </c>
      <c r="BJ25" s="293">
        <f t="shared" si="53"/>
        <v>0</v>
      </c>
      <c r="BK25" s="294">
        <f t="shared" si="54"/>
        <v>0</v>
      </c>
      <c r="BL25" s="292" t="str">
        <f t="shared" si="55"/>
        <v/>
      </c>
      <c r="BM25" s="293" t="str">
        <f t="shared" si="56"/>
        <v/>
      </c>
      <c r="BN25" s="293">
        <f t="shared" si="57"/>
        <v>0</v>
      </c>
      <c r="BO25" s="293">
        <f t="shared" si="58"/>
        <v>0</v>
      </c>
      <c r="BP25" s="294">
        <f t="shared" si="59"/>
        <v>0</v>
      </c>
      <c r="BQ25" s="292" t="str">
        <f t="shared" si="60"/>
        <v/>
      </c>
      <c r="BR25" s="293" t="str">
        <f t="shared" si="61"/>
        <v/>
      </c>
      <c r="BS25" s="293">
        <f t="shared" si="62"/>
        <v>0</v>
      </c>
      <c r="BT25" s="293">
        <f t="shared" si="63"/>
        <v>0</v>
      </c>
      <c r="BU25" s="294">
        <f t="shared" si="64"/>
        <v>0</v>
      </c>
      <c r="BV25" s="292" t="str">
        <f t="shared" si="65"/>
        <v/>
      </c>
      <c r="BW25" s="293" t="str">
        <f t="shared" si="66"/>
        <v/>
      </c>
      <c r="BX25" s="293">
        <f t="shared" si="67"/>
        <v>0</v>
      </c>
      <c r="BY25" s="293">
        <f t="shared" si="68"/>
        <v>0</v>
      </c>
      <c r="BZ25" s="294">
        <f t="shared" si="69"/>
        <v>0</v>
      </c>
      <c r="CA25" s="292" t="str">
        <f t="shared" si="70"/>
        <v/>
      </c>
      <c r="CB25" s="293" t="str">
        <f t="shared" si="71"/>
        <v/>
      </c>
      <c r="CC25" s="293">
        <f t="shared" si="72"/>
        <v>0</v>
      </c>
      <c r="CD25" s="293">
        <f t="shared" si="73"/>
        <v>0</v>
      </c>
      <c r="CE25" s="294">
        <f t="shared" si="74"/>
        <v>0</v>
      </c>
      <c r="CF25" s="292" t="str">
        <f t="shared" si="75"/>
        <v/>
      </c>
      <c r="CG25" s="293" t="str">
        <f t="shared" si="76"/>
        <v/>
      </c>
      <c r="CH25" s="293">
        <f t="shared" si="77"/>
        <v>0</v>
      </c>
      <c r="CI25" s="293">
        <f t="shared" si="78"/>
        <v>0</v>
      </c>
      <c r="CJ25" s="294">
        <f t="shared" si="79"/>
        <v>0</v>
      </c>
      <c r="CK25" s="292" t="str">
        <f t="shared" si="80"/>
        <v/>
      </c>
      <c r="CL25" s="293" t="str">
        <f t="shared" si="81"/>
        <v/>
      </c>
      <c r="CM25" s="293">
        <f t="shared" si="82"/>
        <v>0</v>
      </c>
      <c r="CN25" s="293">
        <f t="shared" si="83"/>
        <v>0</v>
      </c>
      <c r="CO25" s="294">
        <f t="shared" si="84"/>
        <v>0</v>
      </c>
      <c r="CP25" s="292" t="str">
        <f t="shared" si="85"/>
        <v/>
      </c>
      <c r="CQ25" s="293" t="str">
        <f t="shared" si="86"/>
        <v/>
      </c>
      <c r="CR25" s="293">
        <f t="shared" si="87"/>
        <v>0</v>
      </c>
      <c r="CS25" s="293">
        <f t="shared" si="88"/>
        <v>0</v>
      </c>
      <c r="CT25" s="294">
        <f t="shared" si="89"/>
        <v>0</v>
      </c>
      <c r="CU25" s="292" t="str">
        <f t="shared" si="193"/>
        <v/>
      </c>
      <c r="CV25" s="293" t="str">
        <f t="shared" si="91"/>
        <v/>
      </c>
      <c r="CW25" s="293">
        <f t="shared" si="92"/>
        <v>0</v>
      </c>
      <c r="CX25" s="293">
        <f t="shared" si="93"/>
        <v>0</v>
      </c>
      <c r="CY25" s="294">
        <f t="shared" si="94"/>
        <v>0</v>
      </c>
      <c r="CZ25" s="292" t="str">
        <f t="shared" si="194"/>
        <v/>
      </c>
      <c r="DA25" s="293" t="str">
        <f t="shared" si="96"/>
        <v/>
      </c>
      <c r="DB25" s="293">
        <f t="shared" si="97"/>
        <v>0</v>
      </c>
      <c r="DC25" s="293">
        <f t="shared" si="98"/>
        <v>0</v>
      </c>
      <c r="DD25" s="294">
        <f t="shared" si="99"/>
        <v>0</v>
      </c>
      <c r="DE25" s="292" t="str">
        <f t="shared" si="100"/>
        <v/>
      </c>
      <c r="DF25" s="293" t="str">
        <f t="shared" si="101"/>
        <v/>
      </c>
      <c r="DG25" s="293">
        <f t="shared" si="102"/>
        <v>0</v>
      </c>
      <c r="DH25" s="293">
        <f t="shared" si="103"/>
        <v>0</v>
      </c>
      <c r="DI25" s="294">
        <f t="shared" si="104"/>
        <v>0</v>
      </c>
      <c r="DJ25" s="292" t="str">
        <f t="shared" si="105"/>
        <v/>
      </c>
      <c r="DK25" s="293" t="str">
        <f t="shared" si="106"/>
        <v/>
      </c>
      <c r="DL25" s="293">
        <f t="shared" si="107"/>
        <v>0</v>
      </c>
      <c r="DM25" s="293">
        <f t="shared" si="108"/>
        <v>0</v>
      </c>
      <c r="DN25" s="294">
        <f t="shared" si="109"/>
        <v>0</v>
      </c>
      <c r="DO25" s="292" t="str">
        <f t="shared" si="110"/>
        <v/>
      </c>
      <c r="DP25" s="293" t="str">
        <f t="shared" si="111"/>
        <v/>
      </c>
      <c r="DQ25" s="293">
        <f t="shared" si="112"/>
        <v>0</v>
      </c>
      <c r="DR25" s="293">
        <f t="shared" si="113"/>
        <v>0</v>
      </c>
      <c r="DS25" s="294">
        <f t="shared" si="114"/>
        <v>0</v>
      </c>
      <c r="DT25" s="292" t="str">
        <f t="shared" si="115"/>
        <v/>
      </c>
      <c r="DU25" s="293" t="str">
        <f t="shared" si="116"/>
        <v/>
      </c>
      <c r="DV25" s="293">
        <f t="shared" si="117"/>
        <v>0</v>
      </c>
      <c r="DW25" s="293">
        <f t="shared" si="118"/>
        <v>0</v>
      </c>
      <c r="DX25" s="294">
        <f t="shared" si="119"/>
        <v>0</v>
      </c>
      <c r="DY25" s="292" t="str">
        <f t="shared" si="120"/>
        <v/>
      </c>
      <c r="DZ25" s="293" t="str">
        <f t="shared" si="121"/>
        <v/>
      </c>
      <c r="EA25" s="293">
        <f t="shared" si="122"/>
        <v>0</v>
      </c>
      <c r="EB25" s="293">
        <f t="shared" si="123"/>
        <v>0</v>
      </c>
      <c r="EC25" s="294">
        <f t="shared" si="124"/>
        <v>0</v>
      </c>
      <c r="ED25" s="292" t="str">
        <f t="shared" si="125"/>
        <v/>
      </c>
      <c r="EE25" s="293" t="str">
        <f t="shared" si="126"/>
        <v/>
      </c>
      <c r="EF25" s="293">
        <f t="shared" si="127"/>
        <v>0</v>
      </c>
      <c r="EG25" s="293">
        <f t="shared" si="128"/>
        <v>0</v>
      </c>
      <c r="EH25" s="294">
        <f t="shared" si="129"/>
        <v>0</v>
      </c>
      <c r="EI25" s="292" t="str">
        <f t="shared" si="130"/>
        <v/>
      </c>
      <c r="EJ25" s="293" t="str">
        <f t="shared" si="131"/>
        <v/>
      </c>
      <c r="EK25" s="293">
        <f t="shared" si="132"/>
        <v>0</v>
      </c>
      <c r="EL25" s="293">
        <f t="shared" si="133"/>
        <v>0</v>
      </c>
      <c r="EM25" s="294">
        <f t="shared" si="134"/>
        <v>0</v>
      </c>
      <c r="EN25" s="292" t="str">
        <f t="shared" si="135"/>
        <v/>
      </c>
      <c r="EO25" s="293" t="str">
        <f t="shared" si="136"/>
        <v/>
      </c>
      <c r="EP25" s="293">
        <f t="shared" si="137"/>
        <v>0</v>
      </c>
      <c r="EQ25" s="293">
        <f t="shared" si="138"/>
        <v>0</v>
      </c>
      <c r="ER25" s="294">
        <f t="shared" si="139"/>
        <v>0</v>
      </c>
      <c r="ES25" s="292" t="str">
        <f t="shared" si="140"/>
        <v/>
      </c>
      <c r="ET25" s="293" t="str">
        <f t="shared" si="141"/>
        <v/>
      </c>
      <c r="EU25" s="293">
        <f t="shared" si="142"/>
        <v>0</v>
      </c>
      <c r="EV25" s="293">
        <f t="shared" si="143"/>
        <v>0</v>
      </c>
      <c r="EW25" s="294">
        <f t="shared" si="144"/>
        <v>0</v>
      </c>
      <c r="EX25" s="292" t="str">
        <f t="shared" si="145"/>
        <v/>
      </c>
      <c r="EY25" s="293" t="str">
        <f t="shared" si="146"/>
        <v/>
      </c>
      <c r="EZ25" s="293">
        <f t="shared" si="147"/>
        <v>0</v>
      </c>
      <c r="FA25" s="293">
        <f t="shared" si="148"/>
        <v>0</v>
      </c>
      <c r="FB25" s="294">
        <f t="shared" si="149"/>
        <v>0</v>
      </c>
      <c r="FC25" s="292" t="str">
        <f t="shared" si="150"/>
        <v/>
      </c>
      <c r="FD25" s="293" t="str">
        <f t="shared" si="151"/>
        <v/>
      </c>
      <c r="FE25" s="293">
        <f t="shared" si="152"/>
        <v>0</v>
      </c>
      <c r="FF25" s="293">
        <f t="shared" si="153"/>
        <v>0</v>
      </c>
      <c r="FG25" s="294">
        <f t="shared" si="154"/>
        <v>0</v>
      </c>
      <c r="FH25" s="292" t="str">
        <f t="shared" si="155"/>
        <v/>
      </c>
      <c r="FI25" s="293" t="str">
        <f t="shared" si="156"/>
        <v/>
      </c>
      <c r="FJ25" s="293">
        <f t="shared" si="157"/>
        <v>0</v>
      </c>
      <c r="FK25" s="293">
        <f t="shared" si="158"/>
        <v>0</v>
      </c>
      <c r="FL25" s="294">
        <f t="shared" si="159"/>
        <v>0</v>
      </c>
      <c r="FM25" s="292" t="str">
        <f t="shared" si="160"/>
        <v/>
      </c>
      <c r="FN25" s="293" t="str">
        <f t="shared" si="161"/>
        <v/>
      </c>
      <c r="FO25" s="293">
        <f t="shared" si="162"/>
        <v>0</v>
      </c>
      <c r="FP25" s="293">
        <f t="shared" si="163"/>
        <v>0</v>
      </c>
      <c r="FQ25" s="294">
        <f t="shared" si="164"/>
        <v>0</v>
      </c>
      <c r="FR25" s="292" t="str">
        <f t="shared" si="165"/>
        <v/>
      </c>
      <c r="FS25" s="293" t="str">
        <f t="shared" si="166"/>
        <v/>
      </c>
      <c r="FT25" s="293">
        <f t="shared" si="167"/>
        <v>0</v>
      </c>
      <c r="FU25" s="293">
        <f t="shared" si="168"/>
        <v>0</v>
      </c>
      <c r="FV25" s="294">
        <f t="shared" si="169"/>
        <v>0</v>
      </c>
      <c r="FW25" s="292" t="str">
        <f t="shared" si="170"/>
        <v/>
      </c>
      <c r="FX25" s="293" t="str">
        <f t="shared" si="171"/>
        <v/>
      </c>
      <c r="FY25" s="293">
        <f t="shared" si="172"/>
        <v>0</v>
      </c>
      <c r="FZ25" s="293">
        <f t="shared" si="173"/>
        <v>0</v>
      </c>
      <c r="GA25" s="294">
        <f t="shared" si="174"/>
        <v>0</v>
      </c>
      <c r="GB25" s="292" t="str">
        <f t="shared" si="175"/>
        <v/>
      </c>
      <c r="GC25" s="293" t="str">
        <f t="shared" si="176"/>
        <v/>
      </c>
      <c r="GD25" s="293">
        <f t="shared" si="177"/>
        <v>0</v>
      </c>
      <c r="GE25" s="293">
        <f t="shared" si="178"/>
        <v>0</v>
      </c>
      <c r="GF25" s="294">
        <f t="shared" si="179"/>
        <v>0</v>
      </c>
      <c r="GG25" s="292" t="str">
        <f t="shared" si="180"/>
        <v/>
      </c>
      <c r="GH25" s="293" t="str">
        <f t="shared" si="181"/>
        <v/>
      </c>
      <c r="GI25" s="294">
        <f t="shared" si="182"/>
        <v>0</v>
      </c>
      <c r="GJ25" s="292" t="str">
        <f t="shared" si="183"/>
        <v/>
      </c>
      <c r="GK25" s="293" t="str">
        <f t="shared" si="184"/>
        <v/>
      </c>
      <c r="GL25" s="294">
        <f t="shared" si="185"/>
        <v>0</v>
      </c>
      <c r="GM25" s="292" t="str">
        <f t="shared" si="186"/>
        <v/>
      </c>
      <c r="GN25" s="293" t="str">
        <f t="shared" si="192"/>
        <v/>
      </c>
      <c r="GO25" s="293" t="str">
        <f t="shared" si="187"/>
        <v/>
      </c>
      <c r="GP25" s="293" t="str">
        <f t="shared" si="188"/>
        <v/>
      </c>
      <c r="GQ25" s="294" t="str">
        <f t="shared" si="189"/>
        <v/>
      </c>
      <c r="GS25" s="295"/>
      <c r="GT25" s="293"/>
      <c r="GU25" s="296" t="s">
        <v>472</v>
      </c>
      <c r="GV25" s="293" t="s">
        <v>312</v>
      </c>
      <c r="GW25" s="293" t="s">
        <v>211</v>
      </c>
      <c r="GX25" s="297">
        <f t="shared" si="0"/>
        <v>0</v>
      </c>
    </row>
    <row r="26" spans="1:206" ht="30" customHeight="1">
      <c r="A26" s="88"/>
      <c r="B26" s="346"/>
      <c r="C26" s="79"/>
      <c r="D26" s="80"/>
      <c r="E26" s="73"/>
      <c r="F26" s="94"/>
      <c r="G26" s="309">
        <f t="shared" si="1"/>
        <v>0</v>
      </c>
      <c r="I26" s="292" t="str">
        <f t="shared" si="190"/>
        <v/>
      </c>
      <c r="J26" s="293" t="str">
        <f t="shared" si="2"/>
        <v/>
      </c>
      <c r="K26" s="293">
        <f t="shared" si="3"/>
        <v>0</v>
      </c>
      <c r="L26" s="293">
        <f t="shared" si="4"/>
        <v>0</v>
      </c>
      <c r="M26" s="294">
        <f t="shared" si="191"/>
        <v>0</v>
      </c>
      <c r="N26" s="292" t="str">
        <f t="shared" si="5"/>
        <v/>
      </c>
      <c r="O26" s="293" t="str">
        <f t="shared" si="6"/>
        <v/>
      </c>
      <c r="P26" s="293">
        <f t="shared" si="7"/>
        <v>0</v>
      </c>
      <c r="Q26" s="293">
        <f t="shared" si="8"/>
        <v>0</v>
      </c>
      <c r="R26" s="294">
        <f t="shared" si="9"/>
        <v>0</v>
      </c>
      <c r="S26" s="292" t="str">
        <f t="shared" si="10"/>
        <v/>
      </c>
      <c r="T26" s="293" t="str">
        <f t="shared" si="11"/>
        <v/>
      </c>
      <c r="U26" s="293">
        <f t="shared" si="12"/>
        <v>0</v>
      </c>
      <c r="V26" s="293">
        <f t="shared" si="13"/>
        <v>0</v>
      </c>
      <c r="W26" s="294">
        <f t="shared" si="14"/>
        <v>0</v>
      </c>
      <c r="X26" s="292" t="str">
        <f t="shared" si="15"/>
        <v/>
      </c>
      <c r="Y26" s="293" t="str">
        <f t="shared" si="16"/>
        <v/>
      </c>
      <c r="Z26" s="293">
        <f t="shared" si="17"/>
        <v>0</v>
      </c>
      <c r="AA26" s="293">
        <f t="shared" si="18"/>
        <v>0</v>
      </c>
      <c r="AB26" s="294">
        <f t="shared" si="19"/>
        <v>0</v>
      </c>
      <c r="AC26" s="292" t="str">
        <f t="shared" si="20"/>
        <v/>
      </c>
      <c r="AD26" s="293" t="str">
        <f t="shared" si="21"/>
        <v/>
      </c>
      <c r="AE26" s="293">
        <f t="shared" si="22"/>
        <v>0</v>
      </c>
      <c r="AF26" s="293">
        <f t="shared" si="23"/>
        <v>0</v>
      </c>
      <c r="AG26" s="294">
        <f t="shared" si="24"/>
        <v>0</v>
      </c>
      <c r="AH26" s="292" t="str">
        <f t="shared" si="25"/>
        <v/>
      </c>
      <c r="AI26" s="293" t="str">
        <f t="shared" si="26"/>
        <v/>
      </c>
      <c r="AJ26" s="293">
        <f t="shared" si="27"/>
        <v>0</v>
      </c>
      <c r="AK26" s="293">
        <f t="shared" si="28"/>
        <v>0</v>
      </c>
      <c r="AL26" s="294">
        <f t="shared" si="29"/>
        <v>0</v>
      </c>
      <c r="AM26" s="292" t="str">
        <f t="shared" si="30"/>
        <v/>
      </c>
      <c r="AN26" s="293" t="str">
        <f t="shared" si="31"/>
        <v/>
      </c>
      <c r="AO26" s="293">
        <f t="shared" si="32"/>
        <v>0</v>
      </c>
      <c r="AP26" s="293">
        <f t="shared" si="33"/>
        <v>0</v>
      </c>
      <c r="AQ26" s="294">
        <f t="shared" si="34"/>
        <v>0</v>
      </c>
      <c r="AR26" s="292" t="str">
        <f t="shared" si="35"/>
        <v/>
      </c>
      <c r="AS26" s="293" t="str">
        <f t="shared" si="36"/>
        <v/>
      </c>
      <c r="AT26" s="293">
        <f t="shared" si="37"/>
        <v>0</v>
      </c>
      <c r="AU26" s="293">
        <f t="shared" si="38"/>
        <v>0</v>
      </c>
      <c r="AV26" s="294">
        <f t="shared" si="39"/>
        <v>0</v>
      </c>
      <c r="AW26" s="292" t="str">
        <f t="shared" si="40"/>
        <v/>
      </c>
      <c r="AX26" s="293" t="str">
        <f t="shared" si="41"/>
        <v/>
      </c>
      <c r="AY26" s="293">
        <f t="shared" si="42"/>
        <v>0</v>
      </c>
      <c r="AZ26" s="293">
        <f t="shared" si="43"/>
        <v>0</v>
      </c>
      <c r="BA26" s="294">
        <f t="shared" si="44"/>
        <v>0</v>
      </c>
      <c r="BB26" s="292" t="str">
        <f t="shared" si="45"/>
        <v/>
      </c>
      <c r="BC26" s="293" t="str">
        <f t="shared" si="46"/>
        <v/>
      </c>
      <c r="BD26" s="293">
        <f t="shared" si="47"/>
        <v>0</v>
      </c>
      <c r="BE26" s="293">
        <f t="shared" si="48"/>
        <v>0</v>
      </c>
      <c r="BF26" s="294">
        <f t="shared" si="49"/>
        <v>0</v>
      </c>
      <c r="BG26" s="292" t="str">
        <f t="shared" si="50"/>
        <v/>
      </c>
      <c r="BH26" s="293" t="str">
        <f t="shared" si="51"/>
        <v/>
      </c>
      <c r="BI26" s="293">
        <f t="shared" si="52"/>
        <v>0</v>
      </c>
      <c r="BJ26" s="293">
        <f t="shared" si="53"/>
        <v>0</v>
      </c>
      <c r="BK26" s="294">
        <f t="shared" si="54"/>
        <v>0</v>
      </c>
      <c r="BL26" s="292" t="str">
        <f t="shared" si="55"/>
        <v/>
      </c>
      <c r="BM26" s="293" t="str">
        <f t="shared" si="56"/>
        <v/>
      </c>
      <c r="BN26" s="293">
        <f t="shared" si="57"/>
        <v>0</v>
      </c>
      <c r="BO26" s="293">
        <f t="shared" si="58"/>
        <v>0</v>
      </c>
      <c r="BP26" s="294">
        <f t="shared" si="59"/>
        <v>0</v>
      </c>
      <c r="BQ26" s="292" t="str">
        <f t="shared" si="60"/>
        <v/>
      </c>
      <c r="BR26" s="293" t="str">
        <f t="shared" si="61"/>
        <v/>
      </c>
      <c r="BS26" s="293">
        <f t="shared" si="62"/>
        <v>0</v>
      </c>
      <c r="BT26" s="293">
        <f t="shared" si="63"/>
        <v>0</v>
      </c>
      <c r="BU26" s="294">
        <f t="shared" si="64"/>
        <v>0</v>
      </c>
      <c r="BV26" s="292" t="str">
        <f t="shared" si="65"/>
        <v/>
      </c>
      <c r="BW26" s="293" t="str">
        <f t="shared" si="66"/>
        <v/>
      </c>
      <c r="BX26" s="293">
        <f t="shared" si="67"/>
        <v>0</v>
      </c>
      <c r="BY26" s="293">
        <f t="shared" si="68"/>
        <v>0</v>
      </c>
      <c r="BZ26" s="294">
        <f t="shared" si="69"/>
        <v>0</v>
      </c>
      <c r="CA26" s="292" t="str">
        <f t="shared" si="70"/>
        <v/>
      </c>
      <c r="CB26" s="293" t="str">
        <f t="shared" si="71"/>
        <v/>
      </c>
      <c r="CC26" s="293">
        <f t="shared" si="72"/>
        <v>0</v>
      </c>
      <c r="CD26" s="293">
        <f t="shared" si="73"/>
        <v>0</v>
      </c>
      <c r="CE26" s="294">
        <f t="shared" si="74"/>
        <v>0</v>
      </c>
      <c r="CF26" s="292" t="str">
        <f t="shared" si="75"/>
        <v/>
      </c>
      <c r="CG26" s="293" t="str">
        <f t="shared" si="76"/>
        <v/>
      </c>
      <c r="CH26" s="293">
        <f t="shared" si="77"/>
        <v>0</v>
      </c>
      <c r="CI26" s="293">
        <f t="shared" si="78"/>
        <v>0</v>
      </c>
      <c r="CJ26" s="294">
        <f t="shared" si="79"/>
        <v>0</v>
      </c>
      <c r="CK26" s="292" t="str">
        <f t="shared" si="80"/>
        <v/>
      </c>
      <c r="CL26" s="293" t="str">
        <f t="shared" si="81"/>
        <v/>
      </c>
      <c r="CM26" s="293">
        <f t="shared" si="82"/>
        <v>0</v>
      </c>
      <c r="CN26" s="293">
        <f t="shared" si="83"/>
        <v>0</v>
      </c>
      <c r="CO26" s="294">
        <f t="shared" si="84"/>
        <v>0</v>
      </c>
      <c r="CP26" s="292" t="str">
        <f t="shared" si="85"/>
        <v/>
      </c>
      <c r="CQ26" s="293" t="str">
        <f t="shared" si="86"/>
        <v/>
      </c>
      <c r="CR26" s="293">
        <f t="shared" si="87"/>
        <v>0</v>
      </c>
      <c r="CS26" s="293">
        <f t="shared" si="88"/>
        <v>0</v>
      </c>
      <c r="CT26" s="294">
        <f t="shared" si="89"/>
        <v>0</v>
      </c>
      <c r="CU26" s="292" t="str">
        <f t="shared" si="193"/>
        <v/>
      </c>
      <c r="CV26" s="293" t="str">
        <f t="shared" si="91"/>
        <v/>
      </c>
      <c r="CW26" s="293">
        <f t="shared" si="92"/>
        <v>0</v>
      </c>
      <c r="CX26" s="293">
        <f t="shared" si="93"/>
        <v>0</v>
      </c>
      <c r="CY26" s="294">
        <f t="shared" si="94"/>
        <v>0</v>
      </c>
      <c r="CZ26" s="292" t="str">
        <f t="shared" si="194"/>
        <v/>
      </c>
      <c r="DA26" s="293" t="str">
        <f t="shared" si="96"/>
        <v/>
      </c>
      <c r="DB26" s="293">
        <f t="shared" si="97"/>
        <v>0</v>
      </c>
      <c r="DC26" s="293">
        <f t="shared" si="98"/>
        <v>0</v>
      </c>
      <c r="DD26" s="294">
        <f t="shared" si="99"/>
        <v>0</v>
      </c>
      <c r="DE26" s="292" t="str">
        <f t="shared" si="100"/>
        <v/>
      </c>
      <c r="DF26" s="293" t="str">
        <f t="shared" si="101"/>
        <v/>
      </c>
      <c r="DG26" s="293">
        <f t="shared" si="102"/>
        <v>0</v>
      </c>
      <c r="DH26" s="293">
        <f t="shared" si="103"/>
        <v>0</v>
      </c>
      <c r="DI26" s="294">
        <f t="shared" si="104"/>
        <v>0</v>
      </c>
      <c r="DJ26" s="292" t="str">
        <f t="shared" si="105"/>
        <v/>
      </c>
      <c r="DK26" s="293" t="str">
        <f t="shared" si="106"/>
        <v/>
      </c>
      <c r="DL26" s="293">
        <f t="shared" si="107"/>
        <v>0</v>
      </c>
      <c r="DM26" s="293">
        <f t="shared" si="108"/>
        <v>0</v>
      </c>
      <c r="DN26" s="294">
        <f t="shared" si="109"/>
        <v>0</v>
      </c>
      <c r="DO26" s="292" t="str">
        <f t="shared" si="110"/>
        <v/>
      </c>
      <c r="DP26" s="293" t="str">
        <f t="shared" si="111"/>
        <v/>
      </c>
      <c r="DQ26" s="293">
        <f t="shared" si="112"/>
        <v>0</v>
      </c>
      <c r="DR26" s="293">
        <f t="shared" si="113"/>
        <v>0</v>
      </c>
      <c r="DS26" s="294">
        <f t="shared" si="114"/>
        <v>0</v>
      </c>
      <c r="DT26" s="292" t="str">
        <f t="shared" si="115"/>
        <v/>
      </c>
      <c r="DU26" s="293" t="str">
        <f t="shared" si="116"/>
        <v/>
      </c>
      <c r="DV26" s="293">
        <f t="shared" si="117"/>
        <v>0</v>
      </c>
      <c r="DW26" s="293">
        <f t="shared" si="118"/>
        <v>0</v>
      </c>
      <c r="DX26" s="294">
        <f t="shared" si="119"/>
        <v>0</v>
      </c>
      <c r="DY26" s="292" t="str">
        <f t="shared" si="120"/>
        <v/>
      </c>
      <c r="DZ26" s="293" t="str">
        <f t="shared" si="121"/>
        <v/>
      </c>
      <c r="EA26" s="293">
        <f t="shared" si="122"/>
        <v>0</v>
      </c>
      <c r="EB26" s="293">
        <f t="shared" si="123"/>
        <v>0</v>
      </c>
      <c r="EC26" s="294">
        <f t="shared" si="124"/>
        <v>0</v>
      </c>
      <c r="ED26" s="292" t="str">
        <f t="shared" si="125"/>
        <v/>
      </c>
      <c r="EE26" s="293" t="str">
        <f t="shared" si="126"/>
        <v/>
      </c>
      <c r="EF26" s="293">
        <f t="shared" si="127"/>
        <v>0</v>
      </c>
      <c r="EG26" s="293">
        <f t="shared" si="128"/>
        <v>0</v>
      </c>
      <c r="EH26" s="294">
        <f t="shared" si="129"/>
        <v>0</v>
      </c>
      <c r="EI26" s="292" t="str">
        <f t="shared" si="130"/>
        <v/>
      </c>
      <c r="EJ26" s="293" t="str">
        <f t="shared" si="131"/>
        <v/>
      </c>
      <c r="EK26" s="293">
        <f t="shared" si="132"/>
        <v>0</v>
      </c>
      <c r="EL26" s="293">
        <f t="shared" si="133"/>
        <v>0</v>
      </c>
      <c r="EM26" s="294">
        <f t="shared" si="134"/>
        <v>0</v>
      </c>
      <c r="EN26" s="292" t="str">
        <f t="shared" si="135"/>
        <v/>
      </c>
      <c r="EO26" s="293" t="str">
        <f t="shared" si="136"/>
        <v/>
      </c>
      <c r="EP26" s="293">
        <f t="shared" si="137"/>
        <v>0</v>
      </c>
      <c r="EQ26" s="293">
        <f t="shared" si="138"/>
        <v>0</v>
      </c>
      <c r="ER26" s="294">
        <f t="shared" si="139"/>
        <v>0</v>
      </c>
      <c r="ES26" s="292" t="str">
        <f t="shared" si="140"/>
        <v/>
      </c>
      <c r="ET26" s="293" t="str">
        <f t="shared" si="141"/>
        <v/>
      </c>
      <c r="EU26" s="293">
        <f t="shared" si="142"/>
        <v>0</v>
      </c>
      <c r="EV26" s="293">
        <f t="shared" si="143"/>
        <v>0</v>
      </c>
      <c r="EW26" s="294">
        <f t="shared" si="144"/>
        <v>0</v>
      </c>
      <c r="EX26" s="292" t="str">
        <f t="shared" si="145"/>
        <v/>
      </c>
      <c r="EY26" s="293" t="str">
        <f t="shared" si="146"/>
        <v/>
      </c>
      <c r="EZ26" s="293">
        <f t="shared" si="147"/>
        <v>0</v>
      </c>
      <c r="FA26" s="293">
        <f t="shared" si="148"/>
        <v>0</v>
      </c>
      <c r="FB26" s="294">
        <f t="shared" si="149"/>
        <v>0</v>
      </c>
      <c r="FC26" s="292" t="str">
        <f t="shared" si="150"/>
        <v/>
      </c>
      <c r="FD26" s="293" t="str">
        <f t="shared" si="151"/>
        <v/>
      </c>
      <c r="FE26" s="293">
        <f t="shared" si="152"/>
        <v>0</v>
      </c>
      <c r="FF26" s="293">
        <f t="shared" si="153"/>
        <v>0</v>
      </c>
      <c r="FG26" s="294">
        <f t="shared" si="154"/>
        <v>0</v>
      </c>
      <c r="FH26" s="292" t="str">
        <f t="shared" si="155"/>
        <v/>
      </c>
      <c r="FI26" s="293" t="str">
        <f t="shared" si="156"/>
        <v/>
      </c>
      <c r="FJ26" s="293">
        <f t="shared" si="157"/>
        <v>0</v>
      </c>
      <c r="FK26" s="293">
        <f t="shared" si="158"/>
        <v>0</v>
      </c>
      <c r="FL26" s="294">
        <f t="shared" si="159"/>
        <v>0</v>
      </c>
      <c r="FM26" s="292" t="str">
        <f t="shared" si="160"/>
        <v/>
      </c>
      <c r="FN26" s="293" t="str">
        <f t="shared" si="161"/>
        <v/>
      </c>
      <c r="FO26" s="293">
        <f t="shared" si="162"/>
        <v>0</v>
      </c>
      <c r="FP26" s="293">
        <f t="shared" si="163"/>
        <v>0</v>
      </c>
      <c r="FQ26" s="294">
        <f t="shared" si="164"/>
        <v>0</v>
      </c>
      <c r="FR26" s="292" t="str">
        <f t="shared" si="165"/>
        <v/>
      </c>
      <c r="FS26" s="293" t="str">
        <f t="shared" si="166"/>
        <v/>
      </c>
      <c r="FT26" s="293">
        <f t="shared" si="167"/>
        <v>0</v>
      </c>
      <c r="FU26" s="293">
        <f t="shared" si="168"/>
        <v>0</v>
      </c>
      <c r="FV26" s="294">
        <f t="shared" si="169"/>
        <v>0</v>
      </c>
      <c r="FW26" s="292" t="str">
        <f t="shared" si="170"/>
        <v/>
      </c>
      <c r="FX26" s="293" t="str">
        <f t="shared" si="171"/>
        <v/>
      </c>
      <c r="FY26" s="293">
        <f t="shared" si="172"/>
        <v>0</v>
      </c>
      <c r="FZ26" s="293">
        <f t="shared" si="173"/>
        <v>0</v>
      </c>
      <c r="GA26" s="294">
        <f t="shared" si="174"/>
        <v>0</v>
      </c>
      <c r="GB26" s="292" t="str">
        <f t="shared" si="175"/>
        <v/>
      </c>
      <c r="GC26" s="293" t="str">
        <f t="shared" si="176"/>
        <v/>
      </c>
      <c r="GD26" s="293">
        <f t="shared" si="177"/>
        <v>0</v>
      </c>
      <c r="GE26" s="293">
        <f t="shared" si="178"/>
        <v>0</v>
      </c>
      <c r="GF26" s="294">
        <f t="shared" si="179"/>
        <v>0</v>
      </c>
      <c r="GG26" s="292" t="str">
        <f t="shared" si="180"/>
        <v/>
      </c>
      <c r="GH26" s="293" t="str">
        <f t="shared" si="181"/>
        <v/>
      </c>
      <c r="GI26" s="294">
        <f t="shared" si="182"/>
        <v>0</v>
      </c>
      <c r="GJ26" s="292" t="str">
        <f t="shared" si="183"/>
        <v/>
      </c>
      <c r="GK26" s="293" t="str">
        <f t="shared" si="184"/>
        <v/>
      </c>
      <c r="GL26" s="294">
        <f t="shared" si="185"/>
        <v>0</v>
      </c>
      <c r="GM26" s="292" t="str">
        <f t="shared" si="186"/>
        <v/>
      </c>
      <c r="GN26" s="293" t="str">
        <f t="shared" si="192"/>
        <v/>
      </c>
      <c r="GO26" s="293" t="str">
        <f t="shared" si="187"/>
        <v/>
      </c>
      <c r="GP26" s="293" t="str">
        <f t="shared" si="188"/>
        <v/>
      </c>
      <c r="GQ26" s="294" t="str">
        <f t="shared" si="189"/>
        <v/>
      </c>
      <c r="GS26" s="310"/>
      <c r="GT26" s="311"/>
      <c r="GU26" s="293" t="s">
        <v>309</v>
      </c>
      <c r="GV26" s="293" t="s">
        <v>311</v>
      </c>
      <c r="GW26" s="293" t="s">
        <v>18</v>
      </c>
      <c r="GX26" s="297">
        <f t="shared" si="0"/>
        <v>0</v>
      </c>
    </row>
    <row r="27" spans="1:206" ht="30" customHeight="1">
      <c r="A27" s="87"/>
      <c r="B27" s="348"/>
      <c r="C27" s="78"/>
      <c r="D27" s="80"/>
      <c r="E27" s="73"/>
      <c r="F27" s="94"/>
      <c r="G27" s="309">
        <f t="shared" si="1"/>
        <v>0</v>
      </c>
      <c r="I27" s="292" t="str">
        <f t="shared" si="190"/>
        <v/>
      </c>
      <c r="J27" s="293" t="str">
        <f t="shared" si="2"/>
        <v/>
      </c>
      <c r="K27" s="293">
        <f t="shared" si="3"/>
        <v>0</v>
      </c>
      <c r="L27" s="293">
        <f t="shared" si="4"/>
        <v>0</v>
      </c>
      <c r="M27" s="294">
        <f t="shared" si="191"/>
        <v>0</v>
      </c>
      <c r="N27" s="292" t="str">
        <f t="shared" si="5"/>
        <v/>
      </c>
      <c r="O27" s="293" t="str">
        <f t="shared" si="6"/>
        <v/>
      </c>
      <c r="P27" s="293">
        <f t="shared" si="7"/>
        <v>0</v>
      </c>
      <c r="Q27" s="293">
        <f t="shared" si="8"/>
        <v>0</v>
      </c>
      <c r="R27" s="294">
        <f t="shared" si="9"/>
        <v>0</v>
      </c>
      <c r="S27" s="292" t="str">
        <f t="shared" si="10"/>
        <v/>
      </c>
      <c r="T27" s="293" t="str">
        <f t="shared" si="11"/>
        <v/>
      </c>
      <c r="U27" s="293">
        <f t="shared" si="12"/>
        <v>0</v>
      </c>
      <c r="V27" s="293">
        <f t="shared" si="13"/>
        <v>0</v>
      </c>
      <c r="W27" s="294">
        <f t="shared" si="14"/>
        <v>0</v>
      </c>
      <c r="X27" s="292" t="str">
        <f t="shared" si="15"/>
        <v/>
      </c>
      <c r="Y27" s="293" t="str">
        <f t="shared" si="16"/>
        <v/>
      </c>
      <c r="Z27" s="293">
        <f t="shared" si="17"/>
        <v>0</v>
      </c>
      <c r="AA27" s="293">
        <f t="shared" si="18"/>
        <v>0</v>
      </c>
      <c r="AB27" s="294">
        <f t="shared" si="19"/>
        <v>0</v>
      </c>
      <c r="AC27" s="292" t="str">
        <f t="shared" si="20"/>
        <v/>
      </c>
      <c r="AD27" s="293" t="str">
        <f t="shared" si="21"/>
        <v/>
      </c>
      <c r="AE27" s="293">
        <f t="shared" si="22"/>
        <v>0</v>
      </c>
      <c r="AF27" s="293">
        <f t="shared" si="23"/>
        <v>0</v>
      </c>
      <c r="AG27" s="294">
        <f t="shared" si="24"/>
        <v>0</v>
      </c>
      <c r="AH27" s="292" t="str">
        <f t="shared" si="25"/>
        <v/>
      </c>
      <c r="AI27" s="293" t="str">
        <f t="shared" si="26"/>
        <v/>
      </c>
      <c r="AJ27" s="293">
        <f t="shared" si="27"/>
        <v>0</v>
      </c>
      <c r="AK27" s="293">
        <f t="shared" si="28"/>
        <v>0</v>
      </c>
      <c r="AL27" s="294">
        <f t="shared" si="29"/>
        <v>0</v>
      </c>
      <c r="AM27" s="292" t="str">
        <f t="shared" si="30"/>
        <v/>
      </c>
      <c r="AN27" s="293" t="str">
        <f t="shared" si="31"/>
        <v/>
      </c>
      <c r="AO27" s="293">
        <f t="shared" si="32"/>
        <v>0</v>
      </c>
      <c r="AP27" s="293">
        <f t="shared" si="33"/>
        <v>0</v>
      </c>
      <c r="AQ27" s="294">
        <f t="shared" si="34"/>
        <v>0</v>
      </c>
      <c r="AR27" s="292" t="str">
        <f t="shared" si="35"/>
        <v/>
      </c>
      <c r="AS27" s="293" t="str">
        <f t="shared" si="36"/>
        <v/>
      </c>
      <c r="AT27" s="293">
        <f t="shared" si="37"/>
        <v>0</v>
      </c>
      <c r="AU27" s="293">
        <f t="shared" si="38"/>
        <v>0</v>
      </c>
      <c r="AV27" s="294">
        <f t="shared" si="39"/>
        <v>0</v>
      </c>
      <c r="AW27" s="292" t="str">
        <f t="shared" si="40"/>
        <v/>
      </c>
      <c r="AX27" s="293" t="str">
        <f t="shared" si="41"/>
        <v/>
      </c>
      <c r="AY27" s="293">
        <f t="shared" si="42"/>
        <v>0</v>
      </c>
      <c r="AZ27" s="293">
        <f t="shared" si="43"/>
        <v>0</v>
      </c>
      <c r="BA27" s="294">
        <f t="shared" si="44"/>
        <v>0</v>
      </c>
      <c r="BB27" s="292" t="str">
        <f t="shared" si="45"/>
        <v/>
      </c>
      <c r="BC27" s="293" t="str">
        <f t="shared" si="46"/>
        <v/>
      </c>
      <c r="BD27" s="293">
        <f t="shared" si="47"/>
        <v>0</v>
      </c>
      <c r="BE27" s="293">
        <f t="shared" si="48"/>
        <v>0</v>
      </c>
      <c r="BF27" s="294">
        <f t="shared" si="49"/>
        <v>0</v>
      </c>
      <c r="BG27" s="292" t="str">
        <f t="shared" si="50"/>
        <v/>
      </c>
      <c r="BH27" s="293" t="str">
        <f t="shared" si="51"/>
        <v/>
      </c>
      <c r="BI27" s="293">
        <f t="shared" si="52"/>
        <v>0</v>
      </c>
      <c r="BJ27" s="293">
        <f t="shared" si="53"/>
        <v>0</v>
      </c>
      <c r="BK27" s="294">
        <f t="shared" si="54"/>
        <v>0</v>
      </c>
      <c r="BL27" s="292" t="str">
        <f t="shared" si="55"/>
        <v/>
      </c>
      <c r="BM27" s="293" t="str">
        <f t="shared" si="56"/>
        <v/>
      </c>
      <c r="BN27" s="293">
        <f t="shared" si="57"/>
        <v>0</v>
      </c>
      <c r="BO27" s="293">
        <f t="shared" si="58"/>
        <v>0</v>
      </c>
      <c r="BP27" s="294">
        <f t="shared" si="59"/>
        <v>0</v>
      </c>
      <c r="BQ27" s="292" t="str">
        <f t="shared" si="60"/>
        <v/>
      </c>
      <c r="BR27" s="293" t="str">
        <f t="shared" si="61"/>
        <v/>
      </c>
      <c r="BS27" s="293">
        <f t="shared" si="62"/>
        <v>0</v>
      </c>
      <c r="BT27" s="293">
        <f t="shared" si="63"/>
        <v>0</v>
      </c>
      <c r="BU27" s="294">
        <f t="shared" si="64"/>
        <v>0</v>
      </c>
      <c r="BV27" s="292" t="str">
        <f t="shared" si="65"/>
        <v/>
      </c>
      <c r="BW27" s="293" t="str">
        <f t="shared" si="66"/>
        <v/>
      </c>
      <c r="BX27" s="293">
        <f t="shared" si="67"/>
        <v>0</v>
      </c>
      <c r="BY27" s="293">
        <f t="shared" si="68"/>
        <v>0</v>
      </c>
      <c r="BZ27" s="294">
        <f t="shared" si="69"/>
        <v>0</v>
      </c>
      <c r="CA27" s="292" t="str">
        <f t="shared" si="70"/>
        <v/>
      </c>
      <c r="CB27" s="293" t="str">
        <f t="shared" si="71"/>
        <v/>
      </c>
      <c r="CC27" s="293">
        <f t="shared" si="72"/>
        <v>0</v>
      </c>
      <c r="CD27" s="293">
        <f t="shared" si="73"/>
        <v>0</v>
      </c>
      <c r="CE27" s="294">
        <f t="shared" si="74"/>
        <v>0</v>
      </c>
      <c r="CF27" s="292" t="str">
        <f t="shared" si="75"/>
        <v/>
      </c>
      <c r="CG27" s="293" t="str">
        <f t="shared" si="76"/>
        <v/>
      </c>
      <c r="CH27" s="293">
        <f t="shared" si="77"/>
        <v>0</v>
      </c>
      <c r="CI27" s="293">
        <f t="shared" si="78"/>
        <v>0</v>
      </c>
      <c r="CJ27" s="294">
        <f t="shared" si="79"/>
        <v>0</v>
      </c>
      <c r="CK27" s="292" t="str">
        <f t="shared" si="80"/>
        <v/>
      </c>
      <c r="CL27" s="293" t="str">
        <f t="shared" si="81"/>
        <v/>
      </c>
      <c r="CM27" s="293">
        <f t="shared" si="82"/>
        <v>0</v>
      </c>
      <c r="CN27" s="293">
        <f t="shared" si="83"/>
        <v>0</v>
      </c>
      <c r="CO27" s="294">
        <f t="shared" si="84"/>
        <v>0</v>
      </c>
      <c r="CP27" s="292" t="str">
        <f t="shared" si="85"/>
        <v/>
      </c>
      <c r="CQ27" s="293" t="str">
        <f t="shared" si="86"/>
        <v/>
      </c>
      <c r="CR27" s="293">
        <f t="shared" si="87"/>
        <v>0</v>
      </c>
      <c r="CS27" s="293">
        <f t="shared" si="88"/>
        <v>0</v>
      </c>
      <c r="CT27" s="294">
        <f t="shared" si="89"/>
        <v>0</v>
      </c>
      <c r="CU27" s="292" t="str">
        <f t="shared" si="193"/>
        <v/>
      </c>
      <c r="CV27" s="293" t="str">
        <f t="shared" si="91"/>
        <v/>
      </c>
      <c r="CW27" s="293">
        <f t="shared" si="92"/>
        <v>0</v>
      </c>
      <c r="CX27" s="293">
        <f t="shared" si="93"/>
        <v>0</v>
      </c>
      <c r="CY27" s="294">
        <f t="shared" si="94"/>
        <v>0</v>
      </c>
      <c r="CZ27" s="292" t="str">
        <f t="shared" si="194"/>
        <v/>
      </c>
      <c r="DA27" s="293" t="str">
        <f t="shared" si="96"/>
        <v/>
      </c>
      <c r="DB27" s="293">
        <f t="shared" si="97"/>
        <v>0</v>
      </c>
      <c r="DC27" s="293">
        <f t="shared" si="98"/>
        <v>0</v>
      </c>
      <c r="DD27" s="294">
        <f t="shared" si="99"/>
        <v>0</v>
      </c>
      <c r="DE27" s="292" t="str">
        <f t="shared" si="100"/>
        <v/>
      </c>
      <c r="DF27" s="293" t="str">
        <f t="shared" si="101"/>
        <v/>
      </c>
      <c r="DG27" s="293">
        <f t="shared" si="102"/>
        <v>0</v>
      </c>
      <c r="DH27" s="293">
        <f t="shared" si="103"/>
        <v>0</v>
      </c>
      <c r="DI27" s="294">
        <f t="shared" si="104"/>
        <v>0</v>
      </c>
      <c r="DJ27" s="292" t="str">
        <f t="shared" si="105"/>
        <v/>
      </c>
      <c r="DK27" s="293" t="str">
        <f t="shared" si="106"/>
        <v/>
      </c>
      <c r="DL27" s="293">
        <f t="shared" si="107"/>
        <v>0</v>
      </c>
      <c r="DM27" s="293">
        <f t="shared" si="108"/>
        <v>0</v>
      </c>
      <c r="DN27" s="294">
        <f t="shared" si="109"/>
        <v>0</v>
      </c>
      <c r="DO27" s="292" t="str">
        <f t="shared" si="110"/>
        <v/>
      </c>
      <c r="DP27" s="293" t="str">
        <f t="shared" si="111"/>
        <v/>
      </c>
      <c r="DQ27" s="293">
        <f t="shared" si="112"/>
        <v>0</v>
      </c>
      <c r="DR27" s="293">
        <f t="shared" si="113"/>
        <v>0</v>
      </c>
      <c r="DS27" s="294">
        <f t="shared" si="114"/>
        <v>0</v>
      </c>
      <c r="DT27" s="292" t="str">
        <f t="shared" si="115"/>
        <v/>
      </c>
      <c r="DU27" s="293" t="str">
        <f t="shared" si="116"/>
        <v/>
      </c>
      <c r="DV27" s="293">
        <f t="shared" si="117"/>
        <v>0</v>
      </c>
      <c r="DW27" s="293">
        <f t="shared" si="118"/>
        <v>0</v>
      </c>
      <c r="DX27" s="294">
        <f t="shared" si="119"/>
        <v>0</v>
      </c>
      <c r="DY27" s="292" t="str">
        <f t="shared" si="120"/>
        <v/>
      </c>
      <c r="DZ27" s="293" t="str">
        <f t="shared" si="121"/>
        <v/>
      </c>
      <c r="EA27" s="293">
        <f t="shared" si="122"/>
        <v>0</v>
      </c>
      <c r="EB27" s="293">
        <f t="shared" si="123"/>
        <v>0</v>
      </c>
      <c r="EC27" s="294">
        <f t="shared" si="124"/>
        <v>0</v>
      </c>
      <c r="ED27" s="292" t="str">
        <f t="shared" si="125"/>
        <v/>
      </c>
      <c r="EE27" s="293" t="str">
        <f t="shared" si="126"/>
        <v/>
      </c>
      <c r="EF27" s="293">
        <f t="shared" si="127"/>
        <v>0</v>
      </c>
      <c r="EG27" s="293">
        <f t="shared" si="128"/>
        <v>0</v>
      </c>
      <c r="EH27" s="294">
        <f t="shared" si="129"/>
        <v>0</v>
      </c>
      <c r="EI27" s="292" t="str">
        <f t="shared" si="130"/>
        <v/>
      </c>
      <c r="EJ27" s="293" t="str">
        <f t="shared" si="131"/>
        <v/>
      </c>
      <c r="EK27" s="293">
        <f t="shared" si="132"/>
        <v>0</v>
      </c>
      <c r="EL27" s="293">
        <f t="shared" si="133"/>
        <v>0</v>
      </c>
      <c r="EM27" s="294">
        <f t="shared" si="134"/>
        <v>0</v>
      </c>
      <c r="EN27" s="292" t="str">
        <f t="shared" si="135"/>
        <v/>
      </c>
      <c r="EO27" s="293" t="str">
        <f t="shared" si="136"/>
        <v/>
      </c>
      <c r="EP27" s="293">
        <f t="shared" si="137"/>
        <v>0</v>
      </c>
      <c r="EQ27" s="293">
        <f t="shared" si="138"/>
        <v>0</v>
      </c>
      <c r="ER27" s="294">
        <f t="shared" si="139"/>
        <v>0</v>
      </c>
      <c r="ES27" s="292" t="str">
        <f t="shared" si="140"/>
        <v/>
      </c>
      <c r="ET27" s="293" t="str">
        <f t="shared" si="141"/>
        <v/>
      </c>
      <c r="EU27" s="293">
        <f t="shared" si="142"/>
        <v>0</v>
      </c>
      <c r="EV27" s="293">
        <f t="shared" si="143"/>
        <v>0</v>
      </c>
      <c r="EW27" s="294">
        <f t="shared" si="144"/>
        <v>0</v>
      </c>
      <c r="EX27" s="292" t="str">
        <f t="shared" si="145"/>
        <v/>
      </c>
      <c r="EY27" s="293" t="str">
        <f t="shared" si="146"/>
        <v/>
      </c>
      <c r="EZ27" s="293">
        <f t="shared" si="147"/>
        <v>0</v>
      </c>
      <c r="FA27" s="293">
        <f t="shared" si="148"/>
        <v>0</v>
      </c>
      <c r="FB27" s="294">
        <f t="shared" si="149"/>
        <v>0</v>
      </c>
      <c r="FC27" s="292" t="str">
        <f t="shared" si="150"/>
        <v/>
      </c>
      <c r="FD27" s="293" t="str">
        <f t="shared" si="151"/>
        <v/>
      </c>
      <c r="FE27" s="293">
        <f t="shared" si="152"/>
        <v>0</v>
      </c>
      <c r="FF27" s="293">
        <f t="shared" si="153"/>
        <v>0</v>
      </c>
      <c r="FG27" s="294">
        <f t="shared" si="154"/>
        <v>0</v>
      </c>
      <c r="FH27" s="292" t="str">
        <f t="shared" si="155"/>
        <v/>
      </c>
      <c r="FI27" s="293" t="str">
        <f t="shared" si="156"/>
        <v/>
      </c>
      <c r="FJ27" s="293">
        <f t="shared" si="157"/>
        <v>0</v>
      </c>
      <c r="FK27" s="293">
        <f t="shared" si="158"/>
        <v>0</v>
      </c>
      <c r="FL27" s="294">
        <f t="shared" si="159"/>
        <v>0</v>
      </c>
      <c r="FM27" s="292" t="str">
        <f t="shared" si="160"/>
        <v/>
      </c>
      <c r="FN27" s="293" t="str">
        <f t="shared" si="161"/>
        <v/>
      </c>
      <c r="FO27" s="293">
        <f t="shared" si="162"/>
        <v>0</v>
      </c>
      <c r="FP27" s="293">
        <f t="shared" si="163"/>
        <v>0</v>
      </c>
      <c r="FQ27" s="294">
        <f t="shared" si="164"/>
        <v>0</v>
      </c>
      <c r="FR27" s="292" t="str">
        <f t="shared" si="165"/>
        <v/>
      </c>
      <c r="FS27" s="293" t="str">
        <f t="shared" si="166"/>
        <v/>
      </c>
      <c r="FT27" s="293">
        <f t="shared" si="167"/>
        <v>0</v>
      </c>
      <c r="FU27" s="293">
        <f t="shared" si="168"/>
        <v>0</v>
      </c>
      <c r="FV27" s="294">
        <f t="shared" si="169"/>
        <v>0</v>
      </c>
      <c r="FW27" s="292" t="str">
        <f t="shared" si="170"/>
        <v/>
      </c>
      <c r="FX27" s="293" t="str">
        <f t="shared" si="171"/>
        <v/>
      </c>
      <c r="FY27" s="293">
        <f t="shared" si="172"/>
        <v>0</v>
      </c>
      <c r="FZ27" s="293">
        <f t="shared" si="173"/>
        <v>0</v>
      </c>
      <c r="GA27" s="294">
        <f t="shared" si="174"/>
        <v>0</v>
      </c>
      <c r="GB27" s="292" t="str">
        <f t="shared" si="175"/>
        <v/>
      </c>
      <c r="GC27" s="293" t="str">
        <f t="shared" si="176"/>
        <v/>
      </c>
      <c r="GD27" s="293">
        <f t="shared" si="177"/>
        <v>0</v>
      </c>
      <c r="GE27" s="293">
        <f t="shared" si="178"/>
        <v>0</v>
      </c>
      <c r="GF27" s="294">
        <f t="shared" si="179"/>
        <v>0</v>
      </c>
      <c r="GG27" s="292" t="str">
        <f t="shared" si="180"/>
        <v/>
      </c>
      <c r="GH27" s="293" t="str">
        <f t="shared" si="181"/>
        <v/>
      </c>
      <c r="GI27" s="294">
        <f t="shared" si="182"/>
        <v>0</v>
      </c>
      <c r="GJ27" s="292" t="str">
        <f t="shared" si="183"/>
        <v/>
      </c>
      <c r="GK27" s="293" t="str">
        <f t="shared" si="184"/>
        <v/>
      </c>
      <c r="GL27" s="294">
        <f t="shared" si="185"/>
        <v>0</v>
      </c>
      <c r="GM27" s="292" t="str">
        <f t="shared" si="186"/>
        <v/>
      </c>
      <c r="GN27" s="293" t="str">
        <f t="shared" si="192"/>
        <v/>
      </c>
      <c r="GO27" s="293" t="str">
        <f t="shared" si="187"/>
        <v/>
      </c>
      <c r="GP27" s="293" t="str">
        <f t="shared" si="188"/>
        <v/>
      </c>
      <c r="GQ27" s="294" t="str">
        <f t="shared" si="189"/>
        <v/>
      </c>
      <c r="GS27" s="295"/>
      <c r="GT27" s="293"/>
      <c r="GU27" s="293" t="s">
        <v>309</v>
      </c>
      <c r="GV27" s="293" t="s">
        <v>311</v>
      </c>
      <c r="GW27" s="293" t="s">
        <v>211</v>
      </c>
      <c r="GX27" s="297">
        <f t="shared" si="0"/>
        <v>0</v>
      </c>
    </row>
    <row r="28" spans="1:206" ht="30" customHeight="1">
      <c r="A28" s="87"/>
      <c r="B28" s="346"/>
      <c r="C28" s="78"/>
      <c r="D28" s="80"/>
      <c r="E28" s="73"/>
      <c r="F28" s="94"/>
      <c r="G28" s="309">
        <f t="shared" si="1"/>
        <v>0</v>
      </c>
      <c r="I28" s="292" t="str">
        <f t="shared" si="190"/>
        <v/>
      </c>
      <c r="J28" s="293" t="str">
        <f t="shared" si="2"/>
        <v/>
      </c>
      <c r="K28" s="293">
        <f t="shared" si="3"/>
        <v>0</v>
      </c>
      <c r="L28" s="293">
        <f t="shared" si="4"/>
        <v>0</v>
      </c>
      <c r="M28" s="294">
        <f t="shared" si="191"/>
        <v>0</v>
      </c>
      <c r="N28" s="292" t="str">
        <f t="shared" si="5"/>
        <v/>
      </c>
      <c r="O28" s="293" t="str">
        <f t="shared" si="6"/>
        <v/>
      </c>
      <c r="P28" s="293">
        <f t="shared" si="7"/>
        <v>0</v>
      </c>
      <c r="Q28" s="293">
        <f t="shared" si="8"/>
        <v>0</v>
      </c>
      <c r="R28" s="294">
        <f t="shared" si="9"/>
        <v>0</v>
      </c>
      <c r="S28" s="292" t="str">
        <f t="shared" si="10"/>
        <v/>
      </c>
      <c r="T28" s="293" t="str">
        <f t="shared" si="11"/>
        <v/>
      </c>
      <c r="U28" s="293">
        <f t="shared" si="12"/>
        <v>0</v>
      </c>
      <c r="V28" s="293">
        <f t="shared" si="13"/>
        <v>0</v>
      </c>
      <c r="W28" s="294">
        <f t="shared" si="14"/>
        <v>0</v>
      </c>
      <c r="X28" s="292" t="str">
        <f t="shared" si="15"/>
        <v/>
      </c>
      <c r="Y28" s="293" t="str">
        <f t="shared" si="16"/>
        <v/>
      </c>
      <c r="Z28" s="293">
        <f t="shared" si="17"/>
        <v>0</v>
      </c>
      <c r="AA28" s="293">
        <f t="shared" si="18"/>
        <v>0</v>
      </c>
      <c r="AB28" s="294">
        <f t="shared" si="19"/>
        <v>0</v>
      </c>
      <c r="AC28" s="292" t="str">
        <f t="shared" si="20"/>
        <v/>
      </c>
      <c r="AD28" s="293" t="str">
        <f t="shared" si="21"/>
        <v/>
      </c>
      <c r="AE28" s="293">
        <f t="shared" si="22"/>
        <v>0</v>
      </c>
      <c r="AF28" s="293">
        <f t="shared" si="23"/>
        <v>0</v>
      </c>
      <c r="AG28" s="294">
        <f t="shared" si="24"/>
        <v>0</v>
      </c>
      <c r="AH28" s="292" t="str">
        <f t="shared" si="25"/>
        <v/>
      </c>
      <c r="AI28" s="293" t="str">
        <f t="shared" si="26"/>
        <v/>
      </c>
      <c r="AJ28" s="293">
        <f t="shared" si="27"/>
        <v>0</v>
      </c>
      <c r="AK28" s="293">
        <f t="shared" si="28"/>
        <v>0</v>
      </c>
      <c r="AL28" s="294">
        <f t="shared" si="29"/>
        <v>0</v>
      </c>
      <c r="AM28" s="292" t="str">
        <f t="shared" si="30"/>
        <v/>
      </c>
      <c r="AN28" s="293" t="str">
        <f t="shared" si="31"/>
        <v/>
      </c>
      <c r="AO28" s="293">
        <f t="shared" si="32"/>
        <v>0</v>
      </c>
      <c r="AP28" s="293">
        <f t="shared" si="33"/>
        <v>0</v>
      </c>
      <c r="AQ28" s="294">
        <f t="shared" si="34"/>
        <v>0</v>
      </c>
      <c r="AR28" s="292" t="str">
        <f t="shared" si="35"/>
        <v/>
      </c>
      <c r="AS28" s="293" t="str">
        <f t="shared" si="36"/>
        <v/>
      </c>
      <c r="AT28" s="293">
        <f t="shared" si="37"/>
        <v>0</v>
      </c>
      <c r="AU28" s="293">
        <f t="shared" si="38"/>
        <v>0</v>
      </c>
      <c r="AV28" s="294">
        <f t="shared" si="39"/>
        <v>0</v>
      </c>
      <c r="AW28" s="292" t="str">
        <f t="shared" si="40"/>
        <v/>
      </c>
      <c r="AX28" s="293" t="str">
        <f t="shared" si="41"/>
        <v/>
      </c>
      <c r="AY28" s="293">
        <f t="shared" si="42"/>
        <v>0</v>
      </c>
      <c r="AZ28" s="293">
        <f t="shared" si="43"/>
        <v>0</v>
      </c>
      <c r="BA28" s="294">
        <f t="shared" si="44"/>
        <v>0</v>
      </c>
      <c r="BB28" s="292" t="str">
        <f t="shared" si="45"/>
        <v/>
      </c>
      <c r="BC28" s="293" t="str">
        <f t="shared" si="46"/>
        <v/>
      </c>
      <c r="BD28" s="293">
        <f t="shared" si="47"/>
        <v>0</v>
      </c>
      <c r="BE28" s="293">
        <f t="shared" si="48"/>
        <v>0</v>
      </c>
      <c r="BF28" s="294">
        <f t="shared" si="49"/>
        <v>0</v>
      </c>
      <c r="BG28" s="292" t="str">
        <f t="shared" si="50"/>
        <v/>
      </c>
      <c r="BH28" s="293" t="str">
        <f t="shared" si="51"/>
        <v/>
      </c>
      <c r="BI28" s="293">
        <f t="shared" si="52"/>
        <v>0</v>
      </c>
      <c r="BJ28" s="293">
        <f t="shared" si="53"/>
        <v>0</v>
      </c>
      <c r="BK28" s="294">
        <f t="shared" si="54"/>
        <v>0</v>
      </c>
      <c r="BL28" s="292" t="str">
        <f t="shared" si="55"/>
        <v/>
      </c>
      <c r="BM28" s="293" t="str">
        <f t="shared" si="56"/>
        <v/>
      </c>
      <c r="BN28" s="293">
        <f t="shared" si="57"/>
        <v>0</v>
      </c>
      <c r="BO28" s="293">
        <f t="shared" si="58"/>
        <v>0</v>
      </c>
      <c r="BP28" s="294">
        <f t="shared" si="59"/>
        <v>0</v>
      </c>
      <c r="BQ28" s="292" t="str">
        <f t="shared" si="60"/>
        <v/>
      </c>
      <c r="BR28" s="293" t="str">
        <f t="shared" si="61"/>
        <v/>
      </c>
      <c r="BS28" s="293">
        <f t="shared" si="62"/>
        <v>0</v>
      </c>
      <c r="BT28" s="293">
        <f t="shared" si="63"/>
        <v>0</v>
      </c>
      <c r="BU28" s="294">
        <f t="shared" si="64"/>
        <v>0</v>
      </c>
      <c r="BV28" s="292" t="str">
        <f t="shared" si="65"/>
        <v/>
      </c>
      <c r="BW28" s="293" t="str">
        <f t="shared" si="66"/>
        <v/>
      </c>
      <c r="BX28" s="293">
        <f t="shared" si="67"/>
        <v>0</v>
      </c>
      <c r="BY28" s="293">
        <f t="shared" si="68"/>
        <v>0</v>
      </c>
      <c r="BZ28" s="294">
        <f t="shared" si="69"/>
        <v>0</v>
      </c>
      <c r="CA28" s="292" t="str">
        <f t="shared" si="70"/>
        <v/>
      </c>
      <c r="CB28" s="293" t="str">
        <f t="shared" si="71"/>
        <v/>
      </c>
      <c r="CC28" s="293">
        <f t="shared" si="72"/>
        <v>0</v>
      </c>
      <c r="CD28" s="293">
        <f t="shared" si="73"/>
        <v>0</v>
      </c>
      <c r="CE28" s="294">
        <f t="shared" si="74"/>
        <v>0</v>
      </c>
      <c r="CF28" s="292" t="str">
        <f t="shared" si="75"/>
        <v/>
      </c>
      <c r="CG28" s="293" t="str">
        <f t="shared" si="76"/>
        <v/>
      </c>
      <c r="CH28" s="293">
        <f t="shared" si="77"/>
        <v>0</v>
      </c>
      <c r="CI28" s="293">
        <f t="shared" si="78"/>
        <v>0</v>
      </c>
      <c r="CJ28" s="294">
        <f t="shared" si="79"/>
        <v>0</v>
      </c>
      <c r="CK28" s="292" t="str">
        <f t="shared" si="80"/>
        <v/>
      </c>
      <c r="CL28" s="293" t="str">
        <f t="shared" si="81"/>
        <v/>
      </c>
      <c r="CM28" s="293">
        <f t="shared" si="82"/>
        <v>0</v>
      </c>
      <c r="CN28" s="293">
        <f t="shared" si="83"/>
        <v>0</v>
      </c>
      <c r="CO28" s="294">
        <f t="shared" si="84"/>
        <v>0</v>
      </c>
      <c r="CP28" s="292" t="str">
        <f t="shared" si="85"/>
        <v/>
      </c>
      <c r="CQ28" s="293" t="str">
        <f t="shared" si="86"/>
        <v/>
      </c>
      <c r="CR28" s="293">
        <f t="shared" si="87"/>
        <v>0</v>
      </c>
      <c r="CS28" s="293">
        <f t="shared" si="88"/>
        <v>0</v>
      </c>
      <c r="CT28" s="294">
        <f t="shared" si="89"/>
        <v>0</v>
      </c>
      <c r="CU28" s="292" t="str">
        <f t="shared" si="193"/>
        <v/>
      </c>
      <c r="CV28" s="293" t="str">
        <f t="shared" si="91"/>
        <v/>
      </c>
      <c r="CW28" s="293">
        <f t="shared" si="92"/>
        <v>0</v>
      </c>
      <c r="CX28" s="293">
        <f t="shared" si="93"/>
        <v>0</v>
      </c>
      <c r="CY28" s="294">
        <f t="shared" si="94"/>
        <v>0</v>
      </c>
      <c r="CZ28" s="292" t="str">
        <f t="shared" si="194"/>
        <v/>
      </c>
      <c r="DA28" s="293" t="str">
        <f t="shared" si="96"/>
        <v/>
      </c>
      <c r="DB28" s="293">
        <f t="shared" si="97"/>
        <v>0</v>
      </c>
      <c r="DC28" s="293">
        <f t="shared" si="98"/>
        <v>0</v>
      </c>
      <c r="DD28" s="294">
        <f t="shared" si="99"/>
        <v>0</v>
      </c>
      <c r="DE28" s="292" t="str">
        <f t="shared" si="100"/>
        <v/>
      </c>
      <c r="DF28" s="293" t="str">
        <f t="shared" si="101"/>
        <v/>
      </c>
      <c r="DG28" s="293">
        <f t="shared" si="102"/>
        <v>0</v>
      </c>
      <c r="DH28" s="293">
        <f t="shared" si="103"/>
        <v>0</v>
      </c>
      <c r="DI28" s="294">
        <f t="shared" si="104"/>
        <v>0</v>
      </c>
      <c r="DJ28" s="292" t="str">
        <f t="shared" si="105"/>
        <v/>
      </c>
      <c r="DK28" s="293" t="str">
        <f t="shared" si="106"/>
        <v/>
      </c>
      <c r="DL28" s="293">
        <f t="shared" si="107"/>
        <v>0</v>
      </c>
      <c r="DM28" s="293">
        <f t="shared" si="108"/>
        <v>0</v>
      </c>
      <c r="DN28" s="294">
        <f t="shared" si="109"/>
        <v>0</v>
      </c>
      <c r="DO28" s="292" t="str">
        <f t="shared" si="110"/>
        <v/>
      </c>
      <c r="DP28" s="293" t="str">
        <f t="shared" si="111"/>
        <v/>
      </c>
      <c r="DQ28" s="293">
        <f t="shared" si="112"/>
        <v>0</v>
      </c>
      <c r="DR28" s="293">
        <f t="shared" si="113"/>
        <v>0</v>
      </c>
      <c r="DS28" s="294">
        <f t="shared" si="114"/>
        <v>0</v>
      </c>
      <c r="DT28" s="292" t="str">
        <f t="shared" si="115"/>
        <v/>
      </c>
      <c r="DU28" s="293" t="str">
        <f t="shared" si="116"/>
        <v/>
      </c>
      <c r="DV28" s="293">
        <f t="shared" si="117"/>
        <v>0</v>
      </c>
      <c r="DW28" s="293">
        <f t="shared" si="118"/>
        <v>0</v>
      </c>
      <c r="DX28" s="294">
        <f t="shared" si="119"/>
        <v>0</v>
      </c>
      <c r="DY28" s="292" t="str">
        <f t="shared" si="120"/>
        <v/>
      </c>
      <c r="DZ28" s="293" t="str">
        <f t="shared" si="121"/>
        <v/>
      </c>
      <c r="EA28" s="293">
        <f t="shared" si="122"/>
        <v>0</v>
      </c>
      <c r="EB28" s="293">
        <f t="shared" si="123"/>
        <v>0</v>
      </c>
      <c r="EC28" s="294">
        <f t="shared" si="124"/>
        <v>0</v>
      </c>
      <c r="ED28" s="292" t="str">
        <f t="shared" si="125"/>
        <v/>
      </c>
      <c r="EE28" s="293" t="str">
        <f t="shared" si="126"/>
        <v/>
      </c>
      <c r="EF28" s="293">
        <f t="shared" si="127"/>
        <v>0</v>
      </c>
      <c r="EG28" s="293">
        <f t="shared" si="128"/>
        <v>0</v>
      </c>
      <c r="EH28" s="294">
        <f t="shared" si="129"/>
        <v>0</v>
      </c>
      <c r="EI28" s="292" t="str">
        <f t="shared" si="130"/>
        <v/>
      </c>
      <c r="EJ28" s="293" t="str">
        <f t="shared" si="131"/>
        <v/>
      </c>
      <c r="EK28" s="293">
        <f t="shared" si="132"/>
        <v>0</v>
      </c>
      <c r="EL28" s="293">
        <f t="shared" si="133"/>
        <v>0</v>
      </c>
      <c r="EM28" s="294">
        <f t="shared" si="134"/>
        <v>0</v>
      </c>
      <c r="EN28" s="292" t="str">
        <f t="shared" si="135"/>
        <v/>
      </c>
      <c r="EO28" s="293" t="str">
        <f t="shared" si="136"/>
        <v/>
      </c>
      <c r="EP28" s="293">
        <f t="shared" si="137"/>
        <v>0</v>
      </c>
      <c r="EQ28" s="293">
        <f t="shared" si="138"/>
        <v>0</v>
      </c>
      <c r="ER28" s="294">
        <f t="shared" si="139"/>
        <v>0</v>
      </c>
      <c r="ES28" s="292" t="str">
        <f t="shared" si="140"/>
        <v/>
      </c>
      <c r="ET28" s="293" t="str">
        <f t="shared" si="141"/>
        <v/>
      </c>
      <c r="EU28" s="293">
        <f t="shared" si="142"/>
        <v>0</v>
      </c>
      <c r="EV28" s="293">
        <f t="shared" si="143"/>
        <v>0</v>
      </c>
      <c r="EW28" s="294">
        <f t="shared" si="144"/>
        <v>0</v>
      </c>
      <c r="EX28" s="292" t="str">
        <f t="shared" si="145"/>
        <v/>
      </c>
      <c r="EY28" s="293" t="str">
        <f t="shared" si="146"/>
        <v/>
      </c>
      <c r="EZ28" s="293">
        <f t="shared" si="147"/>
        <v>0</v>
      </c>
      <c r="FA28" s="293">
        <f t="shared" si="148"/>
        <v>0</v>
      </c>
      <c r="FB28" s="294">
        <f t="shared" si="149"/>
        <v>0</v>
      </c>
      <c r="FC28" s="292" t="str">
        <f t="shared" si="150"/>
        <v/>
      </c>
      <c r="FD28" s="293" t="str">
        <f t="shared" si="151"/>
        <v/>
      </c>
      <c r="FE28" s="293">
        <f t="shared" si="152"/>
        <v>0</v>
      </c>
      <c r="FF28" s="293">
        <f t="shared" si="153"/>
        <v>0</v>
      </c>
      <c r="FG28" s="294">
        <f t="shared" si="154"/>
        <v>0</v>
      </c>
      <c r="FH28" s="292" t="str">
        <f t="shared" si="155"/>
        <v/>
      </c>
      <c r="FI28" s="293" t="str">
        <f t="shared" si="156"/>
        <v/>
      </c>
      <c r="FJ28" s="293">
        <f t="shared" si="157"/>
        <v>0</v>
      </c>
      <c r="FK28" s="293">
        <f t="shared" si="158"/>
        <v>0</v>
      </c>
      <c r="FL28" s="294">
        <f t="shared" si="159"/>
        <v>0</v>
      </c>
      <c r="FM28" s="292" t="str">
        <f t="shared" si="160"/>
        <v/>
      </c>
      <c r="FN28" s="293" t="str">
        <f t="shared" si="161"/>
        <v/>
      </c>
      <c r="FO28" s="293">
        <f t="shared" si="162"/>
        <v>0</v>
      </c>
      <c r="FP28" s="293">
        <f t="shared" si="163"/>
        <v>0</v>
      </c>
      <c r="FQ28" s="294">
        <f t="shared" si="164"/>
        <v>0</v>
      </c>
      <c r="FR28" s="292" t="str">
        <f t="shared" si="165"/>
        <v/>
      </c>
      <c r="FS28" s="293" t="str">
        <f t="shared" si="166"/>
        <v/>
      </c>
      <c r="FT28" s="293">
        <f t="shared" si="167"/>
        <v>0</v>
      </c>
      <c r="FU28" s="293">
        <f t="shared" si="168"/>
        <v>0</v>
      </c>
      <c r="FV28" s="294">
        <f t="shared" si="169"/>
        <v>0</v>
      </c>
      <c r="FW28" s="292" t="str">
        <f t="shared" si="170"/>
        <v/>
      </c>
      <c r="FX28" s="293" t="str">
        <f t="shared" si="171"/>
        <v/>
      </c>
      <c r="FY28" s="293">
        <f t="shared" si="172"/>
        <v>0</v>
      </c>
      <c r="FZ28" s="293">
        <f t="shared" si="173"/>
        <v>0</v>
      </c>
      <c r="GA28" s="294">
        <f t="shared" si="174"/>
        <v>0</v>
      </c>
      <c r="GB28" s="292" t="str">
        <f t="shared" si="175"/>
        <v/>
      </c>
      <c r="GC28" s="293" t="str">
        <f t="shared" si="176"/>
        <v/>
      </c>
      <c r="GD28" s="293">
        <f t="shared" si="177"/>
        <v>0</v>
      </c>
      <c r="GE28" s="293">
        <f t="shared" si="178"/>
        <v>0</v>
      </c>
      <c r="GF28" s="294">
        <f t="shared" si="179"/>
        <v>0</v>
      </c>
      <c r="GG28" s="292" t="str">
        <f t="shared" si="180"/>
        <v/>
      </c>
      <c r="GH28" s="293" t="str">
        <f t="shared" si="181"/>
        <v/>
      </c>
      <c r="GI28" s="294">
        <f t="shared" si="182"/>
        <v>0</v>
      </c>
      <c r="GJ28" s="292" t="str">
        <f t="shared" si="183"/>
        <v/>
      </c>
      <c r="GK28" s="293" t="str">
        <f t="shared" si="184"/>
        <v/>
      </c>
      <c r="GL28" s="294">
        <f t="shared" si="185"/>
        <v>0</v>
      </c>
      <c r="GM28" s="292" t="str">
        <f t="shared" si="186"/>
        <v/>
      </c>
      <c r="GN28" s="293" t="str">
        <f t="shared" si="192"/>
        <v/>
      </c>
      <c r="GO28" s="293" t="str">
        <f t="shared" si="187"/>
        <v/>
      </c>
      <c r="GP28" s="293" t="str">
        <f t="shared" si="188"/>
        <v/>
      </c>
      <c r="GQ28" s="294" t="str">
        <f t="shared" si="189"/>
        <v/>
      </c>
      <c r="GS28" s="295"/>
      <c r="GT28" s="293"/>
      <c r="GU28" s="293" t="s">
        <v>309</v>
      </c>
      <c r="GV28" s="293" t="s">
        <v>312</v>
      </c>
      <c r="GW28" s="293" t="s">
        <v>18</v>
      </c>
      <c r="GX28" s="297">
        <f t="shared" si="0"/>
        <v>0</v>
      </c>
    </row>
    <row r="29" spans="1:206" ht="30" customHeight="1">
      <c r="A29" s="89"/>
      <c r="B29" s="348"/>
      <c r="C29" s="80"/>
      <c r="D29" s="80"/>
      <c r="E29" s="74"/>
      <c r="F29" s="95"/>
      <c r="G29" s="312">
        <f t="shared" si="1"/>
        <v>0</v>
      </c>
      <c r="I29" s="292" t="str">
        <f t="shared" si="190"/>
        <v/>
      </c>
      <c r="J29" s="293" t="str">
        <f t="shared" si="2"/>
        <v/>
      </c>
      <c r="K29" s="293">
        <f t="shared" si="3"/>
        <v>0</v>
      </c>
      <c r="L29" s="293">
        <f t="shared" si="4"/>
        <v>0</v>
      </c>
      <c r="M29" s="294">
        <f t="shared" si="191"/>
        <v>0</v>
      </c>
      <c r="N29" s="292" t="str">
        <f t="shared" si="5"/>
        <v/>
      </c>
      <c r="O29" s="293" t="str">
        <f t="shared" si="6"/>
        <v/>
      </c>
      <c r="P29" s="293">
        <f t="shared" si="7"/>
        <v>0</v>
      </c>
      <c r="Q29" s="293">
        <f t="shared" si="8"/>
        <v>0</v>
      </c>
      <c r="R29" s="294">
        <f t="shared" si="9"/>
        <v>0</v>
      </c>
      <c r="S29" s="292" t="str">
        <f t="shared" si="10"/>
        <v/>
      </c>
      <c r="T29" s="293" t="str">
        <f t="shared" si="11"/>
        <v/>
      </c>
      <c r="U29" s="293">
        <f t="shared" si="12"/>
        <v>0</v>
      </c>
      <c r="V29" s="293">
        <f t="shared" si="13"/>
        <v>0</v>
      </c>
      <c r="W29" s="294">
        <f t="shared" si="14"/>
        <v>0</v>
      </c>
      <c r="X29" s="292" t="str">
        <f t="shared" si="15"/>
        <v/>
      </c>
      <c r="Y29" s="293" t="str">
        <f t="shared" si="16"/>
        <v/>
      </c>
      <c r="Z29" s="293">
        <f t="shared" si="17"/>
        <v>0</v>
      </c>
      <c r="AA29" s="293">
        <f t="shared" si="18"/>
        <v>0</v>
      </c>
      <c r="AB29" s="294">
        <f t="shared" si="19"/>
        <v>0</v>
      </c>
      <c r="AC29" s="292" t="str">
        <f t="shared" si="20"/>
        <v/>
      </c>
      <c r="AD29" s="293" t="str">
        <f t="shared" si="21"/>
        <v/>
      </c>
      <c r="AE29" s="293">
        <f t="shared" si="22"/>
        <v>0</v>
      </c>
      <c r="AF29" s="293">
        <f t="shared" si="23"/>
        <v>0</v>
      </c>
      <c r="AG29" s="294">
        <f t="shared" si="24"/>
        <v>0</v>
      </c>
      <c r="AH29" s="292" t="str">
        <f t="shared" si="25"/>
        <v/>
      </c>
      <c r="AI29" s="293" t="str">
        <f t="shared" si="26"/>
        <v/>
      </c>
      <c r="AJ29" s="293">
        <f t="shared" si="27"/>
        <v>0</v>
      </c>
      <c r="AK29" s="293">
        <f t="shared" si="28"/>
        <v>0</v>
      </c>
      <c r="AL29" s="294">
        <f t="shared" si="29"/>
        <v>0</v>
      </c>
      <c r="AM29" s="292" t="str">
        <f t="shared" si="30"/>
        <v/>
      </c>
      <c r="AN29" s="293" t="str">
        <f t="shared" si="31"/>
        <v/>
      </c>
      <c r="AO29" s="293">
        <f t="shared" si="32"/>
        <v>0</v>
      </c>
      <c r="AP29" s="293">
        <f t="shared" si="33"/>
        <v>0</v>
      </c>
      <c r="AQ29" s="294">
        <f t="shared" si="34"/>
        <v>0</v>
      </c>
      <c r="AR29" s="292" t="str">
        <f t="shared" si="35"/>
        <v/>
      </c>
      <c r="AS29" s="293" t="str">
        <f t="shared" si="36"/>
        <v/>
      </c>
      <c r="AT29" s="293">
        <f t="shared" si="37"/>
        <v>0</v>
      </c>
      <c r="AU29" s="293">
        <f t="shared" si="38"/>
        <v>0</v>
      </c>
      <c r="AV29" s="294">
        <f t="shared" si="39"/>
        <v>0</v>
      </c>
      <c r="AW29" s="292" t="str">
        <f t="shared" si="40"/>
        <v/>
      </c>
      <c r="AX29" s="293" t="str">
        <f t="shared" si="41"/>
        <v/>
      </c>
      <c r="AY29" s="293">
        <f t="shared" si="42"/>
        <v>0</v>
      </c>
      <c r="AZ29" s="293">
        <f t="shared" si="43"/>
        <v>0</v>
      </c>
      <c r="BA29" s="294">
        <f t="shared" si="44"/>
        <v>0</v>
      </c>
      <c r="BB29" s="292" t="str">
        <f t="shared" si="45"/>
        <v/>
      </c>
      <c r="BC29" s="293" t="str">
        <f t="shared" si="46"/>
        <v/>
      </c>
      <c r="BD29" s="293">
        <f t="shared" si="47"/>
        <v>0</v>
      </c>
      <c r="BE29" s="293">
        <f t="shared" si="48"/>
        <v>0</v>
      </c>
      <c r="BF29" s="294">
        <f t="shared" si="49"/>
        <v>0</v>
      </c>
      <c r="BG29" s="292" t="str">
        <f t="shared" si="50"/>
        <v/>
      </c>
      <c r="BH29" s="293" t="str">
        <f t="shared" si="51"/>
        <v/>
      </c>
      <c r="BI29" s="293">
        <f t="shared" si="52"/>
        <v>0</v>
      </c>
      <c r="BJ29" s="293">
        <f t="shared" si="53"/>
        <v>0</v>
      </c>
      <c r="BK29" s="294">
        <f t="shared" si="54"/>
        <v>0</v>
      </c>
      <c r="BL29" s="292" t="str">
        <f t="shared" si="55"/>
        <v/>
      </c>
      <c r="BM29" s="293" t="str">
        <f t="shared" si="56"/>
        <v/>
      </c>
      <c r="BN29" s="293">
        <f t="shared" si="57"/>
        <v>0</v>
      </c>
      <c r="BO29" s="293">
        <f t="shared" si="58"/>
        <v>0</v>
      </c>
      <c r="BP29" s="294">
        <f t="shared" si="59"/>
        <v>0</v>
      </c>
      <c r="BQ29" s="292" t="str">
        <f t="shared" si="60"/>
        <v/>
      </c>
      <c r="BR29" s="293" t="str">
        <f t="shared" si="61"/>
        <v/>
      </c>
      <c r="BS29" s="293">
        <f t="shared" si="62"/>
        <v>0</v>
      </c>
      <c r="BT29" s="293">
        <f t="shared" si="63"/>
        <v>0</v>
      </c>
      <c r="BU29" s="294">
        <f t="shared" si="64"/>
        <v>0</v>
      </c>
      <c r="BV29" s="292" t="str">
        <f t="shared" si="65"/>
        <v/>
      </c>
      <c r="BW29" s="293" t="str">
        <f t="shared" si="66"/>
        <v/>
      </c>
      <c r="BX29" s="293">
        <f t="shared" si="67"/>
        <v>0</v>
      </c>
      <c r="BY29" s="293">
        <f t="shared" si="68"/>
        <v>0</v>
      </c>
      <c r="BZ29" s="294">
        <f t="shared" si="69"/>
        <v>0</v>
      </c>
      <c r="CA29" s="292" t="str">
        <f t="shared" si="70"/>
        <v/>
      </c>
      <c r="CB29" s="293" t="str">
        <f t="shared" si="71"/>
        <v/>
      </c>
      <c r="CC29" s="293">
        <f t="shared" si="72"/>
        <v>0</v>
      </c>
      <c r="CD29" s="293">
        <f t="shared" si="73"/>
        <v>0</v>
      </c>
      <c r="CE29" s="294">
        <f t="shared" si="74"/>
        <v>0</v>
      </c>
      <c r="CF29" s="292" t="str">
        <f t="shared" si="75"/>
        <v/>
      </c>
      <c r="CG29" s="293" t="str">
        <f t="shared" si="76"/>
        <v/>
      </c>
      <c r="CH29" s="293">
        <f t="shared" si="77"/>
        <v>0</v>
      </c>
      <c r="CI29" s="293">
        <f t="shared" si="78"/>
        <v>0</v>
      </c>
      <c r="CJ29" s="294">
        <f t="shared" si="79"/>
        <v>0</v>
      </c>
      <c r="CK29" s="292" t="str">
        <f t="shared" si="80"/>
        <v/>
      </c>
      <c r="CL29" s="293" t="str">
        <f t="shared" si="81"/>
        <v/>
      </c>
      <c r="CM29" s="293">
        <f t="shared" si="82"/>
        <v>0</v>
      </c>
      <c r="CN29" s="293">
        <f t="shared" si="83"/>
        <v>0</v>
      </c>
      <c r="CO29" s="294">
        <f t="shared" si="84"/>
        <v>0</v>
      </c>
      <c r="CP29" s="292" t="str">
        <f t="shared" si="85"/>
        <v/>
      </c>
      <c r="CQ29" s="293" t="str">
        <f t="shared" si="86"/>
        <v/>
      </c>
      <c r="CR29" s="293">
        <f t="shared" si="87"/>
        <v>0</v>
      </c>
      <c r="CS29" s="293">
        <f t="shared" si="88"/>
        <v>0</v>
      </c>
      <c r="CT29" s="294">
        <f t="shared" si="89"/>
        <v>0</v>
      </c>
      <c r="CU29" s="292" t="str">
        <f t="shared" si="193"/>
        <v/>
      </c>
      <c r="CV29" s="293" t="str">
        <f t="shared" si="91"/>
        <v/>
      </c>
      <c r="CW29" s="293">
        <f t="shared" si="92"/>
        <v>0</v>
      </c>
      <c r="CX29" s="293">
        <f t="shared" si="93"/>
        <v>0</v>
      </c>
      <c r="CY29" s="294">
        <f t="shared" si="94"/>
        <v>0</v>
      </c>
      <c r="CZ29" s="292" t="str">
        <f t="shared" si="194"/>
        <v/>
      </c>
      <c r="DA29" s="293" t="str">
        <f t="shared" si="96"/>
        <v/>
      </c>
      <c r="DB29" s="293">
        <f t="shared" si="97"/>
        <v>0</v>
      </c>
      <c r="DC29" s="293">
        <f t="shared" si="98"/>
        <v>0</v>
      </c>
      <c r="DD29" s="294">
        <f t="shared" si="99"/>
        <v>0</v>
      </c>
      <c r="DE29" s="292" t="str">
        <f t="shared" si="100"/>
        <v/>
      </c>
      <c r="DF29" s="293" t="str">
        <f t="shared" si="101"/>
        <v/>
      </c>
      <c r="DG29" s="293">
        <f t="shared" si="102"/>
        <v>0</v>
      </c>
      <c r="DH29" s="293">
        <f t="shared" si="103"/>
        <v>0</v>
      </c>
      <c r="DI29" s="294">
        <f t="shared" si="104"/>
        <v>0</v>
      </c>
      <c r="DJ29" s="292" t="str">
        <f t="shared" si="105"/>
        <v/>
      </c>
      <c r="DK29" s="293" t="str">
        <f t="shared" si="106"/>
        <v/>
      </c>
      <c r="DL29" s="293">
        <f t="shared" si="107"/>
        <v>0</v>
      </c>
      <c r="DM29" s="293">
        <f t="shared" si="108"/>
        <v>0</v>
      </c>
      <c r="DN29" s="294">
        <f t="shared" si="109"/>
        <v>0</v>
      </c>
      <c r="DO29" s="292" t="str">
        <f t="shared" si="110"/>
        <v/>
      </c>
      <c r="DP29" s="293" t="str">
        <f t="shared" si="111"/>
        <v/>
      </c>
      <c r="DQ29" s="293">
        <f t="shared" si="112"/>
        <v>0</v>
      </c>
      <c r="DR29" s="293">
        <f t="shared" si="113"/>
        <v>0</v>
      </c>
      <c r="DS29" s="294">
        <f t="shared" si="114"/>
        <v>0</v>
      </c>
      <c r="DT29" s="292" t="str">
        <f t="shared" si="115"/>
        <v/>
      </c>
      <c r="DU29" s="293" t="str">
        <f t="shared" si="116"/>
        <v/>
      </c>
      <c r="DV29" s="293">
        <f t="shared" si="117"/>
        <v>0</v>
      </c>
      <c r="DW29" s="293">
        <f t="shared" si="118"/>
        <v>0</v>
      </c>
      <c r="DX29" s="294">
        <f t="shared" si="119"/>
        <v>0</v>
      </c>
      <c r="DY29" s="292" t="str">
        <f t="shared" si="120"/>
        <v/>
      </c>
      <c r="DZ29" s="293" t="str">
        <f t="shared" si="121"/>
        <v/>
      </c>
      <c r="EA29" s="293">
        <f t="shared" si="122"/>
        <v>0</v>
      </c>
      <c r="EB29" s="293">
        <f t="shared" si="123"/>
        <v>0</v>
      </c>
      <c r="EC29" s="294">
        <f t="shared" si="124"/>
        <v>0</v>
      </c>
      <c r="ED29" s="292" t="str">
        <f t="shared" si="125"/>
        <v/>
      </c>
      <c r="EE29" s="293" t="str">
        <f t="shared" si="126"/>
        <v/>
      </c>
      <c r="EF29" s="293">
        <f t="shared" si="127"/>
        <v>0</v>
      </c>
      <c r="EG29" s="293">
        <f t="shared" si="128"/>
        <v>0</v>
      </c>
      <c r="EH29" s="294">
        <f t="shared" si="129"/>
        <v>0</v>
      </c>
      <c r="EI29" s="292" t="str">
        <f t="shared" si="130"/>
        <v/>
      </c>
      <c r="EJ29" s="293" t="str">
        <f t="shared" si="131"/>
        <v/>
      </c>
      <c r="EK29" s="293">
        <f t="shared" si="132"/>
        <v>0</v>
      </c>
      <c r="EL29" s="293">
        <f t="shared" si="133"/>
        <v>0</v>
      </c>
      <c r="EM29" s="294">
        <f t="shared" si="134"/>
        <v>0</v>
      </c>
      <c r="EN29" s="292" t="str">
        <f t="shared" si="135"/>
        <v/>
      </c>
      <c r="EO29" s="293" t="str">
        <f t="shared" si="136"/>
        <v/>
      </c>
      <c r="EP29" s="293">
        <f t="shared" si="137"/>
        <v>0</v>
      </c>
      <c r="EQ29" s="293">
        <f t="shared" si="138"/>
        <v>0</v>
      </c>
      <c r="ER29" s="294">
        <f t="shared" si="139"/>
        <v>0</v>
      </c>
      <c r="ES29" s="292" t="str">
        <f t="shared" si="140"/>
        <v/>
      </c>
      <c r="ET29" s="293" t="str">
        <f t="shared" si="141"/>
        <v/>
      </c>
      <c r="EU29" s="293">
        <f t="shared" si="142"/>
        <v>0</v>
      </c>
      <c r="EV29" s="293">
        <f t="shared" si="143"/>
        <v>0</v>
      </c>
      <c r="EW29" s="294">
        <f t="shared" si="144"/>
        <v>0</v>
      </c>
      <c r="EX29" s="292" t="str">
        <f t="shared" si="145"/>
        <v/>
      </c>
      <c r="EY29" s="293" t="str">
        <f t="shared" si="146"/>
        <v/>
      </c>
      <c r="EZ29" s="293">
        <f t="shared" si="147"/>
        <v>0</v>
      </c>
      <c r="FA29" s="293">
        <f t="shared" si="148"/>
        <v>0</v>
      </c>
      <c r="FB29" s="294">
        <f t="shared" si="149"/>
        <v>0</v>
      </c>
      <c r="FC29" s="292" t="str">
        <f t="shared" si="150"/>
        <v/>
      </c>
      <c r="FD29" s="293" t="str">
        <f t="shared" si="151"/>
        <v/>
      </c>
      <c r="FE29" s="293">
        <f t="shared" si="152"/>
        <v>0</v>
      </c>
      <c r="FF29" s="293">
        <f t="shared" si="153"/>
        <v>0</v>
      </c>
      <c r="FG29" s="294">
        <f t="shared" si="154"/>
        <v>0</v>
      </c>
      <c r="FH29" s="292" t="str">
        <f t="shared" si="155"/>
        <v/>
      </c>
      <c r="FI29" s="293" t="str">
        <f t="shared" si="156"/>
        <v/>
      </c>
      <c r="FJ29" s="293">
        <f t="shared" si="157"/>
        <v>0</v>
      </c>
      <c r="FK29" s="293">
        <f t="shared" si="158"/>
        <v>0</v>
      </c>
      <c r="FL29" s="294">
        <f t="shared" si="159"/>
        <v>0</v>
      </c>
      <c r="FM29" s="292" t="str">
        <f t="shared" si="160"/>
        <v/>
      </c>
      <c r="FN29" s="293" t="str">
        <f t="shared" si="161"/>
        <v/>
      </c>
      <c r="FO29" s="293">
        <f t="shared" si="162"/>
        <v>0</v>
      </c>
      <c r="FP29" s="293">
        <f t="shared" si="163"/>
        <v>0</v>
      </c>
      <c r="FQ29" s="294">
        <f t="shared" si="164"/>
        <v>0</v>
      </c>
      <c r="FR29" s="292" t="str">
        <f t="shared" si="165"/>
        <v/>
      </c>
      <c r="FS29" s="293" t="str">
        <f t="shared" si="166"/>
        <v/>
      </c>
      <c r="FT29" s="293">
        <f t="shared" si="167"/>
        <v>0</v>
      </c>
      <c r="FU29" s="293">
        <f t="shared" si="168"/>
        <v>0</v>
      </c>
      <c r="FV29" s="294">
        <f t="shared" si="169"/>
        <v>0</v>
      </c>
      <c r="FW29" s="292" t="str">
        <f t="shared" si="170"/>
        <v/>
      </c>
      <c r="FX29" s="293" t="str">
        <f t="shared" si="171"/>
        <v/>
      </c>
      <c r="FY29" s="293">
        <f t="shared" si="172"/>
        <v>0</v>
      </c>
      <c r="FZ29" s="293">
        <f t="shared" si="173"/>
        <v>0</v>
      </c>
      <c r="GA29" s="294">
        <f t="shared" si="174"/>
        <v>0</v>
      </c>
      <c r="GB29" s="292" t="str">
        <f t="shared" si="175"/>
        <v/>
      </c>
      <c r="GC29" s="293" t="str">
        <f t="shared" si="176"/>
        <v/>
      </c>
      <c r="GD29" s="293">
        <f t="shared" si="177"/>
        <v>0</v>
      </c>
      <c r="GE29" s="293">
        <f t="shared" si="178"/>
        <v>0</v>
      </c>
      <c r="GF29" s="294">
        <f t="shared" si="179"/>
        <v>0</v>
      </c>
      <c r="GG29" s="292" t="str">
        <f t="shared" si="180"/>
        <v/>
      </c>
      <c r="GH29" s="293" t="str">
        <f t="shared" si="181"/>
        <v/>
      </c>
      <c r="GI29" s="294">
        <f t="shared" si="182"/>
        <v>0</v>
      </c>
      <c r="GJ29" s="292" t="str">
        <f t="shared" si="183"/>
        <v/>
      </c>
      <c r="GK29" s="293" t="str">
        <f t="shared" si="184"/>
        <v/>
      </c>
      <c r="GL29" s="294">
        <f t="shared" si="185"/>
        <v>0</v>
      </c>
      <c r="GM29" s="292" t="str">
        <f t="shared" si="186"/>
        <v/>
      </c>
      <c r="GN29" s="293" t="str">
        <f t="shared" si="192"/>
        <v/>
      </c>
      <c r="GO29" s="293" t="str">
        <f t="shared" si="187"/>
        <v/>
      </c>
      <c r="GP29" s="293" t="str">
        <f t="shared" si="188"/>
        <v/>
      </c>
      <c r="GQ29" s="294" t="str">
        <f t="shared" si="189"/>
        <v/>
      </c>
      <c r="GS29" s="295"/>
      <c r="GT29" s="293"/>
      <c r="GU29" s="293" t="s">
        <v>309</v>
      </c>
      <c r="GV29" s="293" t="s">
        <v>312</v>
      </c>
      <c r="GW29" s="293" t="s">
        <v>211</v>
      </c>
      <c r="GX29" s="297">
        <f t="shared" si="0"/>
        <v>0</v>
      </c>
    </row>
    <row r="30" spans="1:206" s="307" customFormat="1" ht="20.100000000000001" customHeight="1">
      <c r="A30" s="313" t="s">
        <v>477</v>
      </c>
      <c r="B30" s="314"/>
      <c r="C30" s="315"/>
      <c r="D30" s="315"/>
      <c r="E30" s="316"/>
      <c r="F30" s="317"/>
      <c r="G30" s="318"/>
      <c r="H30" s="303"/>
      <c r="I30" s="304"/>
      <c r="J30" s="305"/>
      <c r="K30" s="305"/>
      <c r="L30" s="305"/>
      <c r="M30" s="306"/>
      <c r="N30" s="304"/>
      <c r="O30" s="305"/>
      <c r="P30" s="305"/>
      <c r="Q30" s="305"/>
      <c r="R30" s="306"/>
      <c r="S30" s="304"/>
      <c r="T30" s="305"/>
      <c r="U30" s="305"/>
      <c r="V30" s="305"/>
      <c r="W30" s="306"/>
      <c r="X30" s="304"/>
      <c r="Y30" s="305"/>
      <c r="Z30" s="305"/>
      <c r="AA30" s="305"/>
      <c r="AB30" s="306"/>
      <c r="AC30" s="304"/>
      <c r="AD30" s="305"/>
      <c r="AE30" s="305"/>
      <c r="AF30" s="305"/>
      <c r="AG30" s="306"/>
      <c r="AH30" s="304"/>
      <c r="AI30" s="305"/>
      <c r="AJ30" s="305"/>
      <c r="AK30" s="305"/>
      <c r="AL30" s="306"/>
      <c r="AM30" s="304"/>
      <c r="AN30" s="305"/>
      <c r="AO30" s="305"/>
      <c r="AP30" s="305"/>
      <c r="AQ30" s="306"/>
      <c r="AR30" s="304"/>
      <c r="AS30" s="305"/>
      <c r="AT30" s="305"/>
      <c r="AU30" s="305"/>
      <c r="AV30" s="306"/>
      <c r="AW30" s="304"/>
      <c r="AX30" s="305"/>
      <c r="AY30" s="305"/>
      <c r="AZ30" s="305"/>
      <c r="BA30" s="306"/>
      <c r="BB30" s="304"/>
      <c r="BC30" s="305"/>
      <c r="BD30" s="305"/>
      <c r="BE30" s="305"/>
      <c r="BF30" s="306"/>
      <c r="BG30" s="304"/>
      <c r="BH30" s="305"/>
      <c r="BI30" s="305"/>
      <c r="BJ30" s="305"/>
      <c r="BK30" s="306"/>
      <c r="BL30" s="304"/>
      <c r="BM30" s="305"/>
      <c r="BN30" s="305"/>
      <c r="BO30" s="305"/>
      <c r="BP30" s="306"/>
      <c r="BQ30" s="304"/>
      <c r="BR30" s="305"/>
      <c r="BS30" s="305"/>
      <c r="BT30" s="305"/>
      <c r="BU30" s="306"/>
      <c r="BV30" s="304"/>
      <c r="BW30" s="305"/>
      <c r="BX30" s="305"/>
      <c r="BY30" s="305"/>
      <c r="BZ30" s="306"/>
      <c r="CA30" s="304"/>
      <c r="CB30" s="305"/>
      <c r="CC30" s="305"/>
      <c r="CD30" s="305"/>
      <c r="CE30" s="306"/>
      <c r="CF30" s="304"/>
      <c r="CG30" s="305"/>
      <c r="CH30" s="305"/>
      <c r="CI30" s="305"/>
      <c r="CJ30" s="306"/>
      <c r="CK30" s="304"/>
      <c r="CL30" s="305"/>
      <c r="CM30" s="305"/>
      <c r="CN30" s="305"/>
      <c r="CO30" s="306"/>
      <c r="CP30" s="304"/>
      <c r="CQ30" s="305"/>
      <c r="CR30" s="305"/>
      <c r="CS30" s="305"/>
      <c r="CT30" s="306"/>
      <c r="CU30" s="304"/>
      <c r="CV30" s="305"/>
      <c r="CW30" s="305"/>
      <c r="CX30" s="305"/>
      <c r="CY30" s="306"/>
      <c r="CZ30" s="304"/>
      <c r="DA30" s="305"/>
      <c r="DB30" s="305"/>
      <c r="DC30" s="305"/>
      <c r="DD30" s="306"/>
      <c r="DE30" s="304"/>
      <c r="DF30" s="305"/>
      <c r="DG30" s="305"/>
      <c r="DH30" s="305"/>
      <c r="DI30" s="306"/>
      <c r="DJ30" s="304"/>
      <c r="DK30" s="305"/>
      <c r="DL30" s="305"/>
      <c r="DM30" s="305"/>
      <c r="DN30" s="306"/>
      <c r="DO30" s="304"/>
      <c r="DP30" s="305"/>
      <c r="DQ30" s="305"/>
      <c r="DR30" s="305"/>
      <c r="DS30" s="306"/>
      <c r="DT30" s="304"/>
      <c r="DU30" s="305"/>
      <c r="DV30" s="305"/>
      <c r="DW30" s="305"/>
      <c r="DX30" s="306"/>
      <c r="DY30" s="304"/>
      <c r="DZ30" s="305"/>
      <c r="EA30" s="305"/>
      <c r="EB30" s="305"/>
      <c r="EC30" s="306"/>
      <c r="ED30" s="304"/>
      <c r="EE30" s="305"/>
      <c r="EF30" s="305"/>
      <c r="EG30" s="305"/>
      <c r="EH30" s="306"/>
      <c r="EI30" s="304"/>
      <c r="EJ30" s="305"/>
      <c r="EK30" s="305"/>
      <c r="EL30" s="305"/>
      <c r="EM30" s="306"/>
      <c r="EN30" s="304"/>
      <c r="EO30" s="305"/>
      <c r="EP30" s="305"/>
      <c r="EQ30" s="305"/>
      <c r="ER30" s="306"/>
      <c r="ES30" s="304"/>
      <c r="ET30" s="305"/>
      <c r="EU30" s="305"/>
      <c r="EV30" s="305"/>
      <c r="EW30" s="306"/>
      <c r="EX30" s="304"/>
      <c r="EY30" s="305"/>
      <c r="EZ30" s="305"/>
      <c r="FA30" s="305"/>
      <c r="FB30" s="306"/>
      <c r="FC30" s="304"/>
      <c r="FD30" s="305"/>
      <c r="FE30" s="305"/>
      <c r="FF30" s="305"/>
      <c r="FG30" s="306"/>
      <c r="FH30" s="304"/>
      <c r="FI30" s="305"/>
      <c r="FJ30" s="305"/>
      <c r="FK30" s="305"/>
      <c r="FL30" s="306"/>
      <c r="FM30" s="304"/>
      <c r="FN30" s="305"/>
      <c r="FO30" s="305"/>
      <c r="FP30" s="305"/>
      <c r="FQ30" s="306"/>
      <c r="FR30" s="304"/>
      <c r="FS30" s="305"/>
      <c r="FT30" s="305"/>
      <c r="FU30" s="305"/>
      <c r="FV30" s="306"/>
      <c r="FW30" s="304"/>
      <c r="FX30" s="305"/>
      <c r="FY30" s="305"/>
      <c r="FZ30" s="305"/>
      <c r="GA30" s="306"/>
      <c r="GB30" s="304"/>
      <c r="GC30" s="305"/>
      <c r="GD30" s="305"/>
      <c r="GE30" s="305"/>
      <c r="GF30" s="306"/>
      <c r="GG30" s="304"/>
      <c r="GH30" s="305"/>
      <c r="GI30" s="306"/>
      <c r="GJ30" s="304"/>
      <c r="GK30" s="305"/>
      <c r="GL30" s="306"/>
      <c r="GM30" s="304"/>
      <c r="GN30" s="305"/>
      <c r="GO30" s="305"/>
      <c r="GP30" s="305"/>
      <c r="GQ30" s="306"/>
      <c r="GS30" s="295"/>
      <c r="GT30" s="293"/>
      <c r="GU30" s="293">
        <f>その１!A27</f>
        <v>0</v>
      </c>
      <c r="GV30" s="293" t="s">
        <v>311</v>
      </c>
      <c r="GW30" s="293" t="s">
        <v>18</v>
      </c>
      <c r="GX30" s="297">
        <f t="shared" si="0"/>
        <v>0</v>
      </c>
    </row>
    <row r="31" spans="1:206" ht="30" customHeight="1">
      <c r="A31" s="70"/>
      <c r="B31" s="348"/>
      <c r="C31" s="81"/>
      <c r="D31" s="80"/>
      <c r="E31" s="75"/>
      <c r="F31" s="96"/>
      <c r="G31" s="319">
        <f>SUM(F31:F31)</f>
        <v>0</v>
      </c>
      <c r="I31" s="292" t="str">
        <f t="shared" si="190"/>
        <v/>
      </c>
      <c r="J31" s="293" t="str">
        <f>IF($B31=I$6,$E31,"")</f>
        <v/>
      </c>
      <c r="K31" s="293">
        <f>IF($B31=I$6,$G31,0)</f>
        <v>0</v>
      </c>
      <c r="L31" s="293">
        <f>IF(J31="",0,VLOOKUP(J31,J$55:L$56,3,FALSE))</f>
        <v>0</v>
      </c>
      <c r="M31" s="294">
        <f t="shared" si="191"/>
        <v>0</v>
      </c>
      <c r="N31" s="292" t="str">
        <f t="shared" si="5"/>
        <v/>
      </c>
      <c r="O31" s="293" t="str">
        <f>IF($B31=N$6,$E31,"")</f>
        <v/>
      </c>
      <c r="P31" s="293">
        <f>IF($B31=N$6,$G31,0)</f>
        <v>0</v>
      </c>
      <c r="Q31" s="293">
        <f>IF(O31="",0,VLOOKUP(O31,O$55:Q$56,3,FALSE))</f>
        <v>0</v>
      </c>
      <c r="R31" s="294">
        <f t="shared" si="9"/>
        <v>0</v>
      </c>
      <c r="S31" s="292" t="str">
        <f t="shared" si="10"/>
        <v/>
      </c>
      <c r="T31" s="293" t="str">
        <f>IF($B31=S$6,$E31,"")</f>
        <v/>
      </c>
      <c r="U31" s="293">
        <f>IF($B31=S$6,$G31,0)</f>
        <v>0</v>
      </c>
      <c r="V31" s="293">
        <f>IF(T31="",0,VLOOKUP(T31,T$55:V$56,3,FALSE))</f>
        <v>0</v>
      </c>
      <c r="W31" s="294">
        <f t="shared" si="14"/>
        <v>0</v>
      </c>
      <c r="X31" s="292" t="str">
        <f t="shared" si="15"/>
        <v/>
      </c>
      <c r="Y31" s="293" t="str">
        <f>IF($B31=X$6,$E31,"")</f>
        <v/>
      </c>
      <c r="Z31" s="293">
        <f>IF($B31=X$6,$G31,0)</f>
        <v>0</v>
      </c>
      <c r="AA31" s="293">
        <f>IF(Y31="",0,VLOOKUP(Y31,Y$55:AA$56,3,FALSE))</f>
        <v>0</v>
      </c>
      <c r="AB31" s="294">
        <f t="shared" si="19"/>
        <v>0</v>
      </c>
      <c r="AC31" s="292" t="str">
        <f t="shared" si="20"/>
        <v/>
      </c>
      <c r="AD31" s="293" t="str">
        <f>IF($B31=AC$6,$E31,"")</f>
        <v/>
      </c>
      <c r="AE31" s="293">
        <f>IF($B31=AC$6,$G31,0)</f>
        <v>0</v>
      </c>
      <c r="AF31" s="293">
        <f>IF(AD31="",0,VLOOKUP(AD31,AD$55:AF$56,3,FALSE))</f>
        <v>0</v>
      </c>
      <c r="AG31" s="294">
        <f t="shared" si="24"/>
        <v>0</v>
      </c>
      <c r="AH31" s="292" t="str">
        <f t="shared" si="25"/>
        <v/>
      </c>
      <c r="AI31" s="293" t="str">
        <f>IF($B31=AH$6,$E31,"")</f>
        <v/>
      </c>
      <c r="AJ31" s="293">
        <f>IF($B31=AH$6,$G31,0)</f>
        <v>0</v>
      </c>
      <c r="AK31" s="293">
        <f>IF(AI31="",0,VLOOKUP(AI31,AI$55:AK$56,3,FALSE))</f>
        <v>0</v>
      </c>
      <c r="AL31" s="294">
        <f t="shared" si="29"/>
        <v>0</v>
      </c>
      <c r="AM31" s="292" t="str">
        <f t="shared" si="30"/>
        <v/>
      </c>
      <c r="AN31" s="293" t="str">
        <f>IF($B31=AM$6,$E31,"")</f>
        <v/>
      </c>
      <c r="AO31" s="293">
        <f>IF($B31=AM$6,$G31,0)</f>
        <v>0</v>
      </c>
      <c r="AP31" s="293">
        <f>IF(AN31="",0,VLOOKUP(AN31,AN$55:AP$56,3,FALSE))</f>
        <v>0</v>
      </c>
      <c r="AQ31" s="294">
        <f t="shared" si="34"/>
        <v>0</v>
      </c>
      <c r="AR31" s="292" t="str">
        <f t="shared" si="35"/>
        <v/>
      </c>
      <c r="AS31" s="293" t="str">
        <f>IF($B31=AR$6,$E31,"")</f>
        <v/>
      </c>
      <c r="AT31" s="293">
        <f>IF($B31=AR$6,$G31,0)</f>
        <v>0</v>
      </c>
      <c r="AU31" s="293">
        <f>IF(AS31="",0,VLOOKUP(AS31,AS$55:AU$56,3,FALSE))</f>
        <v>0</v>
      </c>
      <c r="AV31" s="294">
        <f t="shared" si="39"/>
        <v>0</v>
      </c>
      <c r="AW31" s="292" t="str">
        <f t="shared" si="40"/>
        <v/>
      </c>
      <c r="AX31" s="293" t="str">
        <f>IF($B31=AW$6,$E31,"")</f>
        <v/>
      </c>
      <c r="AY31" s="293">
        <f>IF($B31=AW$6,$G31,0)</f>
        <v>0</v>
      </c>
      <c r="AZ31" s="293">
        <f>IF(AX31="",0,VLOOKUP(AX31,AX$55:AZ$56,3,FALSE))</f>
        <v>0</v>
      </c>
      <c r="BA31" s="294">
        <f t="shared" si="44"/>
        <v>0</v>
      </c>
      <c r="BB31" s="292" t="str">
        <f t="shared" si="45"/>
        <v/>
      </c>
      <c r="BC31" s="293" t="str">
        <f>IF($B31=BB$6,$E31,"")</f>
        <v/>
      </c>
      <c r="BD31" s="293">
        <f>IF($B31=BB$6,$G31,0)</f>
        <v>0</v>
      </c>
      <c r="BE31" s="293">
        <f>IF(BC31="",0,VLOOKUP(BC31,BC$55:BE$56,3,FALSE))</f>
        <v>0</v>
      </c>
      <c r="BF31" s="294">
        <f t="shared" si="49"/>
        <v>0</v>
      </c>
      <c r="BG31" s="292" t="str">
        <f t="shared" si="50"/>
        <v/>
      </c>
      <c r="BH31" s="293" t="str">
        <f>IF($B31=BG$6,$E31,"")</f>
        <v/>
      </c>
      <c r="BI31" s="293">
        <f>IF($B31=BG$6,$G31,0)</f>
        <v>0</v>
      </c>
      <c r="BJ31" s="293">
        <f>IF(BH31="",0,VLOOKUP(BH31,BH$55:BJ$56,3,FALSE))</f>
        <v>0</v>
      </c>
      <c r="BK31" s="294">
        <f t="shared" si="54"/>
        <v>0</v>
      </c>
      <c r="BL31" s="292" t="str">
        <f t="shared" si="55"/>
        <v/>
      </c>
      <c r="BM31" s="293" t="str">
        <f>IF($B31=BL$6,$E31,"")</f>
        <v/>
      </c>
      <c r="BN31" s="293">
        <f>IF($B31=BL$6,$G31,0)</f>
        <v>0</v>
      </c>
      <c r="BO31" s="293">
        <f>IF(BM31="",0,VLOOKUP(BM31,BM$55:BO$56,3,FALSE))</f>
        <v>0</v>
      </c>
      <c r="BP31" s="294">
        <f t="shared" si="59"/>
        <v>0</v>
      </c>
      <c r="BQ31" s="292" t="str">
        <f t="shared" si="60"/>
        <v/>
      </c>
      <c r="BR31" s="293" t="str">
        <f>IF($B31=BQ$6,$E31,"")</f>
        <v/>
      </c>
      <c r="BS31" s="293">
        <f>IF($B31=BQ$6,$G31,0)</f>
        <v>0</v>
      </c>
      <c r="BT31" s="293">
        <f>IF(BR31="",0,VLOOKUP(BR31,BR$55:BT$56,3,FALSE))</f>
        <v>0</v>
      </c>
      <c r="BU31" s="294">
        <f t="shared" si="64"/>
        <v>0</v>
      </c>
      <c r="BV31" s="292" t="str">
        <f t="shared" si="65"/>
        <v/>
      </c>
      <c r="BW31" s="293" t="str">
        <f>IF($B31=BV$6,$E31,"")</f>
        <v/>
      </c>
      <c r="BX31" s="293">
        <f>IF($B31=BV$6,$G31,0)</f>
        <v>0</v>
      </c>
      <c r="BY31" s="293">
        <f>IF(BW31="",0,VLOOKUP(BW31,BW$55:BY$58,3,FALSE))</f>
        <v>0</v>
      </c>
      <c r="BZ31" s="294">
        <f t="shared" si="69"/>
        <v>0</v>
      </c>
      <c r="CA31" s="292" t="str">
        <f t="shared" si="70"/>
        <v/>
      </c>
      <c r="CB31" s="293" t="str">
        <f>IF($B31=CA$6,$E31,"")</f>
        <v/>
      </c>
      <c r="CC31" s="293">
        <f>IF($B31=CA$6,$G31,0)</f>
        <v>0</v>
      </c>
      <c r="CD31" s="293">
        <f>IF(CB31="",0,VLOOKUP(CB31,CB$55:CD$58,3,FALSE))</f>
        <v>0</v>
      </c>
      <c r="CE31" s="294">
        <f t="shared" si="74"/>
        <v>0</v>
      </c>
      <c r="CF31" s="292" t="str">
        <f t="shared" si="75"/>
        <v/>
      </c>
      <c r="CG31" s="293" t="str">
        <f>IF($B31=CF$6,$E31,"")</f>
        <v/>
      </c>
      <c r="CH31" s="293">
        <f>IF($B31=CF$6,$G31,0)</f>
        <v>0</v>
      </c>
      <c r="CI31" s="293">
        <f>IF(CG31="",0,VLOOKUP(CG31,CG$55:CI$58,3,FALSE))</f>
        <v>0</v>
      </c>
      <c r="CJ31" s="294">
        <f t="shared" si="79"/>
        <v>0</v>
      </c>
      <c r="CK31" s="292" t="str">
        <f t="shared" si="80"/>
        <v/>
      </c>
      <c r="CL31" s="293" t="str">
        <f>IF($B31=CK$6,$E31,"")</f>
        <v/>
      </c>
      <c r="CM31" s="293">
        <f>IF($B31=CK$6,$G31,0)</f>
        <v>0</v>
      </c>
      <c r="CN31" s="293">
        <f>IF(CL31="",0,VLOOKUP(CL31,CL$55:CN$58,3,FALSE))</f>
        <v>0</v>
      </c>
      <c r="CO31" s="294">
        <f t="shared" si="84"/>
        <v>0</v>
      </c>
      <c r="CP31" s="292" t="str">
        <f t="shared" si="85"/>
        <v/>
      </c>
      <c r="CQ31" s="293" t="str">
        <f>IF($B31=CP$6,$E31,"")</f>
        <v/>
      </c>
      <c r="CR31" s="293">
        <f>IF($B31=CP$6,$G31,0)</f>
        <v>0</v>
      </c>
      <c r="CS31" s="293">
        <f>IF(CQ31="",0,VLOOKUP(CQ31,CQ$55:CS$58,3,FALSE))</f>
        <v>0</v>
      </c>
      <c r="CT31" s="294">
        <f t="shared" si="89"/>
        <v>0</v>
      </c>
      <c r="CU31" s="292" t="str">
        <f t="shared" si="193"/>
        <v/>
      </c>
      <c r="CV31" s="293" t="str">
        <f>IF($B31=CU$6,$E31,"")</f>
        <v/>
      </c>
      <c r="CW31" s="293">
        <f>IF($B31=CU$6,$G31,0)</f>
        <v>0</v>
      </c>
      <c r="CX31" s="293">
        <f>IF(CV31="",0,VLOOKUP(CV31,CV$55:CX$58,3,FALSE))</f>
        <v>0</v>
      </c>
      <c r="CY31" s="294">
        <f t="shared" si="94"/>
        <v>0</v>
      </c>
      <c r="CZ31" s="292" t="str">
        <f t="shared" si="194"/>
        <v/>
      </c>
      <c r="DA31" s="293" t="str">
        <f>IF($B31=CZ$6,$E31,"")</f>
        <v/>
      </c>
      <c r="DB31" s="293">
        <f>IF($B31=CZ$6,$G31,0)</f>
        <v>0</v>
      </c>
      <c r="DC31" s="293">
        <f>IF(DA31="",0,VLOOKUP(DA31,DA$55:DC$58,3,FALSE))</f>
        <v>0</v>
      </c>
      <c r="DD31" s="294">
        <f t="shared" si="99"/>
        <v>0</v>
      </c>
      <c r="DE31" s="292" t="str">
        <f t="shared" si="100"/>
        <v/>
      </c>
      <c r="DF31" s="293" t="str">
        <f>IF($B31=DE$6,$E31,"")</f>
        <v/>
      </c>
      <c r="DG31" s="293">
        <f>IF($B31=DE$6,$G31,0)</f>
        <v>0</v>
      </c>
      <c r="DH31" s="293">
        <f>IF(DF31="",0,VLOOKUP(DF31,DF$55:DH$58,3,FALSE))</f>
        <v>0</v>
      </c>
      <c r="DI31" s="294">
        <f t="shared" si="104"/>
        <v>0</v>
      </c>
      <c r="DJ31" s="292" t="str">
        <f t="shared" si="105"/>
        <v/>
      </c>
      <c r="DK31" s="293" t="str">
        <f>IF($B31=DJ$6,$E31,"")</f>
        <v/>
      </c>
      <c r="DL31" s="293">
        <f>IF($B31=DJ$6,$G31,0)</f>
        <v>0</v>
      </c>
      <c r="DM31" s="293">
        <f>IF(DK31="",0,VLOOKUP(DK31,DK$55:DM$58,3,FALSE))</f>
        <v>0</v>
      </c>
      <c r="DN31" s="294">
        <f t="shared" si="109"/>
        <v>0</v>
      </c>
      <c r="DO31" s="292" t="str">
        <f t="shared" si="110"/>
        <v/>
      </c>
      <c r="DP31" s="293" t="str">
        <f>IF($B31=DO$6,$E31,"")</f>
        <v/>
      </c>
      <c r="DQ31" s="293">
        <f>IF($B31=DO$6,$G31,0)</f>
        <v>0</v>
      </c>
      <c r="DR31" s="293">
        <f>IF(DP31="",0,VLOOKUP(DP31,DP$55:DR$58,3,FALSE))</f>
        <v>0</v>
      </c>
      <c r="DS31" s="294">
        <f t="shared" si="114"/>
        <v>0</v>
      </c>
      <c r="DT31" s="292" t="str">
        <f t="shared" si="115"/>
        <v/>
      </c>
      <c r="DU31" s="293" t="str">
        <f>IF($B31=DT$6,$E31,"")</f>
        <v/>
      </c>
      <c r="DV31" s="293">
        <f>IF($B31=DT$6,$G31,0)</f>
        <v>0</v>
      </c>
      <c r="DW31" s="293">
        <f>IF(DU31="",0,VLOOKUP(DU31,DU$55:DW$58,3,FALSE))</f>
        <v>0</v>
      </c>
      <c r="DX31" s="294">
        <f t="shared" si="119"/>
        <v>0</v>
      </c>
      <c r="DY31" s="292" t="str">
        <f t="shared" si="120"/>
        <v/>
      </c>
      <c r="DZ31" s="293" t="str">
        <f>IF($B31=DY$6,$E31,"")</f>
        <v/>
      </c>
      <c r="EA31" s="293">
        <f>IF($B31=DY$6,$G31,0)</f>
        <v>0</v>
      </c>
      <c r="EB31" s="293">
        <f>IF(DZ31="",0,VLOOKUP(DZ31,DZ$55:EB$58,3,FALSE))</f>
        <v>0</v>
      </c>
      <c r="EC31" s="294">
        <f t="shared" si="124"/>
        <v>0</v>
      </c>
      <c r="ED31" s="292" t="str">
        <f t="shared" si="125"/>
        <v/>
      </c>
      <c r="EE31" s="293" t="str">
        <f>IF($B31=ED$6,$E31,"")</f>
        <v/>
      </c>
      <c r="EF31" s="293">
        <f>IF($B31=ED$6,$G31,0)</f>
        <v>0</v>
      </c>
      <c r="EG31" s="293">
        <f>IF(EE31="",0,VLOOKUP(EE31,EE$55:EG$58,3,FALSE))</f>
        <v>0</v>
      </c>
      <c r="EH31" s="294">
        <f t="shared" si="129"/>
        <v>0</v>
      </c>
      <c r="EI31" s="292" t="str">
        <f t="shared" si="130"/>
        <v/>
      </c>
      <c r="EJ31" s="293" t="str">
        <f>IF($B31=EI$6,$E31,"")</f>
        <v/>
      </c>
      <c r="EK31" s="293">
        <f>IF($B31=EI$6,$G31,0)</f>
        <v>0</v>
      </c>
      <c r="EL31" s="293">
        <f>IF(EJ31="",0,VLOOKUP(EJ31,EJ$55:EL$58,3,FALSE))</f>
        <v>0</v>
      </c>
      <c r="EM31" s="294">
        <f t="shared" si="134"/>
        <v>0</v>
      </c>
      <c r="EN31" s="292" t="str">
        <f t="shared" si="135"/>
        <v/>
      </c>
      <c r="EO31" s="293" t="str">
        <f>IF($B31=EN$6,$E31,"")</f>
        <v/>
      </c>
      <c r="EP31" s="293">
        <f>IF($B31=EN$6,$G31,0)</f>
        <v>0</v>
      </c>
      <c r="EQ31" s="293">
        <f>IF(EO31="",0,VLOOKUP(EO31,EO$55:EQ$58,3,FALSE))</f>
        <v>0</v>
      </c>
      <c r="ER31" s="294">
        <f t="shared" si="139"/>
        <v>0</v>
      </c>
      <c r="ES31" s="292" t="str">
        <f t="shared" si="140"/>
        <v/>
      </c>
      <c r="ET31" s="293" t="str">
        <f>IF($B31=ES$6,$E31,"")</f>
        <v/>
      </c>
      <c r="EU31" s="293">
        <f>IF($B31=ES$6,$G31,0)</f>
        <v>0</v>
      </c>
      <c r="EV31" s="293">
        <f>IF(ET31="",0,VLOOKUP(ET31,ET$55:EV$58,3,FALSE))</f>
        <v>0</v>
      </c>
      <c r="EW31" s="294">
        <f t="shared" si="144"/>
        <v>0</v>
      </c>
      <c r="EX31" s="292" t="str">
        <f t="shared" si="145"/>
        <v/>
      </c>
      <c r="EY31" s="293" t="str">
        <f>IF($B31=EX$6,$E31,"")</f>
        <v/>
      </c>
      <c r="EZ31" s="293">
        <f>IF($B31=EX$6,$G31,0)</f>
        <v>0</v>
      </c>
      <c r="FA31" s="293">
        <f>IF(EY31="",0,VLOOKUP(EY31,EY$55:FA$58,3,FALSE))</f>
        <v>0</v>
      </c>
      <c r="FB31" s="294">
        <f t="shared" si="149"/>
        <v>0</v>
      </c>
      <c r="FC31" s="292" t="str">
        <f t="shared" si="150"/>
        <v/>
      </c>
      <c r="FD31" s="293" t="str">
        <f>IF($B31=FC$6,$E31,"")</f>
        <v/>
      </c>
      <c r="FE31" s="293">
        <f>IF($B31=FC$6,$G31,0)</f>
        <v>0</v>
      </c>
      <c r="FF31" s="293">
        <f>IF(FD31="",0,VLOOKUP(FD31,FD$55:FF$58,3,FALSE))</f>
        <v>0</v>
      </c>
      <c r="FG31" s="294">
        <f t="shared" si="154"/>
        <v>0</v>
      </c>
      <c r="FH31" s="292" t="str">
        <f t="shared" si="155"/>
        <v/>
      </c>
      <c r="FI31" s="293" t="str">
        <f>IF($B31=FH$6,$E31,"")</f>
        <v/>
      </c>
      <c r="FJ31" s="293">
        <f>IF($B31=FH$6,$G31,0)</f>
        <v>0</v>
      </c>
      <c r="FK31" s="293">
        <f>IF(FI31="",0,VLOOKUP(FI31,FI$55:FK$58,3,FALSE))</f>
        <v>0</v>
      </c>
      <c r="FL31" s="294">
        <f t="shared" si="159"/>
        <v>0</v>
      </c>
      <c r="FM31" s="292" t="str">
        <f t="shared" si="160"/>
        <v/>
      </c>
      <c r="FN31" s="293" t="str">
        <f>IF($B31=FM$6,$E31,"")</f>
        <v/>
      </c>
      <c r="FO31" s="293">
        <f>IF($B31=FM$6,$G31,0)</f>
        <v>0</v>
      </c>
      <c r="FP31" s="293">
        <f>IF(FN31="",0,VLOOKUP(FN31,FN$55:FP$58,3,FALSE))</f>
        <v>0</v>
      </c>
      <c r="FQ31" s="294">
        <f t="shared" si="164"/>
        <v>0</v>
      </c>
      <c r="FR31" s="292" t="str">
        <f t="shared" si="165"/>
        <v/>
      </c>
      <c r="FS31" s="293" t="str">
        <f>IF($B31=FR$6,$E31,"")</f>
        <v/>
      </c>
      <c r="FT31" s="293">
        <f>IF($B31=FR$6,$G31,0)</f>
        <v>0</v>
      </c>
      <c r="FU31" s="293">
        <f>IF(FS31="",0,VLOOKUP(FS31,FS$55:FU$58,3,FALSE))</f>
        <v>0</v>
      </c>
      <c r="FV31" s="294">
        <f t="shared" si="169"/>
        <v>0</v>
      </c>
      <c r="FW31" s="292" t="str">
        <f t="shared" si="170"/>
        <v/>
      </c>
      <c r="FX31" s="293" t="str">
        <f>IF($B31=FW$6,$E31,"")</f>
        <v/>
      </c>
      <c r="FY31" s="293">
        <f>IF($B31=FW$6,$G31,0)</f>
        <v>0</v>
      </c>
      <c r="FZ31" s="293">
        <f>IF(FX31="",0,VLOOKUP(FX31,FX$55:FZ$58,3,FALSE))</f>
        <v>0</v>
      </c>
      <c r="GA31" s="294">
        <f t="shared" si="174"/>
        <v>0</v>
      </c>
      <c r="GB31" s="292" t="str">
        <f t="shared" si="175"/>
        <v/>
      </c>
      <c r="GC31" s="293" t="str">
        <f>IF($B31=GB$6,$E31,"")</f>
        <v/>
      </c>
      <c r="GD31" s="293">
        <f>IF($B31=GB$6,$G31,0)</f>
        <v>0</v>
      </c>
      <c r="GE31" s="293">
        <f>IF(GC31="",0,VLOOKUP(GC31,GC$55:GE$58,3,FALSE))</f>
        <v>0</v>
      </c>
      <c r="GF31" s="294">
        <f t="shared" si="179"/>
        <v>0</v>
      </c>
      <c r="GG31" s="292" t="str">
        <f t="shared" si="180"/>
        <v/>
      </c>
      <c r="GH31" s="293" t="str">
        <f>IF($B31=GG$6,$E31,"")</f>
        <v/>
      </c>
      <c r="GI31" s="294">
        <f>IF($B31=GG$6,$G31,0)</f>
        <v>0</v>
      </c>
      <c r="GJ31" s="292" t="str">
        <f t="shared" si="183"/>
        <v/>
      </c>
      <c r="GK31" s="293" t="str">
        <f>IF($B31=GJ$6,$E31,"")</f>
        <v/>
      </c>
      <c r="GL31" s="294">
        <f>IF($B31=GJ$6,$G31,0)</f>
        <v>0</v>
      </c>
      <c r="GM31" s="292" t="str">
        <f t="shared" si="186"/>
        <v/>
      </c>
      <c r="GN31" s="293" t="str">
        <f t="shared" si="192"/>
        <v/>
      </c>
      <c r="GO31" s="293" t="str">
        <f>IF($B31=GM$6,$C31,"")</f>
        <v/>
      </c>
      <c r="GP31" s="293" t="str">
        <f>IF($B31=GM$6,$E31,"")</f>
        <v/>
      </c>
      <c r="GQ31" s="294" t="str">
        <f>IF($B31=GM$6,$F31,"")</f>
        <v/>
      </c>
      <c r="GS31" s="295"/>
      <c r="GT31" s="293"/>
      <c r="GU31" s="293">
        <f>GU30</f>
        <v>0</v>
      </c>
      <c r="GV31" s="293" t="s">
        <v>311</v>
      </c>
      <c r="GW31" s="293" t="s">
        <v>211</v>
      </c>
      <c r="GX31" s="297">
        <f t="shared" si="0"/>
        <v>0</v>
      </c>
    </row>
    <row r="32" spans="1:206" ht="30" customHeight="1">
      <c r="A32" s="68"/>
      <c r="B32" s="346"/>
      <c r="C32" s="78"/>
      <c r="D32" s="80"/>
      <c r="E32" s="73"/>
      <c r="F32" s="94"/>
      <c r="G32" s="309">
        <f>SUM(F32:F32)</f>
        <v>0</v>
      </c>
      <c r="I32" s="292" t="str">
        <f t="shared" si="190"/>
        <v/>
      </c>
      <c r="J32" s="293" t="str">
        <f>IF($B32=I$6,$E32,"")</f>
        <v/>
      </c>
      <c r="K32" s="293">
        <f>IF($B32=I$6,$G32,0)</f>
        <v>0</v>
      </c>
      <c r="L32" s="293">
        <f>IF(J32="",0,VLOOKUP(J32,J$55:L$56,3,FALSE))</f>
        <v>0</v>
      </c>
      <c r="M32" s="294">
        <f t="shared" si="191"/>
        <v>0</v>
      </c>
      <c r="N32" s="292" t="str">
        <f t="shared" si="5"/>
        <v/>
      </c>
      <c r="O32" s="293" t="str">
        <f>IF($B32=N$6,$E32,"")</f>
        <v/>
      </c>
      <c r="P32" s="293">
        <f>IF($B32=N$6,$G32,0)</f>
        <v>0</v>
      </c>
      <c r="Q32" s="293">
        <f>IF(O32="",0,VLOOKUP(O32,O$55:Q$56,3,FALSE))</f>
        <v>0</v>
      </c>
      <c r="R32" s="294">
        <f t="shared" si="9"/>
        <v>0</v>
      </c>
      <c r="S32" s="292" t="str">
        <f t="shared" si="10"/>
        <v/>
      </c>
      <c r="T32" s="293" t="str">
        <f>IF($B32=S$6,$E32,"")</f>
        <v/>
      </c>
      <c r="U32" s="293">
        <f>IF($B32=S$6,$G32,0)</f>
        <v>0</v>
      </c>
      <c r="V32" s="293">
        <f>IF(T32="",0,VLOOKUP(T32,T$55:V$56,3,FALSE))</f>
        <v>0</v>
      </c>
      <c r="W32" s="294">
        <f t="shared" si="14"/>
        <v>0</v>
      </c>
      <c r="X32" s="292" t="str">
        <f t="shared" si="15"/>
        <v/>
      </c>
      <c r="Y32" s="293" t="str">
        <f>IF($B32=X$6,$E32,"")</f>
        <v/>
      </c>
      <c r="Z32" s="293">
        <f>IF($B32=X$6,$G32,0)</f>
        <v>0</v>
      </c>
      <c r="AA32" s="293">
        <f>IF(Y32="",0,VLOOKUP(Y32,Y$55:AA$56,3,FALSE))</f>
        <v>0</v>
      </c>
      <c r="AB32" s="294">
        <f t="shared" si="19"/>
        <v>0</v>
      </c>
      <c r="AC32" s="292" t="str">
        <f t="shared" si="20"/>
        <v/>
      </c>
      <c r="AD32" s="293" t="str">
        <f>IF($B32=AC$6,$E32,"")</f>
        <v/>
      </c>
      <c r="AE32" s="293">
        <f>IF($B32=AC$6,$G32,0)</f>
        <v>0</v>
      </c>
      <c r="AF32" s="293">
        <f>IF(AD32="",0,VLOOKUP(AD32,AD$55:AF$56,3,FALSE))</f>
        <v>0</v>
      </c>
      <c r="AG32" s="294">
        <f t="shared" si="24"/>
        <v>0</v>
      </c>
      <c r="AH32" s="292" t="str">
        <f t="shared" si="25"/>
        <v/>
      </c>
      <c r="AI32" s="293" t="str">
        <f>IF($B32=AH$6,$E32,"")</f>
        <v/>
      </c>
      <c r="AJ32" s="293">
        <f>IF($B32=AH$6,$G32,0)</f>
        <v>0</v>
      </c>
      <c r="AK32" s="293">
        <f>IF(AI32="",0,VLOOKUP(AI32,AI$55:AK$56,3,FALSE))</f>
        <v>0</v>
      </c>
      <c r="AL32" s="294">
        <f t="shared" si="29"/>
        <v>0</v>
      </c>
      <c r="AM32" s="292" t="str">
        <f t="shared" si="30"/>
        <v/>
      </c>
      <c r="AN32" s="293" t="str">
        <f>IF($B32=AM$6,$E32,"")</f>
        <v/>
      </c>
      <c r="AO32" s="293">
        <f>IF($B32=AM$6,$G32,0)</f>
        <v>0</v>
      </c>
      <c r="AP32" s="293">
        <f>IF(AN32="",0,VLOOKUP(AN32,AN$55:AP$56,3,FALSE))</f>
        <v>0</v>
      </c>
      <c r="AQ32" s="294">
        <f t="shared" si="34"/>
        <v>0</v>
      </c>
      <c r="AR32" s="292" t="str">
        <f t="shared" si="35"/>
        <v/>
      </c>
      <c r="AS32" s="293" t="str">
        <f>IF($B32=AR$6,$E32,"")</f>
        <v/>
      </c>
      <c r="AT32" s="293">
        <f>IF($B32=AR$6,$G32,0)</f>
        <v>0</v>
      </c>
      <c r="AU32" s="293">
        <f>IF(AS32="",0,VLOOKUP(AS32,AS$55:AU$56,3,FALSE))</f>
        <v>0</v>
      </c>
      <c r="AV32" s="294">
        <f t="shared" si="39"/>
        <v>0</v>
      </c>
      <c r="AW32" s="292" t="str">
        <f t="shared" si="40"/>
        <v/>
      </c>
      <c r="AX32" s="293" t="str">
        <f>IF($B32=AW$6,$E32,"")</f>
        <v/>
      </c>
      <c r="AY32" s="293">
        <f>IF($B32=AW$6,$G32,0)</f>
        <v>0</v>
      </c>
      <c r="AZ32" s="293">
        <f>IF(AX32="",0,VLOOKUP(AX32,AX$55:AZ$56,3,FALSE))</f>
        <v>0</v>
      </c>
      <c r="BA32" s="294">
        <f t="shared" si="44"/>
        <v>0</v>
      </c>
      <c r="BB32" s="292" t="str">
        <f t="shared" si="45"/>
        <v/>
      </c>
      <c r="BC32" s="293" t="str">
        <f>IF($B32=BB$6,$E32,"")</f>
        <v/>
      </c>
      <c r="BD32" s="293">
        <f>IF($B32=BB$6,$G32,0)</f>
        <v>0</v>
      </c>
      <c r="BE32" s="293">
        <f>IF(BC32="",0,VLOOKUP(BC32,BC$55:BE$56,3,FALSE))</f>
        <v>0</v>
      </c>
      <c r="BF32" s="294">
        <f t="shared" si="49"/>
        <v>0</v>
      </c>
      <c r="BG32" s="292" t="str">
        <f t="shared" si="50"/>
        <v/>
      </c>
      <c r="BH32" s="293" t="str">
        <f>IF($B32=BG$6,$E32,"")</f>
        <v/>
      </c>
      <c r="BI32" s="293">
        <f>IF($B32=BG$6,$G32,0)</f>
        <v>0</v>
      </c>
      <c r="BJ32" s="293">
        <f>IF(BH32="",0,VLOOKUP(BH32,BH$55:BJ$56,3,FALSE))</f>
        <v>0</v>
      </c>
      <c r="BK32" s="294">
        <f t="shared" si="54"/>
        <v>0</v>
      </c>
      <c r="BL32" s="292" t="str">
        <f t="shared" si="55"/>
        <v/>
      </c>
      <c r="BM32" s="293" t="str">
        <f>IF($B32=BL$6,$E32,"")</f>
        <v/>
      </c>
      <c r="BN32" s="293">
        <f>IF($B32=BL$6,$G32,0)</f>
        <v>0</v>
      </c>
      <c r="BO32" s="293">
        <f>IF(BM32="",0,VLOOKUP(BM32,BM$55:BO$56,3,FALSE))</f>
        <v>0</v>
      </c>
      <c r="BP32" s="294">
        <f t="shared" si="59"/>
        <v>0</v>
      </c>
      <c r="BQ32" s="292" t="str">
        <f t="shared" si="60"/>
        <v/>
      </c>
      <c r="BR32" s="293" t="str">
        <f>IF($B32=BQ$6,$E32,"")</f>
        <v/>
      </c>
      <c r="BS32" s="293">
        <f>IF($B32=BQ$6,$G32,0)</f>
        <v>0</v>
      </c>
      <c r="BT32" s="293">
        <f>IF(BR32="",0,VLOOKUP(BR32,BR$55:BT$56,3,FALSE))</f>
        <v>0</v>
      </c>
      <c r="BU32" s="294">
        <f t="shared" si="64"/>
        <v>0</v>
      </c>
      <c r="BV32" s="292" t="str">
        <f t="shared" si="65"/>
        <v/>
      </c>
      <c r="BW32" s="293" t="str">
        <f>IF($B32=BV$6,$E32,"")</f>
        <v/>
      </c>
      <c r="BX32" s="293">
        <f>IF($B32=BV$6,$G32,0)</f>
        <v>0</v>
      </c>
      <c r="BY32" s="293">
        <f>IF(BW32="",0,VLOOKUP(BW32,BW$55:BY$58,3,FALSE))</f>
        <v>0</v>
      </c>
      <c r="BZ32" s="294">
        <f t="shared" si="69"/>
        <v>0</v>
      </c>
      <c r="CA32" s="292" t="str">
        <f t="shared" si="70"/>
        <v/>
      </c>
      <c r="CB32" s="293" t="str">
        <f>IF($B32=CA$6,$E32,"")</f>
        <v/>
      </c>
      <c r="CC32" s="293">
        <f>IF($B32=CA$6,$G32,0)</f>
        <v>0</v>
      </c>
      <c r="CD32" s="293">
        <f>IF(CB32="",0,VLOOKUP(CB32,CB$55:CD$58,3,FALSE))</f>
        <v>0</v>
      </c>
      <c r="CE32" s="294">
        <f t="shared" si="74"/>
        <v>0</v>
      </c>
      <c r="CF32" s="292" t="str">
        <f t="shared" si="75"/>
        <v/>
      </c>
      <c r="CG32" s="293" t="str">
        <f>IF($B32=CF$6,$E32,"")</f>
        <v/>
      </c>
      <c r="CH32" s="293">
        <f>IF($B32=CF$6,$G32,0)</f>
        <v>0</v>
      </c>
      <c r="CI32" s="293">
        <f>IF(CG32="",0,VLOOKUP(CG32,CG$55:CI$58,3,FALSE))</f>
        <v>0</v>
      </c>
      <c r="CJ32" s="294">
        <f t="shared" si="79"/>
        <v>0</v>
      </c>
      <c r="CK32" s="292" t="str">
        <f t="shared" si="80"/>
        <v/>
      </c>
      <c r="CL32" s="293" t="str">
        <f>IF($B32=CK$6,$E32,"")</f>
        <v/>
      </c>
      <c r="CM32" s="293">
        <f>IF($B32=CK$6,$G32,0)</f>
        <v>0</v>
      </c>
      <c r="CN32" s="293">
        <f>IF(CL32="",0,VLOOKUP(CL32,CL$55:CN$58,3,FALSE))</f>
        <v>0</v>
      </c>
      <c r="CO32" s="294">
        <f t="shared" si="84"/>
        <v>0</v>
      </c>
      <c r="CP32" s="292" t="str">
        <f t="shared" si="85"/>
        <v/>
      </c>
      <c r="CQ32" s="293" t="str">
        <f>IF($B32=CP$6,$E32,"")</f>
        <v/>
      </c>
      <c r="CR32" s="293">
        <f>IF($B32=CP$6,$G32,0)</f>
        <v>0</v>
      </c>
      <c r="CS32" s="293">
        <f>IF(CQ32="",0,VLOOKUP(CQ32,CQ$55:CS$58,3,FALSE))</f>
        <v>0</v>
      </c>
      <c r="CT32" s="294">
        <f t="shared" si="89"/>
        <v>0</v>
      </c>
      <c r="CU32" s="292" t="str">
        <f t="shared" si="193"/>
        <v/>
      </c>
      <c r="CV32" s="293" t="str">
        <f>IF($B32=CU$6,$E32,"")</f>
        <v/>
      </c>
      <c r="CW32" s="293">
        <f>IF($B32=CU$6,$G32,0)</f>
        <v>0</v>
      </c>
      <c r="CX32" s="293">
        <f>IF(CV32="",0,VLOOKUP(CV32,CV$55:CX$58,3,FALSE))</f>
        <v>0</v>
      </c>
      <c r="CY32" s="294">
        <f t="shared" si="94"/>
        <v>0</v>
      </c>
      <c r="CZ32" s="292" t="str">
        <f t="shared" si="194"/>
        <v/>
      </c>
      <c r="DA32" s="293" t="str">
        <f>IF($B32=CZ$6,$E32,"")</f>
        <v/>
      </c>
      <c r="DB32" s="293">
        <f>IF($B32=CZ$6,$G32,0)</f>
        <v>0</v>
      </c>
      <c r="DC32" s="293">
        <f>IF(DA32="",0,VLOOKUP(DA32,DA$55:DC$58,3,FALSE))</f>
        <v>0</v>
      </c>
      <c r="DD32" s="294">
        <f t="shared" si="99"/>
        <v>0</v>
      </c>
      <c r="DE32" s="292" t="str">
        <f t="shared" si="100"/>
        <v/>
      </c>
      <c r="DF32" s="293" t="str">
        <f>IF($B32=DE$6,$E32,"")</f>
        <v/>
      </c>
      <c r="DG32" s="293">
        <f>IF($B32=DE$6,$G32,0)</f>
        <v>0</v>
      </c>
      <c r="DH32" s="293">
        <f>IF(DF32="",0,VLOOKUP(DF32,DF$55:DH$58,3,FALSE))</f>
        <v>0</v>
      </c>
      <c r="DI32" s="294">
        <f t="shared" si="104"/>
        <v>0</v>
      </c>
      <c r="DJ32" s="292" t="str">
        <f t="shared" si="105"/>
        <v/>
      </c>
      <c r="DK32" s="293" t="str">
        <f>IF($B32=DJ$6,$E32,"")</f>
        <v/>
      </c>
      <c r="DL32" s="293">
        <f>IF($B32=DJ$6,$G32,0)</f>
        <v>0</v>
      </c>
      <c r="DM32" s="293">
        <f>IF(DK32="",0,VLOOKUP(DK32,DK$55:DM$58,3,FALSE))</f>
        <v>0</v>
      </c>
      <c r="DN32" s="294">
        <f t="shared" si="109"/>
        <v>0</v>
      </c>
      <c r="DO32" s="292" t="str">
        <f t="shared" si="110"/>
        <v/>
      </c>
      <c r="DP32" s="293" t="str">
        <f>IF($B32=DO$6,$E32,"")</f>
        <v/>
      </c>
      <c r="DQ32" s="293">
        <f>IF($B32=DO$6,$G32,0)</f>
        <v>0</v>
      </c>
      <c r="DR32" s="293">
        <f>IF(DP32="",0,VLOOKUP(DP32,DP$55:DR$58,3,FALSE))</f>
        <v>0</v>
      </c>
      <c r="DS32" s="294">
        <f t="shared" si="114"/>
        <v>0</v>
      </c>
      <c r="DT32" s="292" t="str">
        <f t="shared" si="115"/>
        <v/>
      </c>
      <c r="DU32" s="293" t="str">
        <f>IF($B32=DT$6,$E32,"")</f>
        <v/>
      </c>
      <c r="DV32" s="293">
        <f>IF($B32=DT$6,$G32,0)</f>
        <v>0</v>
      </c>
      <c r="DW32" s="293">
        <f>IF(DU32="",0,VLOOKUP(DU32,DU$55:DW$58,3,FALSE))</f>
        <v>0</v>
      </c>
      <c r="DX32" s="294">
        <f t="shared" si="119"/>
        <v>0</v>
      </c>
      <c r="DY32" s="292" t="str">
        <f t="shared" si="120"/>
        <v/>
      </c>
      <c r="DZ32" s="293" t="str">
        <f>IF($B32=DY$6,$E32,"")</f>
        <v/>
      </c>
      <c r="EA32" s="293">
        <f>IF($B32=DY$6,$G32,0)</f>
        <v>0</v>
      </c>
      <c r="EB32" s="293">
        <f>IF(DZ32="",0,VLOOKUP(DZ32,DZ$55:EB$58,3,FALSE))</f>
        <v>0</v>
      </c>
      <c r="EC32" s="294">
        <f t="shared" si="124"/>
        <v>0</v>
      </c>
      <c r="ED32" s="292" t="str">
        <f t="shared" si="125"/>
        <v/>
      </c>
      <c r="EE32" s="293" t="str">
        <f>IF($B32=ED$6,$E32,"")</f>
        <v/>
      </c>
      <c r="EF32" s="293">
        <f>IF($B32=ED$6,$G32,0)</f>
        <v>0</v>
      </c>
      <c r="EG32" s="293">
        <f>IF(EE32="",0,VLOOKUP(EE32,EE$55:EG$58,3,FALSE))</f>
        <v>0</v>
      </c>
      <c r="EH32" s="294">
        <f t="shared" si="129"/>
        <v>0</v>
      </c>
      <c r="EI32" s="292" t="str">
        <f t="shared" si="130"/>
        <v/>
      </c>
      <c r="EJ32" s="293" t="str">
        <f>IF($B32=EI$6,$E32,"")</f>
        <v/>
      </c>
      <c r="EK32" s="293">
        <f>IF($B32=EI$6,$G32,0)</f>
        <v>0</v>
      </c>
      <c r="EL32" s="293">
        <f>IF(EJ32="",0,VLOOKUP(EJ32,EJ$55:EL$58,3,FALSE))</f>
        <v>0</v>
      </c>
      <c r="EM32" s="294">
        <f t="shared" si="134"/>
        <v>0</v>
      </c>
      <c r="EN32" s="292" t="str">
        <f t="shared" si="135"/>
        <v/>
      </c>
      <c r="EO32" s="293" t="str">
        <f>IF($B32=EN$6,$E32,"")</f>
        <v/>
      </c>
      <c r="EP32" s="293">
        <f>IF($B32=EN$6,$G32,0)</f>
        <v>0</v>
      </c>
      <c r="EQ32" s="293">
        <f>IF(EO32="",0,VLOOKUP(EO32,EO$55:EQ$58,3,FALSE))</f>
        <v>0</v>
      </c>
      <c r="ER32" s="294">
        <f t="shared" si="139"/>
        <v>0</v>
      </c>
      <c r="ES32" s="292" t="str">
        <f t="shared" si="140"/>
        <v/>
      </c>
      <c r="ET32" s="293" t="str">
        <f>IF($B32=ES$6,$E32,"")</f>
        <v/>
      </c>
      <c r="EU32" s="293">
        <f>IF($B32=ES$6,$G32,0)</f>
        <v>0</v>
      </c>
      <c r="EV32" s="293">
        <f>IF(ET32="",0,VLOOKUP(ET32,ET$55:EV$58,3,FALSE))</f>
        <v>0</v>
      </c>
      <c r="EW32" s="294">
        <f t="shared" si="144"/>
        <v>0</v>
      </c>
      <c r="EX32" s="292" t="str">
        <f t="shared" si="145"/>
        <v/>
      </c>
      <c r="EY32" s="293" t="str">
        <f>IF($B32=EX$6,$E32,"")</f>
        <v/>
      </c>
      <c r="EZ32" s="293">
        <f>IF($B32=EX$6,$G32,0)</f>
        <v>0</v>
      </c>
      <c r="FA32" s="293">
        <f>IF(EY32="",0,VLOOKUP(EY32,EY$55:FA$58,3,FALSE))</f>
        <v>0</v>
      </c>
      <c r="FB32" s="294">
        <f t="shared" si="149"/>
        <v>0</v>
      </c>
      <c r="FC32" s="292" t="str">
        <f t="shared" si="150"/>
        <v/>
      </c>
      <c r="FD32" s="293" t="str">
        <f>IF($B32=FC$6,$E32,"")</f>
        <v/>
      </c>
      <c r="FE32" s="293">
        <f>IF($B32=FC$6,$G32,0)</f>
        <v>0</v>
      </c>
      <c r="FF32" s="293">
        <f>IF(FD32="",0,VLOOKUP(FD32,FD$55:FF$58,3,FALSE))</f>
        <v>0</v>
      </c>
      <c r="FG32" s="294">
        <f t="shared" si="154"/>
        <v>0</v>
      </c>
      <c r="FH32" s="292" t="str">
        <f t="shared" si="155"/>
        <v/>
      </c>
      <c r="FI32" s="293" t="str">
        <f>IF($B32=FH$6,$E32,"")</f>
        <v/>
      </c>
      <c r="FJ32" s="293">
        <f>IF($B32=FH$6,$G32,0)</f>
        <v>0</v>
      </c>
      <c r="FK32" s="293">
        <f>IF(FI32="",0,VLOOKUP(FI32,FI$55:FK$58,3,FALSE))</f>
        <v>0</v>
      </c>
      <c r="FL32" s="294">
        <f t="shared" si="159"/>
        <v>0</v>
      </c>
      <c r="FM32" s="292" t="str">
        <f t="shared" si="160"/>
        <v/>
      </c>
      <c r="FN32" s="293" t="str">
        <f>IF($B32=FM$6,$E32,"")</f>
        <v/>
      </c>
      <c r="FO32" s="293">
        <f>IF($B32=FM$6,$G32,0)</f>
        <v>0</v>
      </c>
      <c r="FP32" s="293">
        <f>IF(FN32="",0,VLOOKUP(FN32,FN$55:FP$58,3,FALSE))</f>
        <v>0</v>
      </c>
      <c r="FQ32" s="294">
        <f t="shared" si="164"/>
        <v>0</v>
      </c>
      <c r="FR32" s="292" t="str">
        <f t="shared" si="165"/>
        <v/>
      </c>
      <c r="FS32" s="293" t="str">
        <f>IF($B32=FR$6,$E32,"")</f>
        <v/>
      </c>
      <c r="FT32" s="293">
        <f>IF($B32=FR$6,$G32,0)</f>
        <v>0</v>
      </c>
      <c r="FU32" s="293">
        <f>IF(FS32="",0,VLOOKUP(FS32,FS$55:FU$58,3,FALSE))</f>
        <v>0</v>
      </c>
      <c r="FV32" s="294">
        <f t="shared" si="169"/>
        <v>0</v>
      </c>
      <c r="FW32" s="292" t="str">
        <f t="shared" si="170"/>
        <v/>
      </c>
      <c r="FX32" s="293" t="str">
        <f>IF($B32=FW$6,$E32,"")</f>
        <v/>
      </c>
      <c r="FY32" s="293">
        <f>IF($B32=FW$6,$G32,0)</f>
        <v>0</v>
      </c>
      <c r="FZ32" s="293">
        <f>IF(FX32="",0,VLOOKUP(FX32,FX$55:FZ$58,3,FALSE))</f>
        <v>0</v>
      </c>
      <c r="GA32" s="294">
        <f t="shared" si="174"/>
        <v>0</v>
      </c>
      <c r="GB32" s="292" t="str">
        <f t="shared" si="175"/>
        <v/>
      </c>
      <c r="GC32" s="293" t="str">
        <f>IF($B32=GB$6,$E32,"")</f>
        <v/>
      </c>
      <c r="GD32" s="293">
        <f>IF($B32=GB$6,$G32,0)</f>
        <v>0</v>
      </c>
      <c r="GE32" s="293">
        <f>IF(GC32="",0,VLOOKUP(GC32,GC$55:GE$58,3,FALSE))</f>
        <v>0</v>
      </c>
      <c r="GF32" s="294">
        <f t="shared" si="179"/>
        <v>0</v>
      </c>
      <c r="GG32" s="292" t="str">
        <f t="shared" si="180"/>
        <v/>
      </c>
      <c r="GH32" s="293" t="str">
        <f>IF($B32=GG$6,$E32,"")</f>
        <v/>
      </c>
      <c r="GI32" s="294">
        <f>IF($B32=GG$6,$G32,0)</f>
        <v>0</v>
      </c>
      <c r="GJ32" s="292" t="str">
        <f t="shared" si="183"/>
        <v/>
      </c>
      <c r="GK32" s="293" t="str">
        <f>IF($B32=GJ$6,$E32,"")</f>
        <v/>
      </c>
      <c r="GL32" s="294">
        <f>IF($B32=GJ$6,$G32,0)</f>
        <v>0</v>
      </c>
      <c r="GM32" s="292" t="str">
        <f t="shared" si="186"/>
        <v/>
      </c>
      <c r="GN32" s="293" t="str">
        <f t="shared" si="192"/>
        <v/>
      </c>
      <c r="GO32" s="293" t="str">
        <f>IF($B32=GM$6,$C32,"")</f>
        <v/>
      </c>
      <c r="GP32" s="293" t="str">
        <f>IF($B32=GM$6,$E32,"")</f>
        <v/>
      </c>
      <c r="GQ32" s="294" t="str">
        <f>IF($B32=GM$6,$F32,"")</f>
        <v/>
      </c>
      <c r="GS32" s="295"/>
      <c r="GT32" s="293"/>
      <c r="GU32" s="293">
        <f t="shared" ref="GU32:GU37" si="195">GU31</f>
        <v>0</v>
      </c>
      <c r="GV32" s="293" t="s">
        <v>312</v>
      </c>
      <c r="GW32" s="293" t="s">
        <v>18</v>
      </c>
      <c r="GX32" s="297">
        <f t="shared" si="0"/>
        <v>0</v>
      </c>
    </row>
    <row r="33" spans="1:206" ht="30" customHeight="1">
      <c r="A33" s="68"/>
      <c r="B33" s="347"/>
      <c r="C33" s="78"/>
      <c r="D33" s="80"/>
      <c r="E33" s="73"/>
      <c r="F33" s="94"/>
      <c r="G33" s="309">
        <f>SUM(F33:F33)</f>
        <v>0</v>
      </c>
      <c r="I33" s="292" t="str">
        <f t="shared" si="190"/>
        <v/>
      </c>
      <c r="J33" s="293" t="str">
        <f>IF($B33=I$6,$E33,"")</f>
        <v/>
      </c>
      <c r="K33" s="293">
        <f>IF($B33=I$6,$G33,0)</f>
        <v>0</v>
      </c>
      <c r="L33" s="293">
        <f>IF(J33="",0,VLOOKUP(J33,J$55:L$56,3,FALSE))</f>
        <v>0</v>
      </c>
      <c r="M33" s="294">
        <f t="shared" si="191"/>
        <v>0</v>
      </c>
      <c r="N33" s="292" t="str">
        <f t="shared" si="5"/>
        <v/>
      </c>
      <c r="O33" s="293" t="str">
        <f>IF($B33=N$6,$E33,"")</f>
        <v/>
      </c>
      <c r="P33" s="293">
        <f>IF($B33=N$6,$G33,0)</f>
        <v>0</v>
      </c>
      <c r="Q33" s="293">
        <f>IF(O33="",0,VLOOKUP(O33,O$55:Q$56,3,FALSE))</f>
        <v>0</v>
      </c>
      <c r="R33" s="294">
        <f t="shared" si="9"/>
        <v>0</v>
      </c>
      <c r="S33" s="292" t="str">
        <f t="shared" si="10"/>
        <v/>
      </c>
      <c r="T33" s="293" t="str">
        <f>IF($B33=S$6,$E33,"")</f>
        <v/>
      </c>
      <c r="U33" s="293">
        <f>IF($B33=S$6,$G33,0)</f>
        <v>0</v>
      </c>
      <c r="V33" s="293">
        <f>IF(T33="",0,VLOOKUP(T33,T$55:V$56,3,FALSE))</f>
        <v>0</v>
      </c>
      <c r="W33" s="294">
        <f t="shared" si="14"/>
        <v>0</v>
      </c>
      <c r="X33" s="292" t="str">
        <f t="shared" si="15"/>
        <v/>
      </c>
      <c r="Y33" s="293" t="str">
        <f>IF($B33=X$6,$E33,"")</f>
        <v/>
      </c>
      <c r="Z33" s="293">
        <f>IF($B33=X$6,$G33,0)</f>
        <v>0</v>
      </c>
      <c r="AA33" s="293">
        <f>IF(Y33="",0,VLOOKUP(Y33,Y$55:AA$56,3,FALSE))</f>
        <v>0</v>
      </c>
      <c r="AB33" s="294">
        <f t="shared" si="19"/>
        <v>0</v>
      </c>
      <c r="AC33" s="292" t="str">
        <f t="shared" si="20"/>
        <v/>
      </c>
      <c r="AD33" s="293" t="str">
        <f>IF($B33=AC$6,$E33,"")</f>
        <v/>
      </c>
      <c r="AE33" s="293">
        <f>IF($B33=AC$6,$G33,0)</f>
        <v>0</v>
      </c>
      <c r="AF33" s="293">
        <f>IF(AD33="",0,VLOOKUP(AD33,AD$55:AF$56,3,FALSE))</f>
        <v>0</v>
      </c>
      <c r="AG33" s="294">
        <f t="shared" si="24"/>
        <v>0</v>
      </c>
      <c r="AH33" s="292" t="str">
        <f t="shared" si="25"/>
        <v/>
      </c>
      <c r="AI33" s="293" t="str">
        <f>IF($B33=AH$6,$E33,"")</f>
        <v/>
      </c>
      <c r="AJ33" s="293">
        <f>IF($B33=AH$6,$G33,0)</f>
        <v>0</v>
      </c>
      <c r="AK33" s="293">
        <f>IF(AI33="",0,VLOOKUP(AI33,AI$55:AK$56,3,FALSE))</f>
        <v>0</v>
      </c>
      <c r="AL33" s="294">
        <f t="shared" si="29"/>
        <v>0</v>
      </c>
      <c r="AM33" s="292" t="str">
        <f t="shared" si="30"/>
        <v/>
      </c>
      <c r="AN33" s="293" t="str">
        <f>IF($B33=AM$6,$E33,"")</f>
        <v/>
      </c>
      <c r="AO33" s="293">
        <f>IF($B33=AM$6,$G33,0)</f>
        <v>0</v>
      </c>
      <c r="AP33" s="293">
        <f>IF(AN33="",0,VLOOKUP(AN33,AN$55:AP$56,3,FALSE))</f>
        <v>0</v>
      </c>
      <c r="AQ33" s="294">
        <f t="shared" si="34"/>
        <v>0</v>
      </c>
      <c r="AR33" s="292" t="str">
        <f t="shared" si="35"/>
        <v/>
      </c>
      <c r="AS33" s="293" t="str">
        <f>IF($B33=AR$6,$E33,"")</f>
        <v/>
      </c>
      <c r="AT33" s="293">
        <f>IF($B33=AR$6,$G33,0)</f>
        <v>0</v>
      </c>
      <c r="AU33" s="293">
        <f>IF(AS33="",0,VLOOKUP(AS33,AS$55:AU$56,3,FALSE))</f>
        <v>0</v>
      </c>
      <c r="AV33" s="294">
        <f t="shared" si="39"/>
        <v>0</v>
      </c>
      <c r="AW33" s="292" t="str">
        <f t="shared" si="40"/>
        <v/>
      </c>
      <c r="AX33" s="293" t="str">
        <f>IF($B33=AW$6,$E33,"")</f>
        <v/>
      </c>
      <c r="AY33" s="293">
        <f>IF($B33=AW$6,$G33,0)</f>
        <v>0</v>
      </c>
      <c r="AZ33" s="293">
        <f>IF(AX33="",0,VLOOKUP(AX33,AX$55:AZ$56,3,FALSE))</f>
        <v>0</v>
      </c>
      <c r="BA33" s="294">
        <f t="shared" si="44"/>
        <v>0</v>
      </c>
      <c r="BB33" s="292" t="str">
        <f t="shared" si="45"/>
        <v/>
      </c>
      <c r="BC33" s="293" t="str">
        <f>IF($B33=BB$6,$E33,"")</f>
        <v/>
      </c>
      <c r="BD33" s="293">
        <f>IF($B33=BB$6,$G33,0)</f>
        <v>0</v>
      </c>
      <c r="BE33" s="293">
        <f>IF(BC33="",0,VLOOKUP(BC33,BC$55:BE$56,3,FALSE))</f>
        <v>0</v>
      </c>
      <c r="BF33" s="294">
        <f t="shared" si="49"/>
        <v>0</v>
      </c>
      <c r="BG33" s="292" t="str">
        <f t="shared" si="50"/>
        <v/>
      </c>
      <c r="BH33" s="293" t="str">
        <f>IF($B33=BG$6,$E33,"")</f>
        <v/>
      </c>
      <c r="BI33" s="293">
        <f>IF($B33=BG$6,$G33,0)</f>
        <v>0</v>
      </c>
      <c r="BJ33" s="293">
        <f>IF(BH33="",0,VLOOKUP(BH33,BH$55:BJ$56,3,FALSE))</f>
        <v>0</v>
      </c>
      <c r="BK33" s="294">
        <f t="shared" si="54"/>
        <v>0</v>
      </c>
      <c r="BL33" s="292" t="str">
        <f t="shared" si="55"/>
        <v/>
      </c>
      <c r="BM33" s="293" t="str">
        <f>IF($B33=BL$6,$E33,"")</f>
        <v/>
      </c>
      <c r="BN33" s="293">
        <f>IF($B33=BL$6,$G33,0)</f>
        <v>0</v>
      </c>
      <c r="BO33" s="293">
        <f>IF(BM33="",0,VLOOKUP(BM33,BM$55:BO$56,3,FALSE))</f>
        <v>0</v>
      </c>
      <c r="BP33" s="294">
        <f t="shared" si="59"/>
        <v>0</v>
      </c>
      <c r="BQ33" s="292" t="str">
        <f t="shared" si="60"/>
        <v/>
      </c>
      <c r="BR33" s="293" t="str">
        <f>IF($B33=BQ$6,$E33,"")</f>
        <v/>
      </c>
      <c r="BS33" s="293">
        <f>IF($B33=BQ$6,$G33,0)</f>
        <v>0</v>
      </c>
      <c r="BT33" s="293">
        <f>IF(BR33="",0,VLOOKUP(BR33,BR$55:BT$56,3,FALSE))</f>
        <v>0</v>
      </c>
      <c r="BU33" s="294">
        <f t="shared" si="64"/>
        <v>0</v>
      </c>
      <c r="BV33" s="292" t="str">
        <f t="shared" si="65"/>
        <v/>
      </c>
      <c r="BW33" s="293" t="str">
        <f>IF($B33=BV$6,$E33,"")</f>
        <v/>
      </c>
      <c r="BX33" s="293">
        <f>IF($B33=BV$6,$G33,0)</f>
        <v>0</v>
      </c>
      <c r="BY33" s="293">
        <f>IF(BW33="",0,VLOOKUP(BW33,BW$55:BY$58,3,FALSE))</f>
        <v>0</v>
      </c>
      <c r="BZ33" s="294">
        <f t="shared" si="69"/>
        <v>0</v>
      </c>
      <c r="CA33" s="292" t="str">
        <f t="shared" si="70"/>
        <v/>
      </c>
      <c r="CB33" s="293" t="str">
        <f>IF($B33=CA$6,$E33,"")</f>
        <v/>
      </c>
      <c r="CC33" s="293">
        <f>IF($B33=CA$6,$G33,0)</f>
        <v>0</v>
      </c>
      <c r="CD33" s="293">
        <f>IF(CB33="",0,VLOOKUP(CB33,CB$55:CD$58,3,FALSE))</f>
        <v>0</v>
      </c>
      <c r="CE33" s="294">
        <f t="shared" si="74"/>
        <v>0</v>
      </c>
      <c r="CF33" s="292" t="str">
        <f t="shared" si="75"/>
        <v/>
      </c>
      <c r="CG33" s="293" t="str">
        <f>IF($B33=CF$6,$E33,"")</f>
        <v/>
      </c>
      <c r="CH33" s="293">
        <f>IF($B33=CF$6,$G33,0)</f>
        <v>0</v>
      </c>
      <c r="CI33" s="293">
        <f>IF(CG33="",0,VLOOKUP(CG33,CG$55:CI$58,3,FALSE))</f>
        <v>0</v>
      </c>
      <c r="CJ33" s="294">
        <f t="shared" si="79"/>
        <v>0</v>
      </c>
      <c r="CK33" s="292" t="str">
        <f t="shared" si="80"/>
        <v/>
      </c>
      <c r="CL33" s="293" t="str">
        <f>IF($B33=CK$6,$E33,"")</f>
        <v/>
      </c>
      <c r="CM33" s="293">
        <f>IF($B33=CK$6,$G33,0)</f>
        <v>0</v>
      </c>
      <c r="CN33" s="293">
        <f>IF(CL33="",0,VLOOKUP(CL33,CL$55:CN$58,3,FALSE))</f>
        <v>0</v>
      </c>
      <c r="CO33" s="294">
        <f t="shared" si="84"/>
        <v>0</v>
      </c>
      <c r="CP33" s="292" t="str">
        <f t="shared" si="85"/>
        <v/>
      </c>
      <c r="CQ33" s="293" t="str">
        <f>IF($B33=CP$6,$E33,"")</f>
        <v/>
      </c>
      <c r="CR33" s="293">
        <f>IF($B33=CP$6,$G33,0)</f>
        <v>0</v>
      </c>
      <c r="CS33" s="293">
        <f>IF(CQ33="",0,VLOOKUP(CQ33,CQ$55:CS$58,3,FALSE))</f>
        <v>0</v>
      </c>
      <c r="CT33" s="294">
        <f t="shared" si="89"/>
        <v>0</v>
      </c>
      <c r="CU33" s="292" t="str">
        <f t="shared" si="193"/>
        <v/>
      </c>
      <c r="CV33" s="293" t="str">
        <f>IF($B33=CU$6,$E33,"")</f>
        <v/>
      </c>
      <c r="CW33" s="293">
        <f>IF($B33=CU$6,$G33,0)</f>
        <v>0</v>
      </c>
      <c r="CX33" s="293">
        <f>IF(CV33="",0,VLOOKUP(CV33,CV$55:CX$58,3,FALSE))</f>
        <v>0</v>
      </c>
      <c r="CY33" s="294">
        <f t="shared" si="94"/>
        <v>0</v>
      </c>
      <c r="CZ33" s="292" t="str">
        <f t="shared" si="194"/>
        <v/>
      </c>
      <c r="DA33" s="293" t="str">
        <f>IF($B33=CZ$6,$E33,"")</f>
        <v/>
      </c>
      <c r="DB33" s="293">
        <f>IF($B33=CZ$6,$G33,0)</f>
        <v>0</v>
      </c>
      <c r="DC33" s="293">
        <f>IF(DA33="",0,VLOOKUP(DA33,DA$55:DC$58,3,FALSE))</f>
        <v>0</v>
      </c>
      <c r="DD33" s="294">
        <f t="shared" si="99"/>
        <v>0</v>
      </c>
      <c r="DE33" s="292" t="str">
        <f t="shared" si="100"/>
        <v/>
      </c>
      <c r="DF33" s="293" t="str">
        <f>IF($B33=DE$6,$E33,"")</f>
        <v/>
      </c>
      <c r="DG33" s="293">
        <f>IF($B33=DE$6,$G33,0)</f>
        <v>0</v>
      </c>
      <c r="DH33" s="293">
        <f>IF(DF33="",0,VLOOKUP(DF33,DF$55:DH$58,3,FALSE))</f>
        <v>0</v>
      </c>
      <c r="DI33" s="294">
        <f t="shared" si="104"/>
        <v>0</v>
      </c>
      <c r="DJ33" s="292" t="str">
        <f t="shared" si="105"/>
        <v/>
      </c>
      <c r="DK33" s="293" t="str">
        <f>IF($B33=DJ$6,$E33,"")</f>
        <v/>
      </c>
      <c r="DL33" s="293">
        <f>IF($B33=DJ$6,$G33,0)</f>
        <v>0</v>
      </c>
      <c r="DM33" s="293">
        <f>IF(DK33="",0,VLOOKUP(DK33,DK$55:DM$58,3,FALSE))</f>
        <v>0</v>
      </c>
      <c r="DN33" s="294">
        <f t="shared" si="109"/>
        <v>0</v>
      </c>
      <c r="DO33" s="292" t="str">
        <f t="shared" si="110"/>
        <v/>
      </c>
      <c r="DP33" s="293" t="str">
        <f>IF($B33=DO$6,$E33,"")</f>
        <v/>
      </c>
      <c r="DQ33" s="293">
        <f>IF($B33=DO$6,$G33,0)</f>
        <v>0</v>
      </c>
      <c r="DR33" s="293">
        <f>IF(DP33="",0,VLOOKUP(DP33,DP$55:DR$58,3,FALSE))</f>
        <v>0</v>
      </c>
      <c r="DS33" s="294">
        <f t="shared" si="114"/>
        <v>0</v>
      </c>
      <c r="DT33" s="292" t="str">
        <f t="shared" si="115"/>
        <v/>
      </c>
      <c r="DU33" s="293" t="str">
        <f>IF($B33=DT$6,$E33,"")</f>
        <v/>
      </c>
      <c r="DV33" s="293">
        <f>IF($B33=DT$6,$G33,0)</f>
        <v>0</v>
      </c>
      <c r="DW33" s="293">
        <f>IF(DU33="",0,VLOOKUP(DU33,DU$55:DW$58,3,FALSE))</f>
        <v>0</v>
      </c>
      <c r="DX33" s="294">
        <f t="shared" si="119"/>
        <v>0</v>
      </c>
      <c r="DY33" s="292" t="str">
        <f t="shared" si="120"/>
        <v/>
      </c>
      <c r="DZ33" s="293" t="str">
        <f>IF($B33=DY$6,$E33,"")</f>
        <v/>
      </c>
      <c r="EA33" s="293">
        <f>IF($B33=DY$6,$G33,0)</f>
        <v>0</v>
      </c>
      <c r="EB33" s="293">
        <f>IF(DZ33="",0,VLOOKUP(DZ33,DZ$55:EB$58,3,FALSE))</f>
        <v>0</v>
      </c>
      <c r="EC33" s="294">
        <f t="shared" si="124"/>
        <v>0</v>
      </c>
      <c r="ED33" s="292" t="str">
        <f t="shared" si="125"/>
        <v/>
      </c>
      <c r="EE33" s="293" t="str">
        <f>IF($B33=ED$6,$E33,"")</f>
        <v/>
      </c>
      <c r="EF33" s="293">
        <f>IF($B33=ED$6,$G33,0)</f>
        <v>0</v>
      </c>
      <c r="EG33" s="293">
        <f>IF(EE33="",0,VLOOKUP(EE33,EE$55:EG$58,3,FALSE))</f>
        <v>0</v>
      </c>
      <c r="EH33" s="294">
        <f t="shared" si="129"/>
        <v>0</v>
      </c>
      <c r="EI33" s="292" t="str">
        <f t="shared" si="130"/>
        <v/>
      </c>
      <c r="EJ33" s="293" t="str">
        <f>IF($B33=EI$6,$E33,"")</f>
        <v/>
      </c>
      <c r="EK33" s="293">
        <f>IF($B33=EI$6,$G33,0)</f>
        <v>0</v>
      </c>
      <c r="EL33" s="293">
        <f>IF(EJ33="",0,VLOOKUP(EJ33,EJ$55:EL$58,3,FALSE))</f>
        <v>0</v>
      </c>
      <c r="EM33" s="294">
        <f t="shared" si="134"/>
        <v>0</v>
      </c>
      <c r="EN33" s="292" t="str">
        <f t="shared" si="135"/>
        <v/>
      </c>
      <c r="EO33" s="293" t="str">
        <f>IF($B33=EN$6,$E33,"")</f>
        <v/>
      </c>
      <c r="EP33" s="293">
        <f>IF($B33=EN$6,$G33,0)</f>
        <v>0</v>
      </c>
      <c r="EQ33" s="293">
        <f>IF(EO33="",0,VLOOKUP(EO33,EO$55:EQ$58,3,FALSE))</f>
        <v>0</v>
      </c>
      <c r="ER33" s="294">
        <f t="shared" si="139"/>
        <v>0</v>
      </c>
      <c r="ES33" s="292" t="str">
        <f t="shared" si="140"/>
        <v/>
      </c>
      <c r="ET33" s="293" t="str">
        <f>IF($B33=ES$6,$E33,"")</f>
        <v/>
      </c>
      <c r="EU33" s="293">
        <f>IF($B33=ES$6,$G33,0)</f>
        <v>0</v>
      </c>
      <c r="EV33" s="293">
        <f>IF(ET33="",0,VLOOKUP(ET33,ET$55:EV$58,3,FALSE))</f>
        <v>0</v>
      </c>
      <c r="EW33" s="294">
        <f t="shared" si="144"/>
        <v>0</v>
      </c>
      <c r="EX33" s="292" t="str">
        <f t="shared" si="145"/>
        <v/>
      </c>
      <c r="EY33" s="293" t="str">
        <f>IF($B33=EX$6,$E33,"")</f>
        <v/>
      </c>
      <c r="EZ33" s="293">
        <f>IF($B33=EX$6,$G33,0)</f>
        <v>0</v>
      </c>
      <c r="FA33" s="293">
        <f>IF(EY33="",0,VLOOKUP(EY33,EY$55:FA$58,3,FALSE))</f>
        <v>0</v>
      </c>
      <c r="FB33" s="294">
        <f t="shared" si="149"/>
        <v>0</v>
      </c>
      <c r="FC33" s="292" t="str">
        <f t="shared" si="150"/>
        <v/>
      </c>
      <c r="FD33" s="293" t="str">
        <f>IF($B33=FC$6,$E33,"")</f>
        <v/>
      </c>
      <c r="FE33" s="293">
        <f>IF($B33=FC$6,$G33,0)</f>
        <v>0</v>
      </c>
      <c r="FF33" s="293">
        <f>IF(FD33="",0,VLOOKUP(FD33,FD$55:FF$58,3,FALSE))</f>
        <v>0</v>
      </c>
      <c r="FG33" s="294">
        <f t="shared" si="154"/>
        <v>0</v>
      </c>
      <c r="FH33" s="292" t="str">
        <f t="shared" si="155"/>
        <v/>
      </c>
      <c r="FI33" s="293" t="str">
        <f>IF($B33=FH$6,$E33,"")</f>
        <v/>
      </c>
      <c r="FJ33" s="293">
        <f>IF($B33=FH$6,$G33,0)</f>
        <v>0</v>
      </c>
      <c r="FK33" s="293">
        <f>IF(FI33="",0,VLOOKUP(FI33,FI$55:FK$58,3,FALSE))</f>
        <v>0</v>
      </c>
      <c r="FL33" s="294">
        <f t="shared" si="159"/>
        <v>0</v>
      </c>
      <c r="FM33" s="292" t="str">
        <f t="shared" si="160"/>
        <v/>
      </c>
      <c r="FN33" s="293" t="str">
        <f>IF($B33=FM$6,$E33,"")</f>
        <v/>
      </c>
      <c r="FO33" s="293">
        <f>IF($B33=FM$6,$G33,0)</f>
        <v>0</v>
      </c>
      <c r="FP33" s="293">
        <f>IF(FN33="",0,VLOOKUP(FN33,FN$55:FP$58,3,FALSE))</f>
        <v>0</v>
      </c>
      <c r="FQ33" s="294">
        <f t="shared" si="164"/>
        <v>0</v>
      </c>
      <c r="FR33" s="292" t="str">
        <f t="shared" si="165"/>
        <v/>
      </c>
      <c r="FS33" s="293" t="str">
        <f>IF($B33=FR$6,$E33,"")</f>
        <v/>
      </c>
      <c r="FT33" s="293">
        <f>IF($B33=FR$6,$G33,0)</f>
        <v>0</v>
      </c>
      <c r="FU33" s="293">
        <f>IF(FS33="",0,VLOOKUP(FS33,FS$55:FU$58,3,FALSE))</f>
        <v>0</v>
      </c>
      <c r="FV33" s="294">
        <f t="shared" si="169"/>
        <v>0</v>
      </c>
      <c r="FW33" s="292" t="str">
        <f t="shared" si="170"/>
        <v/>
      </c>
      <c r="FX33" s="293" t="str">
        <f>IF($B33=FW$6,$E33,"")</f>
        <v/>
      </c>
      <c r="FY33" s="293">
        <f>IF($B33=FW$6,$G33,0)</f>
        <v>0</v>
      </c>
      <c r="FZ33" s="293">
        <f>IF(FX33="",0,VLOOKUP(FX33,FX$55:FZ$58,3,FALSE))</f>
        <v>0</v>
      </c>
      <c r="GA33" s="294">
        <f t="shared" si="174"/>
        <v>0</v>
      </c>
      <c r="GB33" s="292" t="str">
        <f t="shared" si="175"/>
        <v/>
      </c>
      <c r="GC33" s="293" t="str">
        <f>IF($B33=GB$6,$E33,"")</f>
        <v/>
      </c>
      <c r="GD33" s="293">
        <f>IF($B33=GB$6,$G33,0)</f>
        <v>0</v>
      </c>
      <c r="GE33" s="293">
        <f>IF(GC33="",0,VLOOKUP(GC33,GC$55:GE$58,3,FALSE))</f>
        <v>0</v>
      </c>
      <c r="GF33" s="294">
        <f t="shared" si="179"/>
        <v>0</v>
      </c>
      <c r="GG33" s="292" t="str">
        <f t="shared" si="180"/>
        <v/>
      </c>
      <c r="GH33" s="293" t="str">
        <f>IF($B33=GG$6,$E33,"")</f>
        <v/>
      </c>
      <c r="GI33" s="294">
        <f>IF($B33=GG$6,$G33,0)</f>
        <v>0</v>
      </c>
      <c r="GJ33" s="292" t="str">
        <f t="shared" si="183"/>
        <v/>
      </c>
      <c r="GK33" s="293" t="str">
        <f>IF($B33=GJ$6,$E33,"")</f>
        <v/>
      </c>
      <c r="GL33" s="294">
        <f>IF($B33=GJ$6,$G33,0)</f>
        <v>0</v>
      </c>
      <c r="GM33" s="292" t="str">
        <f t="shared" si="186"/>
        <v/>
      </c>
      <c r="GN33" s="293" t="str">
        <f t="shared" si="192"/>
        <v/>
      </c>
      <c r="GO33" s="293" t="str">
        <f>IF($B33=GM$6,$C33,"")</f>
        <v/>
      </c>
      <c r="GP33" s="293" t="str">
        <f>IF($B33=GM$6,$E33,"")</f>
        <v/>
      </c>
      <c r="GQ33" s="294" t="str">
        <f>IF($B33=GM$6,$F33,"")</f>
        <v/>
      </c>
      <c r="GS33" s="295"/>
      <c r="GT33" s="293"/>
      <c r="GU33" s="293">
        <f t="shared" si="195"/>
        <v>0</v>
      </c>
      <c r="GV33" s="293" t="s">
        <v>312</v>
      </c>
      <c r="GW33" s="293" t="s">
        <v>211</v>
      </c>
      <c r="GX33" s="297">
        <f t="shared" si="0"/>
        <v>0</v>
      </c>
    </row>
    <row r="34" spans="1:206" ht="30" customHeight="1">
      <c r="A34" s="68"/>
      <c r="B34" s="347"/>
      <c r="C34" s="78"/>
      <c r="D34" s="80"/>
      <c r="E34" s="73"/>
      <c r="F34" s="94"/>
      <c r="G34" s="309">
        <f>SUM(F34:F34)</f>
        <v>0</v>
      </c>
      <c r="I34" s="292" t="str">
        <f t="shared" si="190"/>
        <v/>
      </c>
      <c r="J34" s="293" t="str">
        <f>IF($B34=I$6,$E34,"")</f>
        <v/>
      </c>
      <c r="K34" s="293">
        <f>IF($B34=I$6,$G34,0)</f>
        <v>0</v>
      </c>
      <c r="L34" s="293">
        <f>IF(J34="",0,VLOOKUP(J34,J$55:L$56,3,FALSE))</f>
        <v>0</v>
      </c>
      <c r="M34" s="294">
        <f t="shared" si="191"/>
        <v>0</v>
      </c>
      <c r="N34" s="292" t="str">
        <f t="shared" si="5"/>
        <v/>
      </c>
      <c r="O34" s="293" t="str">
        <f>IF($B34=N$6,$E34,"")</f>
        <v/>
      </c>
      <c r="P34" s="293">
        <f>IF($B34=N$6,$G34,0)</f>
        <v>0</v>
      </c>
      <c r="Q34" s="293">
        <f>IF(O34="",0,VLOOKUP(O34,O$55:Q$56,3,FALSE))</f>
        <v>0</v>
      </c>
      <c r="R34" s="294">
        <f t="shared" si="9"/>
        <v>0</v>
      </c>
      <c r="S34" s="292" t="str">
        <f t="shared" si="10"/>
        <v/>
      </c>
      <c r="T34" s="293" t="str">
        <f>IF($B34=S$6,$E34,"")</f>
        <v/>
      </c>
      <c r="U34" s="293">
        <f>IF($B34=S$6,$G34,0)</f>
        <v>0</v>
      </c>
      <c r="V34" s="293">
        <f>IF(T34="",0,VLOOKUP(T34,T$55:V$56,3,FALSE))</f>
        <v>0</v>
      </c>
      <c r="W34" s="294">
        <f t="shared" si="14"/>
        <v>0</v>
      </c>
      <c r="X34" s="292" t="str">
        <f t="shared" si="15"/>
        <v/>
      </c>
      <c r="Y34" s="293" t="str">
        <f>IF($B34=X$6,$E34,"")</f>
        <v/>
      </c>
      <c r="Z34" s="293">
        <f>IF($B34=X$6,$G34,0)</f>
        <v>0</v>
      </c>
      <c r="AA34" s="293">
        <f>IF(Y34="",0,VLOOKUP(Y34,Y$55:AA$56,3,FALSE))</f>
        <v>0</v>
      </c>
      <c r="AB34" s="294">
        <f t="shared" si="19"/>
        <v>0</v>
      </c>
      <c r="AC34" s="292" t="str">
        <f t="shared" si="20"/>
        <v/>
      </c>
      <c r="AD34" s="293" t="str">
        <f>IF($B34=AC$6,$E34,"")</f>
        <v/>
      </c>
      <c r="AE34" s="293">
        <f>IF($B34=AC$6,$G34,0)</f>
        <v>0</v>
      </c>
      <c r="AF34" s="293">
        <f>IF(AD34="",0,VLOOKUP(AD34,AD$55:AF$56,3,FALSE))</f>
        <v>0</v>
      </c>
      <c r="AG34" s="294">
        <f t="shared" si="24"/>
        <v>0</v>
      </c>
      <c r="AH34" s="292" t="str">
        <f t="shared" si="25"/>
        <v/>
      </c>
      <c r="AI34" s="293" t="str">
        <f>IF($B34=AH$6,$E34,"")</f>
        <v/>
      </c>
      <c r="AJ34" s="293">
        <f>IF($B34=AH$6,$G34,0)</f>
        <v>0</v>
      </c>
      <c r="AK34" s="293">
        <f>IF(AI34="",0,VLOOKUP(AI34,AI$55:AK$56,3,FALSE))</f>
        <v>0</v>
      </c>
      <c r="AL34" s="294">
        <f t="shared" si="29"/>
        <v>0</v>
      </c>
      <c r="AM34" s="292" t="str">
        <f t="shared" si="30"/>
        <v/>
      </c>
      <c r="AN34" s="293" t="str">
        <f>IF($B34=AM$6,$E34,"")</f>
        <v/>
      </c>
      <c r="AO34" s="293">
        <f>IF($B34=AM$6,$G34,0)</f>
        <v>0</v>
      </c>
      <c r="AP34" s="293">
        <f>IF(AN34="",0,VLOOKUP(AN34,AN$55:AP$56,3,FALSE))</f>
        <v>0</v>
      </c>
      <c r="AQ34" s="294">
        <f t="shared" si="34"/>
        <v>0</v>
      </c>
      <c r="AR34" s="292" t="str">
        <f t="shared" si="35"/>
        <v/>
      </c>
      <c r="AS34" s="293" t="str">
        <f>IF($B34=AR$6,$E34,"")</f>
        <v/>
      </c>
      <c r="AT34" s="293">
        <f>IF($B34=AR$6,$G34,0)</f>
        <v>0</v>
      </c>
      <c r="AU34" s="293">
        <f>IF(AS34="",0,VLOOKUP(AS34,AS$55:AU$56,3,FALSE))</f>
        <v>0</v>
      </c>
      <c r="AV34" s="294">
        <f t="shared" si="39"/>
        <v>0</v>
      </c>
      <c r="AW34" s="292" t="str">
        <f t="shared" si="40"/>
        <v/>
      </c>
      <c r="AX34" s="293" t="str">
        <f>IF($B34=AW$6,$E34,"")</f>
        <v/>
      </c>
      <c r="AY34" s="293">
        <f>IF($B34=AW$6,$G34,0)</f>
        <v>0</v>
      </c>
      <c r="AZ34" s="293">
        <f>IF(AX34="",0,VLOOKUP(AX34,AX$55:AZ$56,3,FALSE))</f>
        <v>0</v>
      </c>
      <c r="BA34" s="294">
        <f t="shared" si="44"/>
        <v>0</v>
      </c>
      <c r="BB34" s="292" t="str">
        <f t="shared" si="45"/>
        <v/>
      </c>
      <c r="BC34" s="293" t="str">
        <f>IF($B34=BB$6,$E34,"")</f>
        <v/>
      </c>
      <c r="BD34" s="293">
        <f>IF($B34=BB$6,$G34,0)</f>
        <v>0</v>
      </c>
      <c r="BE34" s="293">
        <f>IF(BC34="",0,VLOOKUP(BC34,BC$55:BE$56,3,FALSE))</f>
        <v>0</v>
      </c>
      <c r="BF34" s="294">
        <f t="shared" si="49"/>
        <v>0</v>
      </c>
      <c r="BG34" s="292" t="str">
        <f t="shared" si="50"/>
        <v/>
      </c>
      <c r="BH34" s="293" t="str">
        <f>IF($B34=BG$6,$E34,"")</f>
        <v/>
      </c>
      <c r="BI34" s="293">
        <f>IF($B34=BG$6,$G34,0)</f>
        <v>0</v>
      </c>
      <c r="BJ34" s="293">
        <f>IF(BH34="",0,VLOOKUP(BH34,BH$55:BJ$56,3,FALSE))</f>
        <v>0</v>
      </c>
      <c r="BK34" s="294">
        <f t="shared" si="54"/>
        <v>0</v>
      </c>
      <c r="BL34" s="292" t="str">
        <f t="shared" si="55"/>
        <v/>
      </c>
      <c r="BM34" s="293" t="str">
        <f>IF($B34=BL$6,$E34,"")</f>
        <v/>
      </c>
      <c r="BN34" s="293">
        <f>IF($B34=BL$6,$G34,0)</f>
        <v>0</v>
      </c>
      <c r="BO34" s="293">
        <f>IF(BM34="",0,VLOOKUP(BM34,BM$55:BO$56,3,FALSE))</f>
        <v>0</v>
      </c>
      <c r="BP34" s="294">
        <f t="shared" si="59"/>
        <v>0</v>
      </c>
      <c r="BQ34" s="292" t="str">
        <f t="shared" si="60"/>
        <v/>
      </c>
      <c r="BR34" s="293" t="str">
        <f>IF($B34=BQ$6,$E34,"")</f>
        <v/>
      </c>
      <c r="BS34" s="293">
        <f>IF($B34=BQ$6,$G34,0)</f>
        <v>0</v>
      </c>
      <c r="BT34" s="293">
        <f>IF(BR34="",0,VLOOKUP(BR34,BR$55:BT$56,3,FALSE))</f>
        <v>0</v>
      </c>
      <c r="BU34" s="294">
        <f t="shared" si="64"/>
        <v>0</v>
      </c>
      <c r="BV34" s="292" t="str">
        <f t="shared" si="65"/>
        <v/>
      </c>
      <c r="BW34" s="293" t="str">
        <f>IF($B34=BV$6,$E34,"")</f>
        <v/>
      </c>
      <c r="BX34" s="293">
        <f>IF($B34=BV$6,$G34,0)</f>
        <v>0</v>
      </c>
      <c r="BY34" s="293">
        <f>IF(BW34="",0,VLOOKUP(BW34,BW$55:BY$58,3,FALSE))</f>
        <v>0</v>
      </c>
      <c r="BZ34" s="294">
        <f t="shared" si="69"/>
        <v>0</v>
      </c>
      <c r="CA34" s="292" t="str">
        <f t="shared" si="70"/>
        <v/>
      </c>
      <c r="CB34" s="293" t="str">
        <f>IF($B34=CA$6,$E34,"")</f>
        <v/>
      </c>
      <c r="CC34" s="293">
        <f>IF($B34=CA$6,$G34,0)</f>
        <v>0</v>
      </c>
      <c r="CD34" s="293">
        <f>IF(CB34="",0,VLOOKUP(CB34,CB$55:CD$58,3,FALSE))</f>
        <v>0</v>
      </c>
      <c r="CE34" s="294">
        <f t="shared" si="74"/>
        <v>0</v>
      </c>
      <c r="CF34" s="292" t="str">
        <f t="shared" si="75"/>
        <v/>
      </c>
      <c r="CG34" s="293" t="str">
        <f>IF($B34=CF$6,$E34,"")</f>
        <v/>
      </c>
      <c r="CH34" s="293">
        <f>IF($B34=CF$6,$G34,0)</f>
        <v>0</v>
      </c>
      <c r="CI34" s="293">
        <f>IF(CG34="",0,VLOOKUP(CG34,CG$55:CI$58,3,FALSE))</f>
        <v>0</v>
      </c>
      <c r="CJ34" s="294">
        <f t="shared" si="79"/>
        <v>0</v>
      </c>
      <c r="CK34" s="292" t="str">
        <f t="shared" si="80"/>
        <v/>
      </c>
      <c r="CL34" s="293" t="str">
        <f>IF($B34=CK$6,$E34,"")</f>
        <v/>
      </c>
      <c r="CM34" s="293">
        <f>IF($B34=CK$6,$G34,0)</f>
        <v>0</v>
      </c>
      <c r="CN34" s="293">
        <f>IF(CL34="",0,VLOOKUP(CL34,CL$55:CN$58,3,FALSE))</f>
        <v>0</v>
      </c>
      <c r="CO34" s="294">
        <f t="shared" si="84"/>
        <v>0</v>
      </c>
      <c r="CP34" s="292" t="str">
        <f t="shared" si="85"/>
        <v/>
      </c>
      <c r="CQ34" s="293" t="str">
        <f>IF($B34=CP$6,$E34,"")</f>
        <v/>
      </c>
      <c r="CR34" s="293">
        <f>IF($B34=CP$6,$G34,0)</f>
        <v>0</v>
      </c>
      <c r="CS34" s="293">
        <f>IF(CQ34="",0,VLOOKUP(CQ34,CQ$55:CS$58,3,FALSE))</f>
        <v>0</v>
      </c>
      <c r="CT34" s="294">
        <f t="shared" si="89"/>
        <v>0</v>
      </c>
      <c r="CU34" s="292" t="str">
        <f t="shared" si="193"/>
        <v/>
      </c>
      <c r="CV34" s="293" t="str">
        <f>IF($B34=CU$6,$E34,"")</f>
        <v/>
      </c>
      <c r="CW34" s="293">
        <f>IF($B34=CU$6,$G34,0)</f>
        <v>0</v>
      </c>
      <c r="CX34" s="293">
        <f>IF(CV34="",0,VLOOKUP(CV34,CV$55:CX$58,3,FALSE))</f>
        <v>0</v>
      </c>
      <c r="CY34" s="294">
        <f t="shared" si="94"/>
        <v>0</v>
      </c>
      <c r="CZ34" s="292" t="str">
        <f t="shared" si="194"/>
        <v/>
      </c>
      <c r="DA34" s="293" t="str">
        <f>IF($B34=CZ$6,$E34,"")</f>
        <v/>
      </c>
      <c r="DB34" s="293">
        <f>IF($B34=CZ$6,$G34,0)</f>
        <v>0</v>
      </c>
      <c r="DC34" s="293">
        <f>IF(DA34="",0,VLOOKUP(DA34,DA$55:DC$58,3,FALSE))</f>
        <v>0</v>
      </c>
      <c r="DD34" s="294">
        <f t="shared" si="99"/>
        <v>0</v>
      </c>
      <c r="DE34" s="292" t="str">
        <f t="shared" si="100"/>
        <v/>
      </c>
      <c r="DF34" s="293" t="str">
        <f>IF($B34=DE$6,$E34,"")</f>
        <v/>
      </c>
      <c r="DG34" s="293">
        <f>IF($B34=DE$6,$G34,0)</f>
        <v>0</v>
      </c>
      <c r="DH34" s="293">
        <f>IF(DF34="",0,VLOOKUP(DF34,DF$55:DH$58,3,FALSE))</f>
        <v>0</v>
      </c>
      <c r="DI34" s="294">
        <f t="shared" si="104"/>
        <v>0</v>
      </c>
      <c r="DJ34" s="292" t="str">
        <f t="shared" si="105"/>
        <v/>
      </c>
      <c r="DK34" s="293" t="str">
        <f>IF($B34=DJ$6,$E34,"")</f>
        <v/>
      </c>
      <c r="DL34" s="293">
        <f>IF($B34=DJ$6,$G34,0)</f>
        <v>0</v>
      </c>
      <c r="DM34" s="293">
        <f>IF(DK34="",0,VLOOKUP(DK34,DK$55:DM$58,3,FALSE))</f>
        <v>0</v>
      </c>
      <c r="DN34" s="294">
        <f t="shared" si="109"/>
        <v>0</v>
      </c>
      <c r="DO34" s="292" t="str">
        <f t="shared" si="110"/>
        <v/>
      </c>
      <c r="DP34" s="293" t="str">
        <f>IF($B34=DO$6,$E34,"")</f>
        <v/>
      </c>
      <c r="DQ34" s="293">
        <f>IF($B34=DO$6,$G34,0)</f>
        <v>0</v>
      </c>
      <c r="DR34" s="293">
        <f>IF(DP34="",0,VLOOKUP(DP34,DP$55:DR$58,3,FALSE))</f>
        <v>0</v>
      </c>
      <c r="DS34" s="294">
        <f t="shared" si="114"/>
        <v>0</v>
      </c>
      <c r="DT34" s="292" t="str">
        <f t="shared" si="115"/>
        <v/>
      </c>
      <c r="DU34" s="293" t="str">
        <f>IF($B34=DT$6,$E34,"")</f>
        <v/>
      </c>
      <c r="DV34" s="293">
        <f>IF($B34=DT$6,$G34,0)</f>
        <v>0</v>
      </c>
      <c r="DW34" s="293">
        <f>IF(DU34="",0,VLOOKUP(DU34,DU$55:DW$58,3,FALSE))</f>
        <v>0</v>
      </c>
      <c r="DX34" s="294">
        <f t="shared" si="119"/>
        <v>0</v>
      </c>
      <c r="DY34" s="292" t="str">
        <f t="shared" si="120"/>
        <v/>
      </c>
      <c r="DZ34" s="293" t="str">
        <f>IF($B34=DY$6,$E34,"")</f>
        <v/>
      </c>
      <c r="EA34" s="293">
        <f>IF($B34=DY$6,$G34,0)</f>
        <v>0</v>
      </c>
      <c r="EB34" s="293">
        <f>IF(DZ34="",0,VLOOKUP(DZ34,DZ$55:EB$58,3,FALSE))</f>
        <v>0</v>
      </c>
      <c r="EC34" s="294">
        <f t="shared" si="124"/>
        <v>0</v>
      </c>
      <c r="ED34" s="292" t="str">
        <f t="shared" si="125"/>
        <v/>
      </c>
      <c r="EE34" s="293" t="str">
        <f>IF($B34=ED$6,$E34,"")</f>
        <v/>
      </c>
      <c r="EF34" s="293">
        <f>IF($B34=ED$6,$G34,0)</f>
        <v>0</v>
      </c>
      <c r="EG34" s="293">
        <f>IF(EE34="",0,VLOOKUP(EE34,EE$55:EG$58,3,FALSE))</f>
        <v>0</v>
      </c>
      <c r="EH34" s="294">
        <f t="shared" si="129"/>
        <v>0</v>
      </c>
      <c r="EI34" s="292" t="str">
        <f t="shared" si="130"/>
        <v/>
      </c>
      <c r="EJ34" s="293" t="str">
        <f>IF($B34=EI$6,$E34,"")</f>
        <v/>
      </c>
      <c r="EK34" s="293">
        <f>IF($B34=EI$6,$G34,0)</f>
        <v>0</v>
      </c>
      <c r="EL34" s="293">
        <f>IF(EJ34="",0,VLOOKUP(EJ34,EJ$55:EL$58,3,FALSE))</f>
        <v>0</v>
      </c>
      <c r="EM34" s="294">
        <f t="shared" si="134"/>
        <v>0</v>
      </c>
      <c r="EN34" s="292" t="str">
        <f t="shared" si="135"/>
        <v/>
      </c>
      <c r="EO34" s="293" t="str">
        <f>IF($B34=EN$6,$E34,"")</f>
        <v/>
      </c>
      <c r="EP34" s="293">
        <f>IF($B34=EN$6,$G34,0)</f>
        <v>0</v>
      </c>
      <c r="EQ34" s="293">
        <f>IF(EO34="",0,VLOOKUP(EO34,EO$55:EQ$58,3,FALSE))</f>
        <v>0</v>
      </c>
      <c r="ER34" s="294">
        <f t="shared" si="139"/>
        <v>0</v>
      </c>
      <c r="ES34" s="292" t="str">
        <f t="shared" si="140"/>
        <v/>
      </c>
      <c r="ET34" s="293" t="str">
        <f>IF($B34=ES$6,$E34,"")</f>
        <v/>
      </c>
      <c r="EU34" s="293">
        <f>IF($B34=ES$6,$G34,0)</f>
        <v>0</v>
      </c>
      <c r="EV34" s="293">
        <f>IF(ET34="",0,VLOOKUP(ET34,ET$55:EV$58,3,FALSE))</f>
        <v>0</v>
      </c>
      <c r="EW34" s="294">
        <f t="shared" si="144"/>
        <v>0</v>
      </c>
      <c r="EX34" s="292" t="str">
        <f t="shared" si="145"/>
        <v/>
      </c>
      <c r="EY34" s="293" t="str">
        <f>IF($B34=EX$6,$E34,"")</f>
        <v/>
      </c>
      <c r="EZ34" s="293">
        <f>IF($B34=EX$6,$G34,0)</f>
        <v>0</v>
      </c>
      <c r="FA34" s="293">
        <f>IF(EY34="",0,VLOOKUP(EY34,EY$55:FA$58,3,FALSE))</f>
        <v>0</v>
      </c>
      <c r="FB34" s="294">
        <f t="shared" si="149"/>
        <v>0</v>
      </c>
      <c r="FC34" s="292" t="str">
        <f t="shared" si="150"/>
        <v/>
      </c>
      <c r="FD34" s="293" t="str">
        <f>IF($B34=FC$6,$E34,"")</f>
        <v/>
      </c>
      <c r="FE34" s="293">
        <f>IF($B34=FC$6,$G34,0)</f>
        <v>0</v>
      </c>
      <c r="FF34" s="293">
        <f>IF(FD34="",0,VLOOKUP(FD34,FD$55:FF$58,3,FALSE))</f>
        <v>0</v>
      </c>
      <c r="FG34" s="294">
        <f t="shared" si="154"/>
        <v>0</v>
      </c>
      <c r="FH34" s="292" t="str">
        <f t="shared" si="155"/>
        <v/>
      </c>
      <c r="FI34" s="293" t="str">
        <f>IF($B34=FH$6,$E34,"")</f>
        <v/>
      </c>
      <c r="FJ34" s="293">
        <f>IF($B34=FH$6,$G34,0)</f>
        <v>0</v>
      </c>
      <c r="FK34" s="293">
        <f>IF(FI34="",0,VLOOKUP(FI34,FI$55:FK$58,3,FALSE))</f>
        <v>0</v>
      </c>
      <c r="FL34" s="294">
        <f t="shared" si="159"/>
        <v>0</v>
      </c>
      <c r="FM34" s="292" t="str">
        <f t="shared" si="160"/>
        <v/>
      </c>
      <c r="FN34" s="293" t="str">
        <f>IF($B34=FM$6,$E34,"")</f>
        <v/>
      </c>
      <c r="FO34" s="293">
        <f>IF($B34=FM$6,$G34,0)</f>
        <v>0</v>
      </c>
      <c r="FP34" s="293">
        <f>IF(FN34="",0,VLOOKUP(FN34,FN$55:FP$58,3,FALSE))</f>
        <v>0</v>
      </c>
      <c r="FQ34" s="294">
        <f t="shared" si="164"/>
        <v>0</v>
      </c>
      <c r="FR34" s="292" t="str">
        <f t="shared" si="165"/>
        <v/>
      </c>
      <c r="FS34" s="293" t="str">
        <f>IF($B34=FR$6,$E34,"")</f>
        <v/>
      </c>
      <c r="FT34" s="293">
        <f>IF($B34=FR$6,$G34,0)</f>
        <v>0</v>
      </c>
      <c r="FU34" s="293">
        <f>IF(FS34="",0,VLOOKUP(FS34,FS$55:FU$58,3,FALSE))</f>
        <v>0</v>
      </c>
      <c r="FV34" s="294">
        <f t="shared" si="169"/>
        <v>0</v>
      </c>
      <c r="FW34" s="292" t="str">
        <f t="shared" si="170"/>
        <v/>
      </c>
      <c r="FX34" s="293" t="str">
        <f>IF($B34=FW$6,$E34,"")</f>
        <v/>
      </c>
      <c r="FY34" s="293">
        <f>IF($B34=FW$6,$G34,0)</f>
        <v>0</v>
      </c>
      <c r="FZ34" s="293">
        <f>IF(FX34="",0,VLOOKUP(FX34,FX$55:FZ$58,3,FALSE))</f>
        <v>0</v>
      </c>
      <c r="GA34" s="294">
        <f t="shared" si="174"/>
        <v>0</v>
      </c>
      <c r="GB34" s="292" t="str">
        <f t="shared" si="175"/>
        <v/>
      </c>
      <c r="GC34" s="293" t="str">
        <f>IF($B34=GB$6,$E34,"")</f>
        <v/>
      </c>
      <c r="GD34" s="293">
        <f>IF($B34=GB$6,$G34,0)</f>
        <v>0</v>
      </c>
      <c r="GE34" s="293">
        <f>IF(GC34="",0,VLOOKUP(GC34,GC$55:GE$58,3,FALSE))</f>
        <v>0</v>
      </c>
      <c r="GF34" s="294">
        <f t="shared" si="179"/>
        <v>0</v>
      </c>
      <c r="GG34" s="292" t="str">
        <f t="shared" si="180"/>
        <v/>
      </c>
      <c r="GH34" s="293" t="str">
        <f>IF($B34=GG$6,$E34,"")</f>
        <v/>
      </c>
      <c r="GI34" s="294">
        <f>IF($B34=GG$6,$G34,0)</f>
        <v>0</v>
      </c>
      <c r="GJ34" s="292" t="str">
        <f t="shared" si="183"/>
        <v/>
      </c>
      <c r="GK34" s="293" t="str">
        <f>IF($B34=GJ$6,$E34,"")</f>
        <v/>
      </c>
      <c r="GL34" s="294">
        <f>IF($B34=GJ$6,$G34,0)</f>
        <v>0</v>
      </c>
      <c r="GM34" s="292" t="str">
        <f t="shared" si="186"/>
        <v/>
      </c>
      <c r="GN34" s="293" t="str">
        <f t="shared" si="192"/>
        <v/>
      </c>
      <c r="GO34" s="293" t="str">
        <f>IF($B34=GM$6,$C34,"")</f>
        <v/>
      </c>
      <c r="GP34" s="293" t="str">
        <f>IF($B34=GM$6,$E34,"")</f>
        <v/>
      </c>
      <c r="GQ34" s="294" t="str">
        <f>IF($B34=GM$6,$F34,"")</f>
        <v/>
      </c>
      <c r="GS34" s="295"/>
      <c r="GT34" s="293"/>
      <c r="GU34" s="293">
        <f>その１!A28</f>
        <v>0</v>
      </c>
      <c r="GV34" s="293" t="s">
        <v>311</v>
      </c>
      <c r="GW34" s="293" t="s">
        <v>18</v>
      </c>
      <c r="GX34" s="297">
        <f t="shared" si="0"/>
        <v>0</v>
      </c>
    </row>
    <row r="35" spans="1:206" ht="30" customHeight="1">
      <c r="A35" s="69"/>
      <c r="B35" s="347"/>
      <c r="C35" s="80"/>
      <c r="D35" s="80"/>
      <c r="E35" s="74"/>
      <c r="F35" s="95"/>
      <c r="G35" s="312">
        <f>SUM(F35:F35)</f>
        <v>0</v>
      </c>
      <c r="I35" s="292" t="str">
        <f t="shared" si="190"/>
        <v/>
      </c>
      <c r="J35" s="293" t="str">
        <f>IF($B35=I$6,$E35,"")</f>
        <v/>
      </c>
      <c r="K35" s="293">
        <f>IF($B35=I$6,$G35,0)</f>
        <v>0</v>
      </c>
      <c r="L35" s="293">
        <f>IF(J35="",0,VLOOKUP(J35,J$55:L$56,3,FALSE))</f>
        <v>0</v>
      </c>
      <c r="M35" s="294">
        <f t="shared" si="191"/>
        <v>0</v>
      </c>
      <c r="N35" s="292" t="str">
        <f t="shared" si="5"/>
        <v/>
      </c>
      <c r="O35" s="293" t="str">
        <f>IF($B35=N$6,$E35,"")</f>
        <v/>
      </c>
      <c r="P35" s="293">
        <f>IF($B35=N$6,$G35,0)</f>
        <v>0</v>
      </c>
      <c r="Q35" s="293">
        <f>IF(O35="",0,VLOOKUP(O35,O$55:Q$56,3,FALSE))</f>
        <v>0</v>
      </c>
      <c r="R35" s="294">
        <f t="shared" si="9"/>
        <v>0</v>
      </c>
      <c r="S35" s="292" t="str">
        <f t="shared" si="10"/>
        <v/>
      </c>
      <c r="T35" s="293" t="str">
        <f>IF($B35=S$6,$E35,"")</f>
        <v/>
      </c>
      <c r="U35" s="293">
        <f>IF($B35=S$6,$G35,0)</f>
        <v>0</v>
      </c>
      <c r="V35" s="293">
        <f>IF(T35="",0,VLOOKUP(T35,T$55:V$56,3,FALSE))</f>
        <v>0</v>
      </c>
      <c r="W35" s="294">
        <f t="shared" si="14"/>
        <v>0</v>
      </c>
      <c r="X35" s="292" t="str">
        <f t="shared" si="15"/>
        <v/>
      </c>
      <c r="Y35" s="293" t="str">
        <f>IF($B35=X$6,$E35,"")</f>
        <v/>
      </c>
      <c r="Z35" s="293">
        <f>IF($B35=X$6,$G35,0)</f>
        <v>0</v>
      </c>
      <c r="AA35" s="293">
        <f>IF(Y35="",0,VLOOKUP(Y35,Y$55:AA$56,3,FALSE))</f>
        <v>0</v>
      </c>
      <c r="AB35" s="294">
        <f t="shared" si="19"/>
        <v>0</v>
      </c>
      <c r="AC35" s="292" t="str">
        <f t="shared" si="20"/>
        <v/>
      </c>
      <c r="AD35" s="293" t="str">
        <f>IF($B35=AC$6,$E35,"")</f>
        <v/>
      </c>
      <c r="AE35" s="293">
        <f>IF($B35=AC$6,$G35,0)</f>
        <v>0</v>
      </c>
      <c r="AF35" s="293">
        <f>IF(AD35="",0,VLOOKUP(AD35,AD$55:AF$56,3,FALSE))</f>
        <v>0</v>
      </c>
      <c r="AG35" s="294">
        <f t="shared" si="24"/>
        <v>0</v>
      </c>
      <c r="AH35" s="292" t="str">
        <f t="shared" si="25"/>
        <v/>
      </c>
      <c r="AI35" s="293" t="str">
        <f>IF($B35=AH$6,$E35,"")</f>
        <v/>
      </c>
      <c r="AJ35" s="293">
        <f>IF($B35=AH$6,$G35,0)</f>
        <v>0</v>
      </c>
      <c r="AK35" s="293">
        <f>IF(AI35="",0,VLOOKUP(AI35,AI$55:AK$56,3,FALSE))</f>
        <v>0</v>
      </c>
      <c r="AL35" s="294">
        <f t="shared" si="29"/>
        <v>0</v>
      </c>
      <c r="AM35" s="292" t="str">
        <f t="shared" si="30"/>
        <v/>
      </c>
      <c r="AN35" s="293" t="str">
        <f>IF($B35=AM$6,$E35,"")</f>
        <v/>
      </c>
      <c r="AO35" s="293">
        <f>IF($B35=AM$6,$G35,0)</f>
        <v>0</v>
      </c>
      <c r="AP35" s="293">
        <f>IF(AN35="",0,VLOOKUP(AN35,AN$55:AP$56,3,FALSE))</f>
        <v>0</v>
      </c>
      <c r="AQ35" s="294">
        <f t="shared" si="34"/>
        <v>0</v>
      </c>
      <c r="AR35" s="292" t="str">
        <f t="shared" si="35"/>
        <v/>
      </c>
      <c r="AS35" s="293" t="str">
        <f>IF($B35=AR$6,$E35,"")</f>
        <v/>
      </c>
      <c r="AT35" s="293">
        <f>IF($B35=AR$6,$G35,0)</f>
        <v>0</v>
      </c>
      <c r="AU35" s="293">
        <f>IF(AS35="",0,VLOOKUP(AS35,AS$55:AU$56,3,FALSE))</f>
        <v>0</v>
      </c>
      <c r="AV35" s="294">
        <f t="shared" si="39"/>
        <v>0</v>
      </c>
      <c r="AW35" s="292" t="str">
        <f t="shared" si="40"/>
        <v/>
      </c>
      <c r="AX35" s="293" t="str">
        <f>IF($B35=AW$6,$E35,"")</f>
        <v/>
      </c>
      <c r="AY35" s="293">
        <f>IF($B35=AW$6,$G35,0)</f>
        <v>0</v>
      </c>
      <c r="AZ35" s="293">
        <f>IF(AX35="",0,VLOOKUP(AX35,AX$55:AZ$56,3,FALSE))</f>
        <v>0</v>
      </c>
      <c r="BA35" s="294">
        <f t="shared" si="44"/>
        <v>0</v>
      </c>
      <c r="BB35" s="292" t="str">
        <f t="shared" si="45"/>
        <v/>
      </c>
      <c r="BC35" s="293" t="str">
        <f>IF($B35=BB$6,$E35,"")</f>
        <v/>
      </c>
      <c r="BD35" s="293">
        <f>IF($B35=BB$6,$G35,0)</f>
        <v>0</v>
      </c>
      <c r="BE35" s="293">
        <f>IF(BC35="",0,VLOOKUP(BC35,BC$55:BE$56,3,FALSE))</f>
        <v>0</v>
      </c>
      <c r="BF35" s="294">
        <f t="shared" si="49"/>
        <v>0</v>
      </c>
      <c r="BG35" s="292" t="str">
        <f t="shared" si="50"/>
        <v/>
      </c>
      <c r="BH35" s="293" t="str">
        <f>IF($B35=BG$6,$E35,"")</f>
        <v/>
      </c>
      <c r="BI35" s="293">
        <f>IF($B35=BG$6,$G35,0)</f>
        <v>0</v>
      </c>
      <c r="BJ35" s="293">
        <f>IF(BH35="",0,VLOOKUP(BH35,BH$55:BJ$56,3,FALSE))</f>
        <v>0</v>
      </c>
      <c r="BK35" s="294">
        <f t="shared" si="54"/>
        <v>0</v>
      </c>
      <c r="BL35" s="292" t="str">
        <f t="shared" si="55"/>
        <v/>
      </c>
      <c r="BM35" s="293" t="str">
        <f>IF($B35=BL$6,$E35,"")</f>
        <v/>
      </c>
      <c r="BN35" s="293">
        <f>IF($B35=BL$6,$G35,0)</f>
        <v>0</v>
      </c>
      <c r="BO35" s="293">
        <f>IF(BM35="",0,VLOOKUP(BM35,BM$55:BO$56,3,FALSE))</f>
        <v>0</v>
      </c>
      <c r="BP35" s="294">
        <f t="shared" si="59"/>
        <v>0</v>
      </c>
      <c r="BQ35" s="292" t="str">
        <f t="shared" si="60"/>
        <v/>
      </c>
      <c r="BR35" s="293" t="str">
        <f>IF($B35=BQ$6,$E35,"")</f>
        <v/>
      </c>
      <c r="BS35" s="293">
        <f>IF($B35=BQ$6,$G35,0)</f>
        <v>0</v>
      </c>
      <c r="BT35" s="293">
        <f>IF(BR35="",0,VLOOKUP(BR35,BR$55:BT$56,3,FALSE))</f>
        <v>0</v>
      </c>
      <c r="BU35" s="294">
        <f t="shared" si="64"/>
        <v>0</v>
      </c>
      <c r="BV35" s="292" t="str">
        <f t="shared" si="65"/>
        <v/>
      </c>
      <c r="BW35" s="293" t="str">
        <f>IF($B35=BV$6,$E35,"")</f>
        <v/>
      </c>
      <c r="BX35" s="293">
        <f>IF($B35=BV$6,$G35,0)</f>
        <v>0</v>
      </c>
      <c r="BY35" s="293">
        <f>IF(BW35="",0,VLOOKUP(BW35,BW$55:BY$58,3,FALSE))</f>
        <v>0</v>
      </c>
      <c r="BZ35" s="294">
        <f t="shared" si="69"/>
        <v>0</v>
      </c>
      <c r="CA35" s="292" t="str">
        <f t="shared" si="70"/>
        <v/>
      </c>
      <c r="CB35" s="293" t="str">
        <f>IF($B35=CA$6,$E35,"")</f>
        <v/>
      </c>
      <c r="CC35" s="293">
        <f>IF($B35=CA$6,$G35,0)</f>
        <v>0</v>
      </c>
      <c r="CD35" s="293">
        <f>IF(CB35="",0,VLOOKUP(CB35,CB$55:CD$58,3,FALSE))</f>
        <v>0</v>
      </c>
      <c r="CE35" s="294">
        <f t="shared" si="74"/>
        <v>0</v>
      </c>
      <c r="CF35" s="292" t="str">
        <f t="shared" si="75"/>
        <v/>
      </c>
      <c r="CG35" s="293" t="str">
        <f>IF($B35=CF$6,$E35,"")</f>
        <v/>
      </c>
      <c r="CH35" s="293">
        <f>IF($B35=CF$6,$G35,0)</f>
        <v>0</v>
      </c>
      <c r="CI35" s="293">
        <f>IF(CG35="",0,VLOOKUP(CG35,CG$55:CI$58,3,FALSE))</f>
        <v>0</v>
      </c>
      <c r="CJ35" s="294">
        <f t="shared" si="79"/>
        <v>0</v>
      </c>
      <c r="CK35" s="292" t="str">
        <f t="shared" si="80"/>
        <v/>
      </c>
      <c r="CL35" s="293" t="str">
        <f>IF($B35=CK$6,$E35,"")</f>
        <v/>
      </c>
      <c r="CM35" s="293">
        <f>IF($B35=CK$6,$G35,0)</f>
        <v>0</v>
      </c>
      <c r="CN35" s="293">
        <f>IF(CL35="",0,VLOOKUP(CL35,CL$55:CN$58,3,FALSE))</f>
        <v>0</v>
      </c>
      <c r="CO35" s="294">
        <f t="shared" si="84"/>
        <v>0</v>
      </c>
      <c r="CP35" s="292" t="str">
        <f t="shared" si="85"/>
        <v/>
      </c>
      <c r="CQ35" s="293" t="str">
        <f>IF($B35=CP$6,$E35,"")</f>
        <v/>
      </c>
      <c r="CR35" s="293">
        <f>IF($B35=CP$6,$G35,0)</f>
        <v>0</v>
      </c>
      <c r="CS35" s="293">
        <f>IF(CQ35="",0,VLOOKUP(CQ35,CQ$55:CS$58,3,FALSE))</f>
        <v>0</v>
      </c>
      <c r="CT35" s="294">
        <f t="shared" si="89"/>
        <v>0</v>
      </c>
      <c r="CU35" s="292" t="str">
        <f t="shared" si="193"/>
        <v/>
      </c>
      <c r="CV35" s="293" t="str">
        <f>IF($B35=CU$6,$E35,"")</f>
        <v/>
      </c>
      <c r="CW35" s="293">
        <f>IF($B35=CU$6,$G35,0)</f>
        <v>0</v>
      </c>
      <c r="CX35" s="293">
        <f>IF(CV35="",0,VLOOKUP(CV35,CV$55:CX$58,3,FALSE))</f>
        <v>0</v>
      </c>
      <c r="CY35" s="294">
        <f t="shared" si="94"/>
        <v>0</v>
      </c>
      <c r="CZ35" s="292" t="str">
        <f t="shared" si="194"/>
        <v/>
      </c>
      <c r="DA35" s="293" t="str">
        <f>IF($B35=CZ$6,$E35,"")</f>
        <v/>
      </c>
      <c r="DB35" s="293">
        <f>IF($B35=CZ$6,$G35,0)</f>
        <v>0</v>
      </c>
      <c r="DC35" s="293">
        <f>IF(DA35="",0,VLOOKUP(DA35,DA$55:DC$58,3,FALSE))</f>
        <v>0</v>
      </c>
      <c r="DD35" s="294">
        <f t="shared" si="99"/>
        <v>0</v>
      </c>
      <c r="DE35" s="292" t="str">
        <f t="shared" si="100"/>
        <v/>
      </c>
      <c r="DF35" s="293" t="str">
        <f>IF($B35=DE$6,$E35,"")</f>
        <v/>
      </c>
      <c r="DG35" s="293">
        <f>IF($B35=DE$6,$G35,0)</f>
        <v>0</v>
      </c>
      <c r="DH35" s="293">
        <f>IF(DF35="",0,VLOOKUP(DF35,DF$55:DH$58,3,FALSE))</f>
        <v>0</v>
      </c>
      <c r="DI35" s="294">
        <f t="shared" si="104"/>
        <v>0</v>
      </c>
      <c r="DJ35" s="292" t="str">
        <f t="shared" si="105"/>
        <v/>
      </c>
      <c r="DK35" s="293" t="str">
        <f>IF($B35=DJ$6,$E35,"")</f>
        <v/>
      </c>
      <c r="DL35" s="293">
        <f>IF($B35=DJ$6,$G35,0)</f>
        <v>0</v>
      </c>
      <c r="DM35" s="293">
        <f>IF(DK35="",0,VLOOKUP(DK35,DK$55:DM$58,3,FALSE))</f>
        <v>0</v>
      </c>
      <c r="DN35" s="294">
        <f t="shared" si="109"/>
        <v>0</v>
      </c>
      <c r="DO35" s="292" t="str">
        <f t="shared" si="110"/>
        <v/>
      </c>
      <c r="DP35" s="293" t="str">
        <f>IF($B35=DO$6,$E35,"")</f>
        <v/>
      </c>
      <c r="DQ35" s="293">
        <f>IF($B35=DO$6,$G35,0)</f>
        <v>0</v>
      </c>
      <c r="DR35" s="293">
        <f>IF(DP35="",0,VLOOKUP(DP35,DP$55:DR$58,3,FALSE))</f>
        <v>0</v>
      </c>
      <c r="DS35" s="294">
        <f t="shared" si="114"/>
        <v>0</v>
      </c>
      <c r="DT35" s="292" t="str">
        <f t="shared" si="115"/>
        <v/>
      </c>
      <c r="DU35" s="293" t="str">
        <f>IF($B35=DT$6,$E35,"")</f>
        <v/>
      </c>
      <c r="DV35" s="293">
        <f>IF($B35=DT$6,$G35,0)</f>
        <v>0</v>
      </c>
      <c r="DW35" s="293">
        <f>IF(DU35="",0,VLOOKUP(DU35,DU$55:DW$58,3,FALSE))</f>
        <v>0</v>
      </c>
      <c r="DX35" s="294">
        <f t="shared" si="119"/>
        <v>0</v>
      </c>
      <c r="DY35" s="292" t="str">
        <f t="shared" si="120"/>
        <v/>
      </c>
      <c r="DZ35" s="293" t="str">
        <f>IF($B35=DY$6,$E35,"")</f>
        <v/>
      </c>
      <c r="EA35" s="293">
        <f>IF($B35=DY$6,$G35,0)</f>
        <v>0</v>
      </c>
      <c r="EB35" s="293">
        <f>IF(DZ35="",0,VLOOKUP(DZ35,DZ$55:EB$58,3,FALSE))</f>
        <v>0</v>
      </c>
      <c r="EC35" s="294">
        <f t="shared" si="124"/>
        <v>0</v>
      </c>
      <c r="ED35" s="292" t="str">
        <f t="shared" si="125"/>
        <v/>
      </c>
      <c r="EE35" s="293" t="str">
        <f>IF($B35=ED$6,$E35,"")</f>
        <v/>
      </c>
      <c r="EF35" s="293">
        <f>IF($B35=ED$6,$G35,0)</f>
        <v>0</v>
      </c>
      <c r="EG35" s="293">
        <f>IF(EE35="",0,VLOOKUP(EE35,EE$55:EG$58,3,FALSE))</f>
        <v>0</v>
      </c>
      <c r="EH35" s="294">
        <f t="shared" si="129"/>
        <v>0</v>
      </c>
      <c r="EI35" s="292" t="str">
        <f t="shared" si="130"/>
        <v/>
      </c>
      <c r="EJ35" s="293" t="str">
        <f>IF($B35=EI$6,$E35,"")</f>
        <v/>
      </c>
      <c r="EK35" s="293">
        <f>IF($B35=EI$6,$G35,0)</f>
        <v>0</v>
      </c>
      <c r="EL35" s="293">
        <f>IF(EJ35="",0,VLOOKUP(EJ35,EJ$55:EL$58,3,FALSE))</f>
        <v>0</v>
      </c>
      <c r="EM35" s="294">
        <f t="shared" si="134"/>
        <v>0</v>
      </c>
      <c r="EN35" s="292" t="str">
        <f t="shared" si="135"/>
        <v/>
      </c>
      <c r="EO35" s="293" t="str">
        <f>IF($B35=EN$6,$E35,"")</f>
        <v/>
      </c>
      <c r="EP35" s="293">
        <f>IF($B35=EN$6,$G35,0)</f>
        <v>0</v>
      </c>
      <c r="EQ35" s="293">
        <f>IF(EO35="",0,VLOOKUP(EO35,EO$55:EQ$58,3,FALSE))</f>
        <v>0</v>
      </c>
      <c r="ER35" s="294">
        <f t="shared" si="139"/>
        <v>0</v>
      </c>
      <c r="ES35" s="292" t="str">
        <f t="shared" si="140"/>
        <v/>
      </c>
      <c r="ET35" s="293" t="str">
        <f>IF($B35=ES$6,$E35,"")</f>
        <v/>
      </c>
      <c r="EU35" s="293">
        <f>IF($B35=ES$6,$G35,0)</f>
        <v>0</v>
      </c>
      <c r="EV35" s="293">
        <f>IF(ET35="",0,VLOOKUP(ET35,ET$55:EV$58,3,FALSE))</f>
        <v>0</v>
      </c>
      <c r="EW35" s="294">
        <f t="shared" si="144"/>
        <v>0</v>
      </c>
      <c r="EX35" s="292" t="str">
        <f t="shared" si="145"/>
        <v/>
      </c>
      <c r="EY35" s="293" t="str">
        <f>IF($B35=EX$6,$E35,"")</f>
        <v/>
      </c>
      <c r="EZ35" s="293">
        <f>IF($B35=EX$6,$G35,0)</f>
        <v>0</v>
      </c>
      <c r="FA35" s="293">
        <f>IF(EY35="",0,VLOOKUP(EY35,EY$55:FA$58,3,FALSE))</f>
        <v>0</v>
      </c>
      <c r="FB35" s="294">
        <f t="shared" si="149"/>
        <v>0</v>
      </c>
      <c r="FC35" s="292" t="str">
        <f t="shared" si="150"/>
        <v/>
      </c>
      <c r="FD35" s="293" t="str">
        <f>IF($B35=FC$6,$E35,"")</f>
        <v/>
      </c>
      <c r="FE35" s="293">
        <f>IF($B35=FC$6,$G35,0)</f>
        <v>0</v>
      </c>
      <c r="FF35" s="293">
        <f>IF(FD35="",0,VLOOKUP(FD35,FD$55:FF$58,3,FALSE))</f>
        <v>0</v>
      </c>
      <c r="FG35" s="294">
        <f t="shared" si="154"/>
        <v>0</v>
      </c>
      <c r="FH35" s="292" t="str">
        <f t="shared" si="155"/>
        <v/>
      </c>
      <c r="FI35" s="293" t="str">
        <f>IF($B35=FH$6,$E35,"")</f>
        <v/>
      </c>
      <c r="FJ35" s="293">
        <f>IF($B35=FH$6,$G35,0)</f>
        <v>0</v>
      </c>
      <c r="FK35" s="293">
        <f>IF(FI35="",0,VLOOKUP(FI35,FI$55:FK$58,3,FALSE))</f>
        <v>0</v>
      </c>
      <c r="FL35" s="294">
        <f t="shared" si="159"/>
        <v>0</v>
      </c>
      <c r="FM35" s="292" t="str">
        <f t="shared" si="160"/>
        <v/>
      </c>
      <c r="FN35" s="293" t="str">
        <f>IF($B35=FM$6,$E35,"")</f>
        <v/>
      </c>
      <c r="FO35" s="293">
        <f>IF($B35=FM$6,$G35,0)</f>
        <v>0</v>
      </c>
      <c r="FP35" s="293">
        <f>IF(FN35="",0,VLOOKUP(FN35,FN$55:FP$58,3,FALSE))</f>
        <v>0</v>
      </c>
      <c r="FQ35" s="294">
        <f t="shared" si="164"/>
        <v>0</v>
      </c>
      <c r="FR35" s="292" t="str">
        <f t="shared" si="165"/>
        <v/>
      </c>
      <c r="FS35" s="293" t="str">
        <f>IF($B35=FR$6,$E35,"")</f>
        <v/>
      </c>
      <c r="FT35" s="293">
        <f>IF($B35=FR$6,$G35,0)</f>
        <v>0</v>
      </c>
      <c r="FU35" s="293">
        <f>IF(FS35="",0,VLOOKUP(FS35,FS$55:FU$58,3,FALSE))</f>
        <v>0</v>
      </c>
      <c r="FV35" s="294">
        <f t="shared" si="169"/>
        <v>0</v>
      </c>
      <c r="FW35" s="292" t="str">
        <f t="shared" si="170"/>
        <v/>
      </c>
      <c r="FX35" s="293" t="str">
        <f>IF($B35=FW$6,$E35,"")</f>
        <v/>
      </c>
      <c r="FY35" s="293">
        <f>IF($B35=FW$6,$G35,0)</f>
        <v>0</v>
      </c>
      <c r="FZ35" s="293">
        <f>IF(FX35="",0,VLOOKUP(FX35,FX$55:FZ$58,3,FALSE))</f>
        <v>0</v>
      </c>
      <c r="GA35" s="294">
        <f t="shared" si="174"/>
        <v>0</v>
      </c>
      <c r="GB35" s="292" t="str">
        <f t="shared" si="175"/>
        <v/>
      </c>
      <c r="GC35" s="293" t="str">
        <f>IF($B35=GB$6,$E35,"")</f>
        <v/>
      </c>
      <c r="GD35" s="293">
        <f>IF($B35=GB$6,$G35,0)</f>
        <v>0</v>
      </c>
      <c r="GE35" s="293">
        <f>IF(GC35="",0,VLOOKUP(GC35,GC$55:GE$58,3,FALSE))</f>
        <v>0</v>
      </c>
      <c r="GF35" s="294">
        <f t="shared" si="179"/>
        <v>0</v>
      </c>
      <c r="GG35" s="292" t="str">
        <f t="shared" si="180"/>
        <v/>
      </c>
      <c r="GH35" s="293" t="str">
        <f>IF($B35=GG$6,$E35,"")</f>
        <v/>
      </c>
      <c r="GI35" s="294">
        <f>IF($B35=GG$6,$G35,0)</f>
        <v>0</v>
      </c>
      <c r="GJ35" s="292" t="str">
        <f t="shared" si="183"/>
        <v/>
      </c>
      <c r="GK35" s="293" t="str">
        <f>IF($B35=GJ$6,$E35,"")</f>
        <v/>
      </c>
      <c r="GL35" s="294">
        <f>IF($B35=GJ$6,$G35,0)</f>
        <v>0</v>
      </c>
      <c r="GM35" s="292" t="str">
        <f t="shared" si="186"/>
        <v/>
      </c>
      <c r="GN35" s="293" t="str">
        <f t="shared" si="192"/>
        <v/>
      </c>
      <c r="GO35" s="293" t="str">
        <f>IF($B35=GM$6,$C35,"")</f>
        <v/>
      </c>
      <c r="GP35" s="293" t="str">
        <f>IF($B35=GM$6,$E35,"")</f>
        <v/>
      </c>
      <c r="GQ35" s="294" t="str">
        <f>IF($B35=GM$6,$F35,"")</f>
        <v/>
      </c>
      <c r="GS35" s="295"/>
      <c r="GT35" s="293"/>
      <c r="GU35" s="293">
        <f t="shared" si="195"/>
        <v>0</v>
      </c>
      <c r="GV35" s="293" t="s">
        <v>311</v>
      </c>
      <c r="GW35" s="293" t="s">
        <v>211</v>
      </c>
      <c r="GX35" s="297">
        <f t="shared" si="0"/>
        <v>0</v>
      </c>
    </row>
    <row r="36" spans="1:206" s="307" customFormat="1" ht="20.100000000000001" customHeight="1">
      <c r="A36" s="313" t="s">
        <v>466</v>
      </c>
      <c r="B36" s="314"/>
      <c r="C36" s="315"/>
      <c r="D36" s="315"/>
      <c r="E36" s="316"/>
      <c r="F36" s="317"/>
      <c r="G36" s="318"/>
      <c r="H36" s="303"/>
      <c r="I36" s="304"/>
      <c r="J36" s="305"/>
      <c r="K36" s="305"/>
      <c r="L36" s="305"/>
      <c r="M36" s="306"/>
      <c r="N36" s="304"/>
      <c r="O36" s="305"/>
      <c r="P36" s="305"/>
      <c r="Q36" s="305"/>
      <c r="R36" s="306"/>
      <c r="S36" s="304"/>
      <c r="T36" s="305"/>
      <c r="U36" s="305"/>
      <c r="V36" s="305"/>
      <c r="W36" s="306"/>
      <c r="X36" s="304"/>
      <c r="Y36" s="305"/>
      <c r="Z36" s="305"/>
      <c r="AA36" s="305"/>
      <c r="AB36" s="306"/>
      <c r="AC36" s="304"/>
      <c r="AD36" s="305"/>
      <c r="AE36" s="305"/>
      <c r="AF36" s="305"/>
      <c r="AG36" s="306"/>
      <c r="AH36" s="304"/>
      <c r="AI36" s="305"/>
      <c r="AJ36" s="305"/>
      <c r="AK36" s="305"/>
      <c r="AL36" s="306"/>
      <c r="AM36" s="304"/>
      <c r="AN36" s="305"/>
      <c r="AO36" s="305"/>
      <c r="AP36" s="305"/>
      <c r="AQ36" s="306"/>
      <c r="AR36" s="304"/>
      <c r="AS36" s="305"/>
      <c r="AT36" s="305"/>
      <c r="AU36" s="305"/>
      <c r="AV36" s="306"/>
      <c r="AW36" s="304"/>
      <c r="AX36" s="305"/>
      <c r="AY36" s="305"/>
      <c r="AZ36" s="305"/>
      <c r="BA36" s="306"/>
      <c r="BB36" s="304"/>
      <c r="BC36" s="305"/>
      <c r="BD36" s="305"/>
      <c r="BE36" s="305"/>
      <c r="BF36" s="306"/>
      <c r="BG36" s="304"/>
      <c r="BH36" s="305"/>
      <c r="BI36" s="305"/>
      <c r="BJ36" s="305"/>
      <c r="BK36" s="306"/>
      <c r="BL36" s="304"/>
      <c r="BM36" s="305"/>
      <c r="BN36" s="305"/>
      <c r="BO36" s="305"/>
      <c r="BP36" s="306"/>
      <c r="BQ36" s="304"/>
      <c r="BR36" s="305"/>
      <c r="BS36" s="305"/>
      <c r="BT36" s="305"/>
      <c r="BU36" s="306"/>
      <c r="BV36" s="304"/>
      <c r="BW36" s="305"/>
      <c r="BX36" s="305"/>
      <c r="BY36" s="305"/>
      <c r="BZ36" s="306"/>
      <c r="CA36" s="304"/>
      <c r="CB36" s="305"/>
      <c r="CC36" s="305"/>
      <c r="CD36" s="305"/>
      <c r="CE36" s="306"/>
      <c r="CF36" s="304"/>
      <c r="CG36" s="305"/>
      <c r="CH36" s="305"/>
      <c r="CI36" s="305"/>
      <c r="CJ36" s="306"/>
      <c r="CK36" s="304"/>
      <c r="CL36" s="305"/>
      <c r="CM36" s="305"/>
      <c r="CN36" s="305"/>
      <c r="CO36" s="306"/>
      <c r="CP36" s="304"/>
      <c r="CQ36" s="305"/>
      <c r="CR36" s="305"/>
      <c r="CS36" s="305"/>
      <c r="CT36" s="306"/>
      <c r="CU36" s="304"/>
      <c r="CV36" s="305"/>
      <c r="CW36" s="305"/>
      <c r="CX36" s="305"/>
      <c r="CY36" s="306"/>
      <c r="CZ36" s="304"/>
      <c r="DA36" s="305"/>
      <c r="DB36" s="305"/>
      <c r="DC36" s="305"/>
      <c r="DD36" s="306"/>
      <c r="DE36" s="304"/>
      <c r="DF36" s="305"/>
      <c r="DG36" s="305"/>
      <c r="DH36" s="305"/>
      <c r="DI36" s="306"/>
      <c r="DJ36" s="304"/>
      <c r="DK36" s="305"/>
      <c r="DL36" s="305"/>
      <c r="DM36" s="305"/>
      <c r="DN36" s="306"/>
      <c r="DO36" s="304"/>
      <c r="DP36" s="305"/>
      <c r="DQ36" s="305"/>
      <c r="DR36" s="305"/>
      <c r="DS36" s="306"/>
      <c r="DT36" s="304"/>
      <c r="DU36" s="305"/>
      <c r="DV36" s="305"/>
      <c r="DW36" s="305"/>
      <c r="DX36" s="306"/>
      <c r="DY36" s="304"/>
      <c r="DZ36" s="305"/>
      <c r="EA36" s="305"/>
      <c r="EB36" s="305"/>
      <c r="EC36" s="306"/>
      <c r="ED36" s="304"/>
      <c r="EE36" s="305"/>
      <c r="EF36" s="305"/>
      <c r="EG36" s="305"/>
      <c r="EH36" s="306"/>
      <c r="EI36" s="304"/>
      <c r="EJ36" s="305"/>
      <c r="EK36" s="305"/>
      <c r="EL36" s="305"/>
      <c r="EM36" s="306"/>
      <c r="EN36" s="304"/>
      <c r="EO36" s="305"/>
      <c r="EP36" s="305"/>
      <c r="EQ36" s="305"/>
      <c r="ER36" s="306"/>
      <c r="ES36" s="304"/>
      <c r="ET36" s="305"/>
      <c r="EU36" s="305"/>
      <c r="EV36" s="305"/>
      <c r="EW36" s="306"/>
      <c r="EX36" s="304"/>
      <c r="EY36" s="305"/>
      <c r="EZ36" s="305"/>
      <c r="FA36" s="305"/>
      <c r="FB36" s="306"/>
      <c r="FC36" s="304"/>
      <c r="FD36" s="305"/>
      <c r="FE36" s="305"/>
      <c r="FF36" s="305"/>
      <c r="FG36" s="306"/>
      <c r="FH36" s="304"/>
      <c r="FI36" s="305"/>
      <c r="FJ36" s="305"/>
      <c r="FK36" s="305"/>
      <c r="FL36" s="306"/>
      <c r="FM36" s="304"/>
      <c r="FN36" s="305"/>
      <c r="FO36" s="305"/>
      <c r="FP36" s="305"/>
      <c r="FQ36" s="306"/>
      <c r="FR36" s="304"/>
      <c r="FS36" s="305"/>
      <c r="FT36" s="305"/>
      <c r="FU36" s="305"/>
      <c r="FV36" s="306"/>
      <c r="FW36" s="304"/>
      <c r="FX36" s="305"/>
      <c r="FY36" s="305"/>
      <c r="FZ36" s="305"/>
      <c r="GA36" s="306"/>
      <c r="GB36" s="304"/>
      <c r="GC36" s="305"/>
      <c r="GD36" s="305"/>
      <c r="GE36" s="305"/>
      <c r="GF36" s="306"/>
      <c r="GG36" s="304"/>
      <c r="GH36" s="305"/>
      <c r="GI36" s="306"/>
      <c r="GJ36" s="304"/>
      <c r="GK36" s="305"/>
      <c r="GL36" s="306"/>
      <c r="GM36" s="304"/>
      <c r="GN36" s="305"/>
      <c r="GO36" s="305"/>
      <c r="GP36" s="305"/>
      <c r="GQ36" s="306"/>
      <c r="GS36" s="295"/>
      <c r="GT36" s="293"/>
      <c r="GU36" s="293">
        <f t="shared" si="195"/>
        <v>0</v>
      </c>
      <c r="GV36" s="293" t="s">
        <v>312</v>
      </c>
      <c r="GW36" s="293" t="s">
        <v>18</v>
      </c>
      <c r="GX36" s="297">
        <f t="shared" si="0"/>
        <v>0</v>
      </c>
    </row>
    <row r="37" spans="1:206" ht="30" customHeight="1" thickBot="1">
      <c r="A37" s="70"/>
      <c r="B37" s="349"/>
      <c r="C37" s="81"/>
      <c r="D37" s="80"/>
      <c r="E37" s="75"/>
      <c r="F37" s="96"/>
      <c r="G37" s="319">
        <f>SUM(F37:F37)</f>
        <v>0</v>
      </c>
      <c r="I37" s="292" t="str">
        <f t="shared" si="190"/>
        <v/>
      </c>
      <c r="J37" s="293" t="str">
        <f>IF($B37=I$6,$E37,"")</f>
        <v/>
      </c>
      <c r="K37" s="293">
        <f>IF($B37=I$6,$G37,0)</f>
        <v>0</v>
      </c>
      <c r="L37" s="293">
        <f>IF(J37="",0,VLOOKUP(J37,J$55:L$56,3,FALSE))</f>
        <v>0</v>
      </c>
      <c r="M37" s="294">
        <f t="shared" si="191"/>
        <v>0</v>
      </c>
      <c r="N37" s="292" t="str">
        <f t="shared" si="5"/>
        <v/>
      </c>
      <c r="O37" s="293" t="str">
        <f>IF($B37=N$6,$E37,"")</f>
        <v/>
      </c>
      <c r="P37" s="293">
        <f>IF($B37=N$6,$G37,0)</f>
        <v>0</v>
      </c>
      <c r="Q37" s="293">
        <f>IF(O37="",0,VLOOKUP(O37,O$55:Q$56,3,FALSE))</f>
        <v>0</v>
      </c>
      <c r="R37" s="294">
        <f t="shared" si="9"/>
        <v>0</v>
      </c>
      <c r="S37" s="292" t="str">
        <f t="shared" si="10"/>
        <v/>
      </c>
      <c r="T37" s="293" t="str">
        <f>IF($B37=S$6,$E37,"")</f>
        <v/>
      </c>
      <c r="U37" s="293">
        <f>IF($B37=S$6,$G37,0)</f>
        <v>0</v>
      </c>
      <c r="V37" s="293">
        <f>IF(T37="",0,VLOOKUP(T37,T$55:V$56,3,FALSE))</f>
        <v>0</v>
      </c>
      <c r="W37" s="294">
        <f t="shared" si="14"/>
        <v>0</v>
      </c>
      <c r="X37" s="292" t="str">
        <f t="shared" si="15"/>
        <v/>
      </c>
      <c r="Y37" s="293" t="str">
        <f>IF($B37=X$6,$E37,"")</f>
        <v/>
      </c>
      <c r="Z37" s="293">
        <f>IF($B37=X$6,$G37,0)</f>
        <v>0</v>
      </c>
      <c r="AA37" s="293">
        <f>IF(Y37="",0,VLOOKUP(Y37,Y$55:AA$56,3,FALSE))</f>
        <v>0</v>
      </c>
      <c r="AB37" s="294">
        <f t="shared" si="19"/>
        <v>0</v>
      </c>
      <c r="AC37" s="292" t="str">
        <f t="shared" si="20"/>
        <v/>
      </c>
      <c r="AD37" s="293" t="str">
        <f>IF($B37=AC$6,$E37,"")</f>
        <v/>
      </c>
      <c r="AE37" s="293">
        <f>IF($B37=AC$6,$G37,0)</f>
        <v>0</v>
      </c>
      <c r="AF37" s="293">
        <f>IF(AD37="",0,VLOOKUP(AD37,AD$55:AF$56,3,FALSE))</f>
        <v>0</v>
      </c>
      <c r="AG37" s="294">
        <f t="shared" si="24"/>
        <v>0</v>
      </c>
      <c r="AH37" s="292" t="str">
        <f t="shared" si="25"/>
        <v/>
      </c>
      <c r="AI37" s="293" t="str">
        <f>IF($B37=AH$6,$E37,"")</f>
        <v/>
      </c>
      <c r="AJ37" s="293">
        <f>IF($B37=AH$6,$G37,0)</f>
        <v>0</v>
      </c>
      <c r="AK37" s="293">
        <f>IF(AI37="",0,VLOOKUP(AI37,AI$55:AK$56,3,FALSE))</f>
        <v>0</v>
      </c>
      <c r="AL37" s="294">
        <f t="shared" si="29"/>
        <v>0</v>
      </c>
      <c r="AM37" s="292" t="str">
        <f t="shared" si="30"/>
        <v/>
      </c>
      <c r="AN37" s="293" t="str">
        <f>IF($B37=AM$6,$E37,"")</f>
        <v/>
      </c>
      <c r="AO37" s="293">
        <f>IF($B37=AM$6,$G37,0)</f>
        <v>0</v>
      </c>
      <c r="AP37" s="293">
        <f>IF(AN37="",0,VLOOKUP(AN37,AN$55:AP$56,3,FALSE))</f>
        <v>0</v>
      </c>
      <c r="AQ37" s="294">
        <f t="shared" si="34"/>
        <v>0</v>
      </c>
      <c r="AR37" s="292" t="str">
        <f t="shared" si="35"/>
        <v/>
      </c>
      <c r="AS37" s="293" t="str">
        <f>IF($B37=AR$6,$E37,"")</f>
        <v/>
      </c>
      <c r="AT37" s="293">
        <f>IF($B37=AR$6,$G37,0)</f>
        <v>0</v>
      </c>
      <c r="AU37" s="293">
        <f>IF(AS37="",0,VLOOKUP(AS37,AS$55:AU$56,3,FALSE))</f>
        <v>0</v>
      </c>
      <c r="AV37" s="294">
        <f t="shared" si="39"/>
        <v>0</v>
      </c>
      <c r="AW37" s="292" t="str">
        <f t="shared" si="40"/>
        <v/>
      </c>
      <c r="AX37" s="293" t="str">
        <f>IF($B37=AW$6,$E37,"")</f>
        <v/>
      </c>
      <c r="AY37" s="293">
        <f>IF($B37=AW$6,$G37,0)</f>
        <v>0</v>
      </c>
      <c r="AZ37" s="293">
        <f>IF(AX37="",0,VLOOKUP(AX37,AX$55:AZ$56,3,FALSE))</f>
        <v>0</v>
      </c>
      <c r="BA37" s="294">
        <f t="shared" si="44"/>
        <v>0</v>
      </c>
      <c r="BB37" s="292" t="str">
        <f t="shared" si="45"/>
        <v/>
      </c>
      <c r="BC37" s="293" t="str">
        <f>IF($B37=BB$6,$E37,"")</f>
        <v/>
      </c>
      <c r="BD37" s="293">
        <f>IF($B37=BB$6,$G37,0)</f>
        <v>0</v>
      </c>
      <c r="BE37" s="293">
        <f>IF(BC37="",0,VLOOKUP(BC37,BC$55:BE$56,3,FALSE))</f>
        <v>0</v>
      </c>
      <c r="BF37" s="294">
        <f t="shared" si="49"/>
        <v>0</v>
      </c>
      <c r="BG37" s="292" t="str">
        <f t="shared" si="50"/>
        <v/>
      </c>
      <c r="BH37" s="293" t="str">
        <f>IF($B37=BG$6,$E37,"")</f>
        <v/>
      </c>
      <c r="BI37" s="293">
        <f>IF($B37=BG$6,$G37,0)</f>
        <v>0</v>
      </c>
      <c r="BJ37" s="293">
        <f>IF(BH37="",0,VLOOKUP(BH37,BH$55:BJ$56,3,FALSE))</f>
        <v>0</v>
      </c>
      <c r="BK37" s="294">
        <f t="shared" si="54"/>
        <v>0</v>
      </c>
      <c r="BL37" s="292" t="str">
        <f t="shared" si="55"/>
        <v/>
      </c>
      <c r="BM37" s="293" t="str">
        <f>IF($B37=BL$6,$E37,"")</f>
        <v/>
      </c>
      <c r="BN37" s="293">
        <f>IF($B37=BL$6,$G37,0)</f>
        <v>0</v>
      </c>
      <c r="BO37" s="293">
        <f>IF(BM37="",0,VLOOKUP(BM37,BM$55:BO$56,3,FALSE))</f>
        <v>0</v>
      </c>
      <c r="BP37" s="294">
        <f t="shared" si="59"/>
        <v>0</v>
      </c>
      <c r="BQ37" s="292" t="str">
        <f t="shared" si="60"/>
        <v/>
      </c>
      <c r="BR37" s="293" t="str">
        <f>IF($B37=BQ$6,$E37,"")</f>
        <v/>
      </c>
      <c r="BS37" s="293">
        <f>IF($B37=BQ$6,$G37,0)</f>
        <v>0</v>
      </c>
      <c r="BT37" s="293">
        <f>IF(BR37="",0,VLOOKUP(BR37,BR$55:BT$56,3,FALSE))</f>
        <v>0</v>
      </c>
      <c r="BU37" s="294">
        <f t="shared" si="64"/>
        <v>0</v>
      </c>
      <c r="BV37" s="292" t="str">
        <f t="shared" si="65"/>
        <v/>
      </c>
      <c r="BW37" s="293" t="str">
        <f>IF($B37=BV$6,$E37,"")</f>
        <v/>
      </c>
      <c r="BX37" s="293">
        <f>IF($B37=BV$6,$G37,0)</f>
        <v>0</v>
      </c>
      <c r="BY37" s="293">
        <f>IF(BW37="",0,VLOOKUP(BW37,BW$55:BY$58,3,FALSE))</f>
        <v>0</v>
      </c>
      <c r="BZ37" s="294">
        <f t="shared" si="69"/>
        <v>0</v>
      </c>
      <c r="CA37" s="292" t="str">
        <f t="shared" si="70"/>
        <v/>
      </c>
      <c r="CB37" s="293" t="str">
        <f>IF($B37=CA$6,$E37,"")</f>
        <v/>
      </c>
      <c r="CC37" s="293">
        <f>IF($B37=CA$6,$G37,0)</f>
        <v>0</v>
      </c>
      <c r="CD37" s="293">
        <f>IF(CB37="",0,VLOOKUP(CB37,CB$55:CD$58,3,FALSE))</f>
        <v>0</v>
      </c>
      <c r="CE37" s="294">
        <f t="shared" si="74"/>
        <v>0</v>
      </c>
      <c r="CF37" s="292" t="str">
        <f t="shared" si="75"/>
        <v/>
      </c>
      <c r="CG37" s="293" t="str">
        <f>IF($B37=CF$6,$E37,"")</f>
        <v/>
      </c>
      <c r="CH37" s="293">
        <f>IF($B37=CF$6,$G37,0)</f>
        <v>0</v>
      </c>
      <c r="CI37" s="293">
        <f>IF(CG37="",0,VLOOKUP(CG37,CG$55:CI$58,3,FALSE))</f>
        <v>0</v>
      </c>
      <c r="CJ37" s="294">
        <f t="shared" si="79"/>
        <v>0</v>
      </c>
      <c r="CK37" s="292" t="str">
        <f t="shared" si="80"/>
        <v/>
      </c>
      <c r="CL37" s="293" t="str">
        <f>IF($B37=CK$6,$E37,"")</f>
        <v/>
      </c>
      <c r="CM37" s="293">
        <f>IF($B37=CK$6,$G37,0)</f>
        <v>0</v>
      </c>
      <c r="CN37" s="293">
        <f>IF(CL37="",0,VLOOKUP(CL37,CL$55:CN$58,3,FALSE))</f>
        <v>0</v>
      </c>
      <c r="CO37" s="294">
        <f t="shared" si="84"/>
        <v>0</v>
      </c>
      <c r="CP37" s="292" t="str">
        <f t="shared" si="85"/>
        <v/>
      </c>
      <c r="CQ37" s="293" t="str">
        <f>IF($B37=CP$6,$E37,"")</f>
        <v/>
      </c>
      <c r="CR37" s="293">
        <f>IF($B37=CP$6,$G37,0)</f>
        <v>0</v>
      </c>
      <c r="CS37" s="293">
        <f>IF(CQ37="",0,VLOOKUP(CQ37,CQ$55:CS$58,3,FALSE))</f>
        <v>0</v>
      </c>
      <c r="CT37" s="294">
        <f t="shared" si="89"/>
        <v>0</v>
      </c>
      <c r="CU37" s="292" t="str">
        <f>IF($B37=CU$6,$A37,"")</f>
        <v/>
      </c>
      <c r="CV37" s="293" t="str">
        <f>IF($B37=CU$6,$E37,"")</f>
        <v/>
      </c>
      <c r="CW37" s="293">
        <f>IF($B37=CU$6,$G37,0)</f>
        <v>0</v>
      </c>
      <c r="CX37" s="293">
        <f>IF(CV37="",0,VLOOKUP(CV37,CV$55:CX$58,3,FALSE))</f>
        <v>0</v>
      </c>
      <c r="CY37" s="294">
        <f t="shared" si="94"/>
        <v>0</v>
      </c>
      <c r="CZ37" s="292" t="str">
        <f>IF($B37=CZ$6,$A37,"")</f>
        <v/>
      </c>
      <c r="DA37" s="293" t="str">
        <f>IF($B37=CZ$6,$E37,"")</f>
        <v/>
      </c>
      <c r="DB37" s="293">
        <f>IF($B37=CZ$6,$G37,0)</f>
        <v>0</v>
      </c>
      <c r="DC37" s="293">
        <f>IF(DA37="",0,VLOOKUP(DA37,DA$55:DC$58,3,FALSE))</f>
        <v>0</v>
      </c>
      <c r="DD37" s="294">
        <f t="shared" si="99"/>
        <v>0</v>
      </c>
      <c r="DE37" s="292" t="str">
        <f t="shared" si="100"/>
        <v/>
      </c>
      <c r="DF37" s="293" t="str">
        <f>IF($B37=DE$6,$E37,"")</f>
        <v/>
      </c>
      <c r="DG37" s="293">
        <f>IF($B37=DE$6,$G37,0)</f>
        <v>0</v>
      </c>
      <c r="DH37" s="293">
        <f>IF(DF37="",0,VLOOKUP(DF37,DF$55:DH$58,3,FALSE))</f>
        <v>0</v>
      </c>
      <c r="DI37" s="294">
        <f t="shared" si="104"/>
        <v>0</v>
      </c>
      <c r="DJ37" s="292" t="str">
        <f t="shared" si="105"/>
        <v/>
      </c>
      <c r="DK37" s="293" t="str">
        <f>IF($B37=DJ$6,$E37,"")</f>
        <v/>
      </c>
      <c r="DL37" s="293">
        <f>IF($B37=DJ$6,$G37,0)</f>
        <v>0</v>
      </c>
      <c r="DM37" s="293">
        <f>IF(DK37="",0,VLOOKUP(DK37,DK$55:DM$58,3,FALSE))</f>
        <v>0</v>
      </c>
      <c r="DN37" s="294">
        <f t="shared" si="109"/>
        <v>0</v>
      </c>
      <c r="DO37" s="292" t="str">
        <f t="shared" si="110"/>
        <v/>
      </c>
      <c r="DP37" s="293" t="str">
        <f>IF($B37=DO$6,$E37,"")</f>
        <v/>
      </c>
      <c r="DQ37" s="293">
        <f>IF($B37=DO$6,$G37,0)</f>
        <v>0</v>
      </c>
      <c r="DR37" s="293">
        <f>IF(DP37="",0,VLOOKUP(DP37,DP$55:DR$58,3,FALSE))</f>
        <v>0</v>
      </c>
      <c r="DS37" s="294">
        <f t="shared" si="114"/>
        <v>0</v>
      </c>
      <c r="DT37" s="292" t="str">
        <f t="shared" si="115"/>
        <v/>
      </c>
      <c r="DU37" s="293" t="str">
        <f>IF($B37=DT$6,$E37,"")</f>
        <v/>
      </c>
      <c r="DV37" s="293">
        <f>IF($B37=DT$6,$G37,0)</f>
        <v>0</v>
      </c>
      <c r="DW37" s="293">
        <f>IF(DU37="",0,VLOOKUP(DU37,DU$55:DW$58,3,FALSE))</f>
        <v>0</v>
      </c>
      <c r="DX37" s="294">
        <f t="shared" si="119"/>
        <v>0</v>
      </c>
      <c r="DY37" s="292" t="str">
        <f t="shared" si="120"/>
        <v/>
      </c>
      <c r="DZ37" s="293" t="str">
        <f>IF($B37=DY$6,$E37,"")</f>
        <v/>
      </c>
      <c r="EA37" s="293">
        <f>IF($B37=DY$6,$G37,0)</f>
        <v>0</v>
      </c>
      <c r="EB37" s="293">
        <f>IF(DZ37="",0,VLOOKUP(DZ37,DZ$55:EB$58,3,FALSE))</f>
        <v>0</v>
      </c>
      <c r="EC37" s="294">
        <f t="shared" si="124"/>
        <v>0</v>
      </c>
      <c r="ED37" s="292" t="str">
        <f t="shared" si="125"/>
        <v/>
      </c>
      <c r="EE37" s="293" t="str">
        <f>IF($B37=ED$6,$E37,"")</f>
        <v/>
      </c>
      <c r="EF37" s="293">
        <f>IF($B37=ED$6,$G37,0)</f>
        <v>0</v>
      </c>
      <c r="EG37" s="293">
        <f>IF(EE37="",0,VLOOKUP(EE37,EE$55:EG$58,3,FALSE))</f>
        <v>0</v>
      </c>
      <c r="EH37" s="294">
        <f t="shared" si="129"/>
        <v>0</v>
      </c>
      <c r="EI37" s="292" t="str">
        <f t="shared" si="130"/>
        <v/>
      </c>
      <c r="EJ37" s="293" t="str">
        <f>IF($B37=EI$6,$E37,"")</f>
        <v/>
      </c>
      <c r="EK37" s="293">
        <f>IF($B37=EI$6,$G37,0)</f>
        <v>0</v>
      </c>
      <c r="EL37" s="293">
        <f>IF(EJ37="",0,VLOOKUP(EJ37,EJ$55:EL$58,3,FALSE))</f>
        <v>0</v>
      </c>
      <c r="EM37" s="294">
        <f t="shared" si="134"/>
        <v>0</v>
      </c>
      <c r="EN37" s="292" t="str">
        <f t="shared" si="135"/>
        <v/>
      </c>
      <c r="EO37" s="293" t="str">
        <f>IF($B37=EN$6,$E37,"")</f>
        <v/>
      </c>
      <c r="EP37" s="293">
        <f>IF($B37=EN$6,$G37,0)</f>
        <v>0</v>
      </c>
      <c r="EQ37" s="293">
        <f>IF(EO37="",0,VLOOKUP(EO37,EO$55:EQ$58,3,FALSE))</f>
        <v>0</v>
      </c>
      <c r="ER37" s="294">
        <f t="shared" si="139"/>
        <v>0</v>
      </c>
      <c r="ES37" s="292" t="str">
        <f t="shared" si="140"/>
        <v/>
      </c>
      <c r="ET37" s="293" t="str">
        <f>IF($B37=ES$6,$E37,"")</f>
        <v/>
      </c>
      <c r="EU37" s="293">
        <f>IF($B37=ES$6,$G37,0)</f>
        <v>0</v>
      </c>
      <c r="EV37" s="293">
        <f>IF(ET37="",0,VLOOKUP(ET37,ET$55:EV$58,3,FALSE))</f>
        <v>0</v>
      </c>
      <c r="EW37" s="294">
        <f t="shared" si="144"/>
        <v>0</v>
      </c>
      <c r="EX37" s="292" t="str">
        <f t="shared" si="145"/>
        <v/>
      </c>
      <c r="EY37" s="293" t="str">
        <f>IF($B37=EX$6,$E37,"")</f>
        <v/>
      </c>
      <c r="EZ37" s="293">
        <f>IF($B37=EX$6,$G37,0)</f>
        <v>0</v>
      </c>
      <c r="FA37" s="293">
        <f>IF(EY37="",0,VLOOKUP(EY37,EY$55:FA$58,3,FALSE))</f>
        <v>0</v>
      </c>
      <c r="FB37" s="294">
        <f t="shared" si="149"/>
        <v>0</v>
      </c>
      <c r="FC37" s="292" t="str">
        <f t="shared" si="150"/>
        <v/>
      </c>
      <c r="FD37" s="293" t="str">
        <f>IF($B37=FC$6,$E37,"")</f>
        <v/>
      </c>
      <c r="FE37" s="293">
        <f>IF($B37=FC$6,$G37,0)</f>
        <v>0</v>
      </c>
      <c r="FF37" s="293">
        <f>IF(FD37="",0,VLOOKUP(FD37,FD$55:FF$58,3,FALSE))</f>
        <v>0</v>
      </c>
      <c r="FG37" s="294">
        <f t="shared" si="154"/>
        <v>0</v>
      </c>
      <c r="FH37" s="292" t="str">
        <f t="shared" si="155"/>
        <v/>
      </c>
      <c r="FI37" s="293" t="str">
        <f>IF($B37=FH$6,$E37,"")</f>
        <v/>
      </c>
      <c r="FJ37" s="293">
        <f>IF($B37=FH$6,$G37,0)</f>
        <v>0</v>
      </c>
      <c r="FK37" s="293">
        <f>IF(FI37="",0,VLOOKUP(FI37,FI$55:FK$58,3,FALSE))</f>
        <v>0</v>
      </c>
      <c r="FL37" s="294">
        <f t="shared" si="159"/>
        <v>0</v>
      </c>
      <c r="FM37" s="292" t="str">
        <f t="shared" si="160"/>
        <v/>
      </c>
      <c r="FN37" s="293" t="str">
        <f>IF($B37=FM$6,$E37,"")</f>
        <v/>
      </c>
      <c r="FO37" s="293">
        <f>IF($B37=FM$6,$G37,0)</f>
        <v>0</v>
      </c>
      <c r="FP37" s="293">
        <f>IF(FN37="",0,VLOOKUP(FN37,FN$55:FP$58,3,FALSE))</f>
        <v>0</v>
      </c>
      <c r="FQ37" s="294">
        <f t="shared" si="164"/>
        <v>0</v>
      </c>
      <c r="FR37" s="292" t="str">
        <f t="shared" si="165"/>
        <v/>
      </c>
      <c r="FS37" s="293" t="str">
        <f>IF($B37=FR$6,$E37,"")</f>
        <v/>
      </c>
      <c r="FT37" s="293">
        <f>IF($B37=FR$6,$G37,0)</f>
        <v>0</v>
      </c>
      <c r="FU37" s="293">
        <f>IF(FS37="",0,VLOOKUP(FS37,FS$55:FU$58,3,FALSE))</f>
        <v>0</v>
      </c>
      <c r="FV37" s="294">
        <f t="shared" si="169"/>
        <v>0</v>
      </c>
      <c r="FW37" s="292" t="str">
        <f t="shared" si="170"/>
        <v/>
      </c>
      <c r="FX37" s="293" t="str">
        <f>IF($B37=FW$6,$E37,"")</f>
        <v/>
      </c>
      <c r="FY37" s="293">
        <f>IF($B37=FW$6,$G37,0)</f>
        <v>0</v>
      </c>
      <c r="FZ37" s="293">
        <f>IF(FX37="",0,VLOOKUP(FX37,FX$55:FZ$58,3,FALSE))</f>
        <v>0</v>
      </c>
      <c r="GA37" s="294">
        <f t="shared" si="174"/>
        <v>0</v>
      </c>
      <c r="GB37" s="292" t="str">
        <f t="shared" si="175"/>
        <v/>
      </c>
      <c r="GC37" s="293" t="str">
        <f>IF($B37=GB$6,$E37,"")</f>
        <v/>
      </c>
      <c r="GD37" s="293">
        <f>IF($B37=GB$6,$G37,0)</f>
        <v>0</v>
      </c>
      <c r="GE37" s="293">
        <f>IF(GC37="",0,VLOOKUP(GC37,GC$55:GE$58,3,FALSE))</f>
        <v>0</v>
      </c>
      <c r="GF37" s="294">
        <f t="shared" si="179"/>
        <v>0</v>
      </c>
      <c r="GG37" s="292" t="str">
        <f t="shared" si="180"/>
        <v/>
      </c>
      <c r="GH37" s="293" t="str">
        <f>IF($B37=GG$6,$E37,"")</f>
        <v/>
      </c>
      <c r="GI37" s="294">
        <f>IF($B37=GG$6,$G37,0)</f>
        <v>0</v>
      </c>
      <c r="GJ37" s="292" t="str">
        <f t="shared" si="183"/>
        <v/>
      </c>
      <c r="GK37" s="293" t="str">
        <f>IF($B37=GJ$6,$E37,"")</f>
        <v/>
      </c>
      <c r="GL37" s="294">
        <f>IF($B37=GJ$6,$G37,0)</f>
        <v>0</v>
      </c>
      <c r="GM37" s="292" t="str">
        <f t="shared" si="186"/>
        <v/>
      </c>
      <c r="GN37" s="293" t="str">
        <f t="shared" si="192"/>
        <v/>
      </c>
      <c r="GO37" s="293" t="str">
        <f>IF($B37=GM$6,$C37,"")</f>
        <v/>
      </c>
      <c r="GP37" s="293" t="str">
        <f>IF($B37=GM$6,$E37,"")</f>
        <v/>
      </c>
      <c r="GQ37" s="294" t="str">
        <f>IF($B37=GM$6,$F37,"")</f>
        <v/>
      </c>
      <c r="GS37" s="320"/>
      <c r="GT37" s="321"/>
      <c r="GU37" s="321">
        <f t="shared" si="195"/>
        <v>0</v>
      </c>
      <c r="GV37" s="321" t="s">
        <v>312</v>
      </c>
      <c r="GW37" s="321" t="s">
        <v>211</v>
      </c>
      <c r="GX37" s="322">
        <f t="shared" si="0"/>
        <v>0</v>
      </c>
    </row>
    <row r="38" spans="1:206" ht="30" customHeight="1" thickBot="1">
      <c r="A38" s="68"/>
      <c r="B38" s="345"/>
      <c r="C38" s="78"/>
      <c r="D38" s="80"/>
      <c r="E38" s="73"/>
      <c r="F38" s="94"/>
      <c r="G38" s="309">
        <f>SUM(F38:F38)</f>
        <v>0</v>
      </c>
      <c r="I38" s="292" t="str">
        <f t="shared" si="190"/>
        <v/>
      </c>
      <c r="J38" s="293" t="str">
        <f>IF($B38=I$6,$E38,"")</f>
        <v/>
      </c>
      <c r="K38" s="293">
        <f>IF($B38=I$6,$G38,0)</f>
        <v>0</v>
      </c>
      <c r="L38" s="293">
        <f>IF(J38="",0,VLOOKUP(J38,J$55:L$56,3,FALSE))</f>
        <v>0</v>
      </c>
      <c r="M38" s="294">
        <f>K38*L38</f>
        <v>0</v>
      </c>
      <c r="N38" s="292" t="str">
        <f t="shared" si="5"/>
        <v/>
      </c>
      <c r="O38" s="293" t="str">
        <f>IF($B38=N$6,$E38,"")</f>
        <v/>
      </c>
      <c r="P38" s="293">
        <f>IF($B38=N$6,$G38,0)</f>
        <v>0</v>
      </c>
      <c r="Q38" s="293">
        <f>IF(O38="",0,VLOOKUP(O38,O$55:Q$56,3,FALSE))</f>
        <v>0</v>
      </c>
      <c r="R38" s="294">
        <f>P38*Q38</f>
        <v>0</v>
      </c>
      <c r="S38" s="292" t="str">
        <f t="shared" si="10"/>
        <v/>
      </c>
      <c r="T38" s="293" t="str">
        <f>IF($B38=S$6,$E38,"")</f>
        <v/>
      </c>
      <c r="U38" s="293">
        <f>IF($B38=S$6,$G38,0)</f>
        <v>0</v>
      </c>
      <c r="V38" s="293">
        <f>IF(T38="",0,VLOOKUP(T38,T$55:V$56,3,FALSE))</f>
        <v>0</v>
      </c>
      <c r="W38" s="294">
        <f>U38*V38</f>
        <v>0</v>
      </c>
      <c r="X38" s="292" t="str">
        <f t="shared" si="15"/>
        <v/>
      </c>
      <c r="Y38" s="293" t="str">
        <f>IF($B38=X$6,$E38,"")</f>
        <v/>
      </c>
      <c r="Z38" s="293">
        <f>IF($B38=X$6,$G38,0)</f>
        <v>0</v>
      </c>
      <c r="AA38" s="293">
        <f>IF(Y38="",0,VLOOKUP(Y38,Y$55:AA$56,3,FALSE))</f>
        <v>0</v>
      </c>
      <c r="AB38" s="294">
        <f>Z38*AA38</f>
        <v>0</v>
      </c>
      <c r="AC38" s="292" t="str">
        <f t="shared" si="20"/>
        <v/>
      </c>
      <c r="AD38" s="293" t="str">
        <f>IF($B38=AC$6,$E38,"")</f>
        <v/>
      </c>
      <c r="AE38" s="293">
        <f>IF($B38=AC$6,$G38,0)</f>
        <v>0</v>
      </c>
      <c r="AF38" s="293">
        <f>IF(AD38="",0,VLOOKUP(AD38,AD$55:AF$56,3,FALSE))</f>
        <v>0</v>
      </c>
      <c r="AG38" s="294">
        <f>AE38*AF38</f>
        <v>0</v>
      </c>
      <c r="AH38" s="292" t="str">
        <f t="shared" si="25"/>
        <v/>
      </c>
      <c r="AI38" s="293" t="str">
        <f>IF($B38=AH$6,$E38,"")</f>
        <v/>
      </c>
      <c r="AJ38" s="293">
        <f>IF($B38=AH$6,$G38,0)</f>
        <v>0</v>
      </c>
      <c r="AK38" s="293">
        <f>IF(AI38="",0,VLOOKUP(AI38,AI$55:AK$56,3,FALSE))</f>
        <v>0</v>
      </c>
      <c r="AL38" s="294">
        <f>AJ38*AK38</f>
        <v>0</v>
      </c>
      <c r="AM38" s="292" t="str">
        <f t="shared" si="30"/>
        <v/>
      </c>
      <c r="AN38" s="293" t="str">
        <f>IF($B38=AM$6,$E38,"")</f>
        <v/>
      </c>
      <c r="AO38" s="293">
        <f>IF($B38=AM$6,$G38,0)</f>
        <v>0</v>
      </c>
      <c r="AP38" s="293">
        <f>IF(AN38="",0,VLOOKUP(AN38,AN$55:AP$56,3,FALSE))</f>
        <v>0</v>
      </c>
      <c r="AQ38" s="294">
        <f>AO38*AP38</f>
        <v>0</v>
      </c>
      <c r="AR38" s="292" t="str">
        <f t="shared" si="35"/>
        <v/>
      </c>
      <c r="AS38" s="293" t="str">
        <f>IF($B38=AR$6,$E38,"")</f>
        <v/>
      </c>
      <c r="AT38" s="293">
        <f>IF($B38=AR$6,$G38,0)</f>
        <v>0</v>
      </c>
      <c r="AU38" s="293">
        <f>IF(AS38="",0,VLOOKUP(AS38,AS$55:AU$56,3,FALSE))</f>
        <v>0</v>
      </c>
      <c r="AV38" s="294">
        <f>AT38*AU38</f>
        <v>0</v>
      </c>
      <c r="AW38" s="292" t="str">
        <f t="shared" si="40"/>
        <v/>
      </c>
      <c r="AX38" s="293" t="str">
        <f>IF($B38=AW$6,$E38,"")</f>
        <v/>
      </c>
      <c r="AY38" s="293">
        <f>IF($B38=AW$6,$G38,0)</f>
        <v>0</v>
      </c>
      <c r="AZ38" s="293">
        <f>IF(AX38="",0,VLOOKUP(AX38,AX$55:AZ$56,3,FALSE))</f>
        <v>0</v>
      </c>
      <c r="BA38" s="294">
        <f>AY38*AZ38</f>
        <v>0</v>
      </c>
      <c r="BB38" s="292" t="str">
        <f t="shared" si="45"/>
        <v/>
      </c>
      <c r="BC38" s="293" t="str">
        <f>IF($B38=BB$6,$E38,"")</f>
        <v/>
      </c>
      <c r="BD38" s="293">
        <f>IF($B38=BB$6,$G38,0)</f>
        <v>0</v>
      </c>
      <c r="BE38" s="293">
        <f>IF(BC38="",0,VLOOKUP(BC38,BC$55:BE$56,3,FALSE))</f>
        <v>0</v>
      </c>
      <c r="BF38" s="294">
        <f>BD38*BE38</f>
        <v>0</v>
      </c>
      <c r="BG38" s="292" t="str">
        <f t="shared" si="50"/>
        <v/>
      </c>
      <c r="BH38" s="293" t="str">
        <f>IF($B38=BG$6,$E38,"")</f>
        <v/>
      </c>
      <c r="BI38" s="293">
        <f>IF($B38=BG$6,$G38,0)</f>
        <v>0</v>
      </c>
      <c r="BJ38" s="293">
        <f>IF(BH38="",0,VLOOKUP(BH38,BH$55:BJ$56,3,FALSE))</f>
        <v>0</v>
      </c>
      <c r="BK38" s="294">
        <f>BI38*BJ38</f>
        <v>0</v>
      </c>
      <c r="BL38" s="292" t="str">
        <f t="shared" si="55"/>
        <v/>
      </c>
      <c r="BM38" s="293" t="str">
        <f>IF($B38=BL$6,$E38,"")</f>
        <v/>
      </c>
      <c r="BN38" s="293">
        <f>IF($B38=BL$6,$G38,0)</f>
        <v>0</v>
      </c>
      <c r="BO38" s="293">
        <f>IF(BM38="",0,VLOOKUP(BM38,BM$55:BO$56,3,FALSE))</f>
        <v>0</v>
      </c>
      <c r="BP38" s="294">
        <f>BN38*BO38</f>
        <v>0</v>
      </c>
      <c r="BQ38" s="292" t="str">
        <f t="shared" si="60"/>
        <v/>
      </c>
      <c r="BR38" s="293" t="str">
        <f>IF($B38=BQ$6,$E38,"")</f>
        <v/>
      </c>
      <c r="BS38" s="293">
        <f>IF($B38=BQ$6,$G38,0)</f>
        <v>0</v>
      </c>
      <c r="BT38" s="293">
        <f>IF(BR38="",0,VLOOKUP(BR38,BR$55:BT$56,3,FALSE))</f>
        <v>0</v>
      </c>
      <c r="BU38" s="294">
        <f>BS38*BT38</f>
        <v>0</v>
      </c>
      <c r="BV38" s="292" t="str">
        <f t="shared" si="65"/>
        <v/>
      </c>
      <c r="BW38" s="293" t="str">
        <f>IF($B38=BV$6,$E38,"")</f>
        <v/>
      </c>
      <c r="BX38" s="293">
        <f>IF($B38=BV$6,$G38,0)</f>
        <v>0</v>
      </c>
      <c r="BY38" s="293">
        <f>IF(BW38="",0,VLOOKUP(BW38,BW$55:BY$58,3,FALSE))</f>
        <v>0</v>
      </c>
      <c r="BZ38" s="294">
        <f>BX38*BY38</f>
        <v>0</v>
      </c>
      <c r="CA38" s="292" t="str">
        <f t="shared" si="70"/>
        <v/>
      </c>
      <c r="CB38" s="293" t="str">
        <f>IF($B38=CA$6,$E38,"")</f>
        <v/>
      </c>
      <c r="CC38" s="293">
        <f>IF($B38=CA$6,$G38,0)</f>
        <v>0</v>
      </c>
      <c r="CD38" s="293">
        <f>IF(CB38="",0,VLOOKUP(CB38,CB$55:CD$58,3,FALSE))</f>
        <v>0</v>
      </c>
      <c r="CE38" s="294">
        <f>CC38*CD38</f>
        <v>0</v>
      </c>
      <c r="CF38" s="292" t="str">
        <f t="shared" si="75"/>
        <v/>
      </c>
      <c r="CG38" s="293" t="str">
        <f>IF($B38=CF$6,$E38,"")</f>
        <v/>
      </c>
      <c r="CH38" s="293">
        <f>IF($B38=CF$6,$G38,0)</f>
        <v>0</v>
      </c>
      <c r="CI38" s="293">
        <f>IF(CG38="",0,VLOOKUP(CG38,CG$55:CI$58,3,FALSE))</f>
        <v>0</v>
      </c>
      <c r="CJ38" s="294">
        <f>CH38*CI38</f>
        <v>0</v>
      </c>
      <c r="CK38" s="292" t="str">
        <f t="shared" si="80"/>
        <v/>
      </c>
      <c r="CL38" s="293" t="str">
        <f>IF($B38=CK$6,$E38,"")</f>
        <v/>
      </c>
      <c r="CM38" s="293">
        <f>IF($B38=CK$6,$G38,0)</f>
        <v>0</v>
      </c>
      <c r="CN38" s="293">
        <f>IF(CL38="",0,VLOOKUP(CL38,CL$55:CN$58,3,FALSE))</f>
        <v>0</v>
      </c>
      <c r="CO38" s="294">
        <f>CM38*CN38</f>
        <v>0</v>
      </c>
      <c r="CP38" s="292" t="str">
        <f t="shared" si="85"/>
        <v/>
      </c>
      <c r="CQ38" s="293" t="str">
        <f>IF($B38=CP$6,$E38,"")</f>
        <v/>
      </c>
      <c r="CR38" s="293">
        <f>IF($B38=CP$6,$G38,0)</f>
        <v>0</v>
      </c>
      <c r="CS38" s="293">
        <f>IF(CQ38="",0,VLOOKUP(CQ38,CQ$55:CS$58,3,FALSE))</f>
        <v>0</v>
      </c>
      <c r="CT38" s="294">
        <f>CR38*CS38</f>
        <v>0</v>
      </c>
      <c r="CU38" s="292" t="str">
        <f>IF($B38=CU$6,$A38,"")</f>
        <v/>
      </c>
      <c r="CV38" s="293" t="str">
        <f>IF($B38=CU$6,$E38,"")</f>
        <v/>
      </c>
      <c r="CW38" s="293">
        <f>IF($B38=CU$6,$G38,0)</f>
        <v>0</v>
      </c>
      <c r="CX38" s="293">
        <f>IF(CV38="",0,VLOOKUP(CV38,CV$55:CX$58,3,FALSE))</f>
        <v>0</v>
      </c>
      <c r="CY38" s="294">
        <f>CW38*CX38</f>
        <v>0</v>
      </c>
      <c r="CZ38" s="292" t="str">
        <f>IF($B38=CZ$6,$A38,"")</f>
        <v/>
      </c>
      <c r="DA38" s="293" t="str">
        <f>IF($B38=CZ$6,$E38,"")</f>
        <v/>
      </c>
      <c r="DB38" s="293">
        <f>IF($B38=CZ$6,$G38,0)</f>
        <v>0</v>
      </c>
      <c r="DC38" s="293">
        <f>IF(DA38="",0,VLOOKUP(DA38,DA$55:DC$58,3,FALSE))</f>
        <v>0</v>
      </c>
      <c r="DD38" s="294">
        <f>DB38*DC38</f>
        <v>0</v>
      </c>
      <c r="DE38" s="292" t="str">
        <f t="shared" si="100"/>
        <v/>
      </c>
      <c r="DF38" s="293" t="str">
        <f>IF($B38=DE$6,$E38,"")</f>
        <v/>
      </c>
      <c r="DG38" s="293">
        <f>IF($B38=DE$6,$G38,0)</f>
        <v>0</v>
      </c>
      <c r="DH38" s="293">
        <f>IF(DF38="",0,VLOOKUP(DF38,DF$55:DH$58,3,FALSE))</f>
        <v>0</v>
      </c>
      <c r="DI38" s="294">
        <f>DG38*DH38</f>
        <v>0</v>
      </c>
      <c r="DJ38" s="292" t="str">
        <f t="shared" si="105"/>
        <v/>
      </c>
      <c r="DK38" s="293" t="str">
        <f>IF($B38=DJ$6,$E38,"")</f>
        <v/>
      </c>
      <c r="DL38" s="293">
        <f>IF($B38=DJ$6,$G38,0)</f>
        <v>0</v>
      </c>
      <c r="DM38" s="293">
        <f>IF(DK38="",0,VLOOKUP(DK38,DK$55:DM$58,3,FALSE))</f>
        <v>0</v>
      </c>
      <c r="DN38" s="294">
        <f>DL38*DM38</f>
        <v>0</v>
      </c>
      <c r="DO38" s="292" t="str">
        <f t="shared" si="110"/>
        <v/>
      </c>
      <c r="DP38" s="293" t="str">
        <f>IF($B38=DO$6,$E38,"")</f>
        <v/>
      </c>
      <c r="DQ38" s="293">
        <f>IF($B38=DO$6,$G38,0)</f>
        <v>0</v>
      </c>
      <c r="DR38" s="293">
        <f>IF(DP38="",0,VLOOKUP(DP38,DP$55:DR$58,3,FALSE))</f>
        <v>0</v>
      </c>
      <c r="DS38" s="294">
        <f>DQ38*DR38</f>
        <v>0</v>
      </c>
      <c r="DT38" s="292" t="str">
        <f t="shared" si="115"/>
        <v/>
      </c>
      <c r="DU38" s="293" t="str">
        <f>IF($B38=DT$6,$E38,"")</f>
        <v/>
      </c>
      <c r="DV38" s="293">
        <f>IF($B38=DT$6,$G38,0)</f>
        <v>0</v>
      </c>
      <c r="DW38" s="293">
        <f>IF(DU38="",0,VLOOKUP(DU38,DU$55:DW$58,3,FALSE))</f>
        <v>0</v>
      </c>
      <c r="DX38" s="294">
        <f>DV38*DW38</f>
        <v>0</v>
      </c>
      <c r="DY38" s="292" t="str">
        <f t="shared" si="120"/>
        <v/>
      </c>
      <c r="DZ38" s="293" t="str">
        <f>IF($B38=DY$6,$E38,"")</f>
        <v/>
      </c>
      <c r="EA38" s="293">
        <f>IF($B38=DY$6,$G38,0)</f>
        <v>0</v>
      </c>
      <c r="EB38" s="293">
        <f>IF(DZ38="",0,VLOOKUP(DZ38,DZ$55:EB$58,3,FALSE))</f>
        <v>0</v>
      </c>
      <c r="EC38" s="294">
        <f>EA38*EB38</f>
        <v>0</v>
      </c>
      <c r="ED38" s="292" t="str">
        <f t="shared" si="125"/>
        <v/>
      </c>
      <c r="EE38" s="293" t="str">
        <f>IF($B38=ED$6,$E38,"")</f>
        <v/>
      </c>
      <c r="EF38" s="293">
        <f>IF($B38=ED$6,$G38,0)</f>
        <v>0</v>
      </c>
      <c r="EG38" s="293">
        <f>IF(EE38="",0,VLOOKUP(EE38,EE$55:EG$58,3,FALSE))</f>
        <v>0</v>
      </c>
      <c r="EH38" s="294">
        <f>EF38*EG38</f>
        <v>0</v>
      </c>
      <c r="EI38" s="292" t="str">
        <f t="shared" si="130"/>
        <v/>
      </c>
      <c r="EJ38" s="293" t="str">
        <f>IF($B38=EI$6,$E38,"")</f>
        <v/>
      </c>
      <c r="EK38" s="293">
        <f>IF($B38=EI$6,$G38,0)</f>
        <v>0</v>
      </c>
      <c r="EL38" s="293">
        <f>IF(EJ38="",0,VLOOKUP(EJ38,EJ$55:EL$58,3,FALSE))</f>
        <v>0</v>
      </c>
      <c r="EM38" s="294">
        <f>EK38*EL38</f>
        <v>0</v>
      </c>
      <c r="EN38" s="292" t="str">
        <f t="shared" si="135"/>
        <v/>
      </c>
      <c r="EO38" s="293" t="str">
        <f>IF($B38=EN$6,$E38,"")</f>
        <v/>
      </c>
      <c r="EP38" s="293">
        <f>IF($B38=EN$6,$G38,0)</f>
        <v>0</v>
      </c>
      <c r="EQ38" s="293">
        <f>IF(EO38="",0,VLOOKUP(EO38,EO$55:EQ$58,3,FALSE))</f>
        <v>0</v>
      </c>
      <c r="ER38" s="294">
        <f>EP38*EQ38</f>
        <v>0</v>
      </c>
      <c r="ES38" s="292" t="str">
        <f t="shared" si="140"/>
        <v/>
      </c>
      <c r="ET38" s="293" t="str">
        <f>IF($B38=ES$6,$E38,"")</f>
        <v/>
      </c>
      <c r="EU38" s="293">
        <f>IF($B38=ES$6,$G38,0)</f>
        <v>0</v>
      </c>
      <c r="EV38" s="293">
        <f>IF(ET38="",0,VLOOKUP(ET38,ET$55:EV$58,3,FALSE))</f>
        <v>0</v>
      </c>
      <c r="EW38" s="294">
        <f>EU38*EV38</f>
        <v>0</v>
      </c>
      <c r="EX38" s="292" t="str">
        <f t="shared" si="145"/>
        <v/>
      </c>
      <c r="EY38" s="293" t="str">
        <f>IF($B38=EX$6,$E38,"")</f>
        <v/>
      </c>
      <c r="EZ38" s="293">
        <f>IF($B38=EX$6,$G38,0)</f>
        <v>0</v>
      </c>
      <c r="FA38" s="293">
        <f>IF(EY38="",0,VLOOKUP(EY38,EY$55:FA$58,3,FALSE))</f>
        <v>0</v>
      </c>
      <c r="FB38" s="294">
        <f>EZ38*FA38</f>
        <v>0</v>
      </c>
      <c r="FC38" s="292" t="str">
        <f t="shared" si="150"/>
        <v/>
      </c>
      <c r="FD38" s="293" t="str">
        <f>IF($B38=FC$6,$E38,"")</f>
        <v/>
      </c>
      <c r="FE38" s="293">
        <f>IF($B38=FC$6,$G38,0)</f>
        <v>0</v>
      </c>
      <c r="FF38" s="293">
        <f>IF(FD38="",0,VLOOKUP(FD38,FD$55:FF$58,3,FALSE))</f>
        <v>0</v>
      </c>
      <c r="FG38" s="294">
        <f>FE38*FF38</f>
        <v>0</v>
      </c>
      <c r="FH38" s="292" t="str">
        <f t="shared" si="155"/>
        <v/>
      </c>
      <c r="FI38" s="293" t="str">
        <f>IF($B38=FH$6,$E38,"")</f>
        <v/>
      </c>
      <c r="FJ38" s="293">
        <f>IF($B38=FH$6,$G38,0)</f>
        <v>0</v>
      </c>
      <c r="FK38" s="293">
        <f>IF(FI38="",0,VLOOKUP(FI38,FI$55:FK$58,3,FALSE))</f>
        <v>0</v>
      </c>
      <c r="FL38" s="294">
        <f>FJ38*FK38</f>
        <v>0</v>
      </c>
      <c r="FM38" s="292" t="str">
        <f t="shared" si="160"/>
        <v/>
      </c>
      <c r="FN38" s="293" t="str">
        <f>IF($B38=FM$6,$E38,"")</f>
        <v/>
      </c>
      <c r="FO38" s="293">
        <f>IF($B38=FM$6,$G38,0)</f>
        <v>0</v>
      </c>
      <c r="FP38" s="293">
        <f>IF(FN38="",0,VLOOKUP(FN38,FN$55:FP$58,3,FALSE))</f>
        <v>0</v>
      </c>
      <c r="FQ38" s="294">
        <f>FO38*FP38</f>
        <v>0</v>
      </c>
      <c r="FR38" s="292" t="str">
        <f t="shared" si="165"/>
        <v/>
      </c>
      <c r="FS38" s="293" t="str">
        <f>IF($B38=FR$6,$E38,"")</f>
        <v/>
      </c>
      <c r="FT38" s="293">
        <f>IF($B38=FR$6,$G38,0)</f>
        <v>0</v>
      </c>
      <c r="FU38" s="293">
        <f>IF(FS38="",0,VLOOKUP(FS38,FS$55:FU$58,3,FALSE))</f>
        <v>0</v>
      </c>
      <c r="FV38" s="294">
        <f>FT38*FU38</f>
        <v>0</v>
      </c>
      <c r="FW38" s="292" t="str">
        <f t="shared" si="170"/>
        <v/>
      </c>
      <c r="FX38" s="293" t="str">
        <f>IF($B38=FW$6,$E38,"")</f>
        <v/>
      </c>
      <c r="FY38" s="293">
        <f>IF($B38=FW$6,$G38,0)</f>
        <v>0</v>
      </c>
      <c r="FZ38" s="293">
        <f>IF(FX38="",0,VLOOKUP(FX38,FX$55:FZ$58,3,FALSE))</f>
        <v>0</v>
      </c>
      <c r="GA38" s="294">
        <f>FY38*FZ38</f>
        <v>0</v>
      </c>
      <c r="GB38" s="292" t="str">
        <f t="shared" si="175"/>
        <v/>
      </c>
      <c r="GC38" s="293" t="str">
        <f>IF($B38=GB$6,$E38,"")</f>
        <v/>
      </c>
      <c r="GD38" s="293">
        <f>IF($B38=GB$6,$G38,0)</f>
        <v>0</v>
      </c>
      <c r="GE38" s="293">
        <f>IF(GC38="",0,VLOOKUP(GC38,GC$55:GE$58,3,FALSE))</f>
        <v>0</v>
      </c>
      <c r="GF38" s="294">
        <f>GD38*GE38</f>
        <v>0</v>
      </c>
      <c r="GG38" s="292" t="str">
        <f t="shared" si="180"/>
        <v/>
      </c>
      <c r="GH38" s="293" t="str">
        <f>IF($B38=GG$6,$E38,"")</f>
        <v/>
      </c>
      <c r="GI38" s="294">
        <f>IF($B38=GG$6,$G38,0)</f>
        <v>0</v>
      </c>
      <c r="GJ38" s="292" t="str">
        <f t="shared" si="183"/>
        <v/>
      </c>
      <c r="GK38" s="293" t="str">
        <f>IF($B38=GJ$6,$E38,"")</f>
        <v/>
      </c>
      <c r="GL38" s="294">
        <f>IF($B38=GJ$6,$G38,0)</f>
        <v>0</v>
      </c>
      <c r="GM38" s="292" t="str">
        <f t="shared" si="186"/>
        <v/>
      </c>
      <c r="GN38" s="293" t="str">
        <f>IF($B38=GM$6,$D38,"")</f>
        <v/>
      </c>
      <c r="GO38" s="293" t="str">
        <f>IF($B38=GM$6,$C38,"")</f>
        <v/>
      </c>
      <c r="GP38" s="293" t="str">
        <f>IF($B38=GM$6,$E38,"")</f>
        <v/>
      </c>
      <c r="GQ38" s="294" t="str">
        <f>IF($B38=GM$6,$F38,"")</f>
        <v/>
      </c>
    </row>
    <row r="39" spans="1:206" ht="30" customHeight="1" thickBot="1">
      <c r="A39" s="71"/>
      <c r="B39" s="350"/>
      <c r="C39" s="82"/>
      <c r="D39" s="82"/>
      <c r="E39" s="76"/>
      <c r="F39" s="97"/>
      <c r="G39" s="323">
        <f>SUM(F39:F39)</f>
        <v>0</v>
      </c>
      <c r="I39" s="292" t="str">
        <f t="shared" si="190"/>
        <v/>
      </c>
      <c r="J39" s="293" t="str">
        <f>IF($B39=I$6,$E39,"")</f>
        <v/>
      </c>
      <c r="K39" s="293">
        <f>IF($B39=I$6,$G39,0)</f>
        <v>0</v>
      </c>
      <c r="L39" s="293">
        <f>IF(J39="",0,VLOOKUP(J39,J$55:L$56,3,FALSE))</f>
        <v>0</v>
      </c>
      <c r="M39" s="294">
        <f t="shared" si="191"/>
        <v>0</v>
      </c>
      <c r="N39" s="292" t="str">
        <f t="shared" si="5"/>
        <v/>
      </c>
      <c r="O39" s="293" t="str">
        <f>IF($B39=N$6,$E39,"")</f>
        <v/>
      </c>
      <c r="P39" s="293">
        <f>IF($B39=N$6,$G39,0)</f>
        <v>0</v>
      </c>
      <c r="Q39" s="293">
        <f>IF(O39="",0,VLOOKUP(O39,O$55:Q$56,3,FALSE))</f>
        <v>0</v>
      </c>
      <c r="R39" s="294">
        <f t="shared" si="9"/>
        <v>0</v>
      </c>
      <c r="S39" s="292" t="str">
        <f t="shared" si="10"/>
        <v/>
      </c>
      <c r="T39" s="293" t="str">
        <f>IF($B39=S$6,$E39,"")</f>
        <v/>
      </c>
      <c r="U39" s="293">
        <f>IF($B39=S$6,$G39,0)</f>
        <v>0</v>
      </c>
      <c r="V39" s="293">
        <f>IF(T39="",0,VLOOKUP(T39,T$55:V$56,3,FALSE))</f>
        <v>0</v>
      </c>
      <c r="W39" s="294">
        <f t="shared" si="14"/>
        <v>0</v>
      </c>
      <c r="X39" s="292" t="str">
        <f t="shared" si="15"/>
        <v/>
      </c>
      <c r="Y39" s="293" t="str">
        <f>IF($B39=X$6,$E39,"")</f>
        <v/>
      </c>
      <c r="Z39" s="293">
        <f>IF($B39=X$6,$G39,0)</f>
        <v>0</v>
      </c>
      <c r="AA39" s="293">
        <f>IF(Y39="",0,VLOOKUP(Y39,Y$55:AA$56,3,FALSE))</f>
        <v>0</v>
      </c>
      <c r="AB39" s="294">
        <f t="shared" si="19"/>
        <v>0</v>
      </c>
      <c r="AC39" s="292" t="str">
        <f t="shared" si="20"/>
        <v/>
      </c>
      <c r="AD39" s="293" t="str">
        <f>IF($B39=AC$6,$E39,"")</f>
        <v/>
      </c>
      <c r="AE39" s="293">
        <f>IF($B39=AC$6,$G39,0)</f>
        <v>0</v>
      </c>
      <c r="AF39" s="293">
        <f>IF(AD39="",0,VLOOKUP(AD39,AD$55:AF$56,3,FALSE))</f>
        <v>0</v>
      </c>
      <c r="AG39" s="294">
        <f t="shared" si="24"/>
        <v>0</v>
      </c>
      <c r="AH39" s="292" t="str">
        <f t="shared" si="25"/>
        <v/>
      </c>
      <c r="AI39" s="293" t="str">
        <f>IF($B39=AH$6,$E39,"")</f>
        <v/>
      </c>
      <c r="AJ39" s="293">
        <f>IF($B39=AH$6,$G39,0)</f>
        <v>0</v>
      </c>
      <c r="AK39" s="293">
        <f>IF(AI39="",0,VLOOKUP(AI39,AI$55:AK$56,3,FALSE))</f>
        <v>0</v>
      </c>
      <c r="AL39" s="294">
        <f t="shared" si="29"/>
        <v>0</v>
      </c>
      <c r="AM39" s="292" t="str">
        <f t="shared" si="30"/>
        <v/>
      </c>
      <c r="AN39" s="293" t="str">
        <f>IF($B39=AM$6,$E39,"")</f>
        <v/>
      </c>
      <c r="AO39" s="293">
        <f>IF($B39=AM$6,$G39,0)</f>
        <v>0</v>
      </c>
      <c r="AP39" s="293">
        <f>IF(AN39="",0,VLOOKUP(AN39,AN$55:AP$56,3,FALSE))</f>
        <v>0</v>
      </c>
      <c r="AQ39" s="294">
        <f t="shared" si="34"/>
        <v>0</v>
      </c>
      <c r="AR39" s="292" t="str">
        <f t="shared" si="35"/>
        <v/>
      </c>
      <c r="AS39" s="293" t="str">
        <f>IF($B39=AR$6,$E39,"")</f>
        <v/>
      </c>
      <c r="AT39" s="293">
        <f>IF($B39=AR$6,$G39,0)</f>
        <v>0</v>
      </c>
      <c r="AU39" s="293">
        <f>IF(AS39="",0,VLOOKUP(AS39,AS$55:AU$56,3,FALSE))</f>
        <v>0</v>
      </c>
      <c r="AV39" s="294">
        <f t="shared" si="39"/>
        <v>0</v>
      </c>
      <c r="AW39" s="292" t="str">
        <f t="shared" si="40"/>
        <v/>
      </c>
      <c r="AX39" s="293" t="str">
        <f>IF($B39=AW$6,$E39,"")</f>
        <v/>
      </c>
      <c r="AY39" s="293">
        <f>IF($B39=AW$6,$G39,0)</f>
        <v>0</v>
      </c>
      <c r="AZ39" s="293">
        <f>IF(AX39="",0,VLOOKUP(AX39,AX$55:AZ$56,3,FALSE))</f>
        <v>0</v>
      </c>
      <c r="BA39" s="294">
        <f t="shared" si="44"/>
        <v>0</v>
      </c>
      <c r="BB39" s="292" t="str">
        <f t="shared" si="45"/>
        <v/>
      </c>
      <c r="BC39" s="293" t="str">
        <f>IF($B39=BB$6,$E39,"")</f>
        <v/>
      </c>
      <c r="BD39" s="293">
        <f>IF($B39=BB$6,$G39,0)</f>
        <v>0</v>
      </c>
      <c r="BE39" s="293">
        <f>IF(BC39="",0,VLOOKUP(BC39,BC$55:BE$56,3,FALSE))</f>
        <v>0</v>
      </c>
      <c r="BF39" s="294">
        <f t="shared" si="49"/>
        <v>0</v>
      </c>
      <c r="BG39" s="292" t="str">
        <f t="shared" si="50"/>
        <v/>
      </c>
      <c r="BH39" s="293" t="str">
        <f>IF($B39=BG$6,$E39,"")</f>
        <v/>
      </c>
      <c r="BI39" s="293">
        <f>IF($B39=BG$6,$G39,0)</f>
        <v>0</v>
      </c>
      <c r="BJ39" s="293">
        <f>IF(BH39="",0,VLOOKUP(BH39,BH$55:BJ$56,3,FALSE))</f>
        <v>0</v>
      </c>
      <c r="BK39" s="294">
        <f t="shared" si="54"/>
        <v>0</v>
      </c>
      <c r="BL39" s="292" t="str">
        <f t="shared" si="55"/>
        <v/>
      </c>
      <c r="BM39" s="293" t="str">
        <f>IF($B39=BL$6,$E39,"")</f>
        <v/>
      </c>
      <c r="BN39" s="293">
        <f>IF($B39=BL$6,$G39,0)</f>
        <v>0</v>
      </c>
      <c r="BO39" s="293">
        <f>IF(BM39="",0,VLOOKUP(BM39,BM$55:BO$56,3,FALSE))</f>
        <v>0</v>
      </c>
      <c r="BP39" s="294">
        <f t="shared" si="59"/>
        <v>0</v>
      </c>
      <c r="BQ39" s="292" t="str">
        <f t="shared" si="60"/>
        <v/>
      </c>
      <c r="BR39" s="293" t="str">
        <f>IF($B39=BQ$6,$E39,"")</f>
        <v/>
      </c>
      <c r="BS39" s="293">
        <f>IF($B39=BQ$6,$G39,0)</f>
        <v>0</v>
      </c>
      <c r="BT39" s="293">
        <f>IF(BR39="",0,VLOOKUP(BR39,BR$55:BT$56,3,FALSE))</f>
        <v>0</v>
      </c>
      <c r="BU39" s="294">
        <f t="shared" si="64"/>
        <v>0</v>
      </c>
      <c r="BV39" s="292" t="str">
        <f t="shared" si="65"/>
        <v/>
      </c>
      <c r="BW39" s="293" t="str">
        <f>IF($B39=BV$6,$E39,"")</f>
        <v/>
      </c>
      <c r="BX39" s="293">
        <f>IF($B39=BV$6,$G39,0)</f>
        <v>0</v>
      </c>
      <c r="BY39" s="293">
        <f>IF(BW39="",0,VLOOKUP(BW39,BW$55:BY$58,3,FALSE))</f>
        <v>0</v>
      </c>
      <c r="BZ39" s="294">
        <f t="shared" si="69"/>
        <v>0</v>
      </c>
      <c r="CA39" s="292" t="str">
        <f t="shared" si="70"/>
        <v/>
      </c>
      <c r="CB39" s="293" t="str">
        <f>IF($B39=CA$6,$E39,"")</f>
        <v/>
      </c>
      <c r="CC39" s="293">
        <f>IF($B39=CA$6,$G39,0)</f>
        <v>0</v>
      </c>
      <c r="CD39" s="293">
        <f>IF(CB39="",0,VLOOKUP(CB39,CB$55:CD$58,3,FALSE))</f>
        <v>0</v>
      </c>
      <c r="CE39" s="294">
        <f t="shared" si="74"/>
        <v>0</v>
      </c>
      <c r="CF39" s="292" t="str">
        <f t="shared" si="75"/>
        <v/>
      </c>
      <c r="CG39" s="293" t="str">
        <f>IF($B39=CF$6,$E39,"")</f>
        <v/>
      </c>
      <c r="CH39" s="293">
        <f>IF($B39=CF$6,$G39,0)</f>
        <v>0</v>
      </c>
      <c r="CI39" s="293">
        <f>IF(CG39="",0,VLOOKUP(CG39,CG$55:CI$58,3,FALSE))</f>
        <v>0</v>
      </c>
      <c r="CJ39" s="294">
        <f t="shared" si="79"/>
        <v>0</v>
      </c>
      <c r="CK39" s="292" t="str">
        <f t="shared" si="80"/>
        <v/>
      </c>
      <c r="CL39" s="293" t="str">
        <f>IF($B39=CK$6,$E39,"")</f>
        <v/>
      </c>
      <c r="CM39" s="293">
        <f>IF($B39=CK$6,$G39,0)</f>
        <v>0</v>
      </c>
      <c r="CN39" s="293">
        <f>IF(CL39="",0,VLOOKUP(CL39,CL$55:CN$58,3,FALSE))</f>
        <v>0</v>
      </c>
      <c r="CO39" s="294">
        <f t="shared" si="84"/>
        <v>0</v>
      </c>
      <c r="CP39" s="292" t="str">
        <f t="shared" si="85"/>
        <v/>
      </c>
      <c r="CQ39" s="293" t="str">
        <f>IF($B39=CP$6,$E39,"")</f>
        <v/>
      </c>
      <c r="CR39" s="293">
        <f>IF($B39=CP$6,$G39,0)</f>
        <v>0</v>
      </c>
      <c r="CS39" s="293">
        <f>IF(CQ39="",0,VLOOKUP(CQ39,CQ$55:CS$58,3,FALSE))</f>
        <v>0</v>
      </c>
      <c r="CT39" s="294">
        <f t="shared" si="89"/>
        <v>0</v>
      </c>
      <c r="CU39" s="292" t="str">
        <f>IF($B39=CU$6,$A39,"")</f>
        <v/>
      </c>
      <c r="CV39" s="293" t="str">
        <f>IF($B39=CU$6,$E39,"")</f>
        <v/>
      </c>
      <c r="CW39" s="293">
        <f>IF($B39=CU$6,$G39,0)</f>
        <v>0</v>
      </c>
      <c r="CX39" s="293">
        <f>IF(CV39="",0,VLOOKUP(CV39,CV$55:CX$58,3,FALSE))</f>
        <v>0</v>
      </c>
      <c r="CY39" s="294">
        <f t="shared" si="94"/>
        <v>0</v>
      </c>
      <c r="CZ39" s="292" t="str">
        <f>IF($B39=CZ$6,$A39,"")</f>
        <v/>
      </c>
      <c r="DA39" s="293" t="str">
        <f>IF($B39=CZ$6,$E39,"")</f>
        <v/>
      </c>
      <c r="DB39" s="293">
        <f>IF($B39=CZ$6,$G39,0)</f>
        <v>0</v>
      </c>
      <c r="DC39" s="293">
        <f>IF(DA39="",0,VLOOKUP(DA39,DA$55:DC$58,3,FALSE))</f>
        <v>0</v>
      </c>
      <c r="DD39" s="294">
        <f t="shared" si="99"/>
        <v>0</v>
      </c>
      <c r="DE39" s="292" t="str">
        <f t="shared" si="100"/>
        <v/>
      </c>
      <c r="DF39" s="293" t="str">
        <f>IF($B39=DE$6,$E39,"")</f>
        <v/>
      </c>
      <c r="DG39" s="293">
        <f>IF($B39=DE$6,$G39,0)</f>
        <v>0</v>
      </c>
      <c r="DH39" s="293">
        <f>IF(DF39="",0,VLOOKUP(DF39,DF$55:DH$58,3,FALSE))</f>
        <v>0</v>
      </c>
      <c r="DI39" s="294">
        <f t="shared" si="104"/>
        <v>0</v>
      </c>
      <c r="DJ39" s="292" t="str">
        <f t="shared" si="105"/>
        <v/>
      </c>
      <c r="DK39" s="293" t="str">
        <f>IF($B39=DJ$6,$E39,"")</f>
        <v/>
      </c>
      <c r="DL39" s="293">
        <f>IF($B39=DJ$6,$G39,0)</f>
        <v>0</v>
      </c>
      <c r="DM39" s="293">
        <f>IF(DK39="",0,VLOOKUP(DK39,DK$55:DM$58,3,FALSE))</f>
        <v>0</v>
      </c>
      <c r="DN39" s="294">
        <f t="shared" si="109"/>
        <v>0</v>
      </c>
      <c r="DO39" s="292" t="str">
        <f t="shared" si="110"/>
        <v/>
      </c>
      <c r="DP39" s="293" t="str">
        <f>IF($B39=DO$6,$E39,"")</f>
        <v/>
      </c>
      <c r="DQ39" s="293">
        <f>IF($B39=DO$6,$G39,0)</f>
        <v>0</v>
      </c>
      <c r="DR39" s="293">
        <f>IF(DP39="",0,VLOOKUP(DP39,DP$55:DR$58,3,FALSE))</f>
        <v>0</v>
      </c>
      <c r="DS39" s="294">
        <f t="shared" si="114"/>
        <v>0</v>
      </c>
      <c r="DT39" s="292" t="str">
        <f t="shared" si="115"/>
        <v/>
      </c>
      <c r="DU39" s="293" t="str">
        <f>IF($B39=DT$6,$E39,"")</f>
        <v/>
      </c>
      <c r="DV39" s="293">
        <f>IF($B39=DT$6,$G39,0)</f>
        <v>0</v>
      </c>
      <c r="DW39" s="293">
        <f>IF(DU39="",0,VLOOKUP(DU39,DU$55:DW$58,3,FALSE))</f>
        <v>0</v>
      </c>
      <c r="DX39" s="294">
        <f t="shared" si="119"/>
        <v>0</v>
      </c>
      <c r="DY39" s="292" t="str">
        <f t="shared" si="120"/>
        <v/>
      </c>
      <c r="DZ39" s="293" t="str">
        <f>IF($B39=DY$6,$E39,"")</f>
        <v/>
      </c>
      <c r="EA39" s="293">
        <f>IF($B39=DY$6,$G39,0)</f>
        <v>0</v>
      </c>
      <c r="EB39" s="293">
        <f>IF(DZ39="",0,VLOOKUP(DZ39,DZ$55:EB$58,3,FALSE))</f>
        <v>0</v>
      </c>
      <c r="EC39" s="294">
        <f t="shared" si="124"/>
        <v>0</v>
      </c>
      <c r="ED39" s="292" t="str">
        <f t="shared" si="125"/>
        <v/>
      </c>
      <c r="EE39" s="293" t="str">
        <f>IF($B39=ED$6,$E39,"")</f>
        <v/>
      </c>
      <c r="EF39" s="293">
        <f>IF($B39=ED$6,$G39,0)</f>
        <v>0</v>
      </c>
      <c r="EG39" s="293">
        <f>IF(EE39="",0,VLOOKUP(EE39,EE$55:EG$58,3,FALSE))</f>
        <v>0</v>
      </c>
      <c r="EH39" s="294">
        <f t="shared" si="129"/>
        <v>0</v>
      </c>
      <c r="EI39" s="292" t="str">
        <f t="shared" si="130"/>
        <v/>
      </c>
      <c r="EJ39" s="293" t="str">
        <f>IF($B39=EI$6,$E39,"")</f>
        <v/>
      </c>
      <c r="EK39" s="293">
        <f>IF($B39=EI$6,$G39,0)</f>
        <v>0</v>
      </c>
      <c r="EL39" s="293">
        <f>IF(EJ39="",0,VLOOKUP(EJ39,EJ$55:EL$58,3,FALSE))</f>
        <v>0</v>
      </c>
      <c r="EM39" s="294">
        <f t="shared" si="134"/>
        <v>0</v>
      </c>
      <c r="EN39" s="292" t="str">
        <f t="shared" si="135"/>
        <v/>
      </c>
      <c r="EO39" s="293" t="str">
        <f>IF($B39=EN$6,$E39,"")</f>
        <v/>
      </c>
      <c r="EP39" s="293">
        <f>IF($B39=EN$6,$G39,0)</f>
        <v>0</v>
      </c>
      <c r="EQ39" s="293">
        <f>IF(EO39="",0,VLOOKUP(EO39,EO$55:EQ$58,3,FALSE))</f>
        <v>0</v>
      </c>
      <c r="ER39" s="294">
        <f t="shared" si="139"/>
        <v>0</v>
      </c>
      <c r="ES39" s="292" t="str">
        <f t="shared" si="140"/>
        <v/>
      </c>
      <c r="ET39" s="293" t="str">
        <f>IF($B39=ES$6,$E39,"")</f>
        <v/>
      </c>
      <c r="EU39" s="293">
        <f>IF($B39=ES$6,$G39,0)</f>
        <v>0</v>
      </c>
      <c r="EV39" s="293">
        <f>IF(ET39="",0,VLOOKUP(ET39,ET$55:EV$58,3,FALSE))</f>
        <v>0</v>
      </c>
      <c r="EW39" s="294">
        <f t="shared" si="144"/>
        <v>0</v>
      </c>
      <c r="EX39" s="292" t="str">
        <f t="shared" si="145"/>
        <v/>
      </c>
      <c r="EY39" s="293" t="str">
        <f>IF($B39=EX$6,$E39,"")</f>
        <v/>
      </c>
      <c r="EZ39" s="293">
        <f>IF($B39=EX$6,$G39,0)</f>
        <v>0</v>
      </c>
      <c r="FA39" s="293">
        <f>IF(EY39="",0,VLOOKUP(EY39,EY$55:FA$58,3,FALSE))</f>
        <v>0</v>
      </c>
      <c r="FB39" s="294">
        <f t="shared" si="149"/>
        <v>0</v>
      </c>
      <c r="FC39" s="292" t="str">
        <f t="shared" si="150"/>
        <v/>
      </c>
      <c r="FD39" s="293" t="str">
        <f>IF($B39=FC$6,$E39,"")</f>
        <v/>
      </c>
      <c r="FE39" s="293">
        <f>IF($B39=FC$6,$G39,0)</f>
        <v>0</v>
      </c>
      <c r="FF39" s="293">
        <f>IF(FD39="",0,VLOOKUP(FD39,FD$55:FF$58,3,FALSE))</f>
        <v>0</v>
      </c>
      <c r="FG39" s="294">
        <f t="shared" si="154"/>
        <v>0</v>
      </c>
      <c r="FH39" s="292" t="str">
        <f t="shared" si="155"/>
        <v/>
      </c>
      <c r="FI39" s="293" t="str">
        <f>IF($B39=FH$6,$E39,"")</f>
        <v/>
      </c>
      <c r="FJ39" s="293">
        <f>IF($B39=FH$6,$G39,0)</f>
        <v>0</v>
      </c>
      <c r="FK39" s="293">
        <f>IF(FI39="",0,VLOOKUP(FI39,FI$55:FK$58,3,FALSE))</f>
        <v>0</v>
      </c>
      <c r="FL39" s="294">
        <f t="shared" si="159"/>
        <v>0</v>
      </c>
      <c r="FM39" s="292" t="str">
        <f t="shared" si="160"/>
        <v/>
      </c>
      <c r="FN39" s="293" t="str">
        <f>IF($B39=FM$6,$E39,"")</f>
        <v/>
      </c>
      <c r="FO39" s="293">
        <f>IF($B39=FM$6,$G39,0)</f>
        <v>0</v>
      </c>
      <c r="FP39" s="293">
        <f>IF(FN39="",0,VLOOKUP(FN39,FN$55:FP$58,3,FALSE))</f>
        <v>0</v>
      </c>
      <c r="FQ39" s="294">
        <f t="shared" si="164"/>
        <v>0</v>
      </c>
      <c r="FR39" s="292" t="str">
        <f t="shared" si="165"/>
        <v/>
      </c>
      <c r="FS39" s="293" t="str">
        <f>IF($B39=FR$6,$E39,"")</f>
        <v/>
      </c>
      <c r="FT39" s="293">
        <f>IF($B39=FR$6,$G39,0)</f>
        <v>0</v>
      </c>
      <c r="FU39" s="293">
        <f>IF(FS39="",0,VLOOKUP(FS39,FS$55:FU$58,3,FALSE))</f>
        <v>0</v>
      </c>
      <c r="FV39" s="294">
        <f t="shared" si="169"/>
        <v>0</v>
      </c>
      <c r="FW39" s="292" t="str">
        <f t="shared" si="170"/>
        <v/>
      </c>
      <c r="FX39" s="293" t="str">
        <f>IF($B39=FW$6,$E39,"")</f>
        <v/>
      </c>
      <c r="FY39" s="293">
        <f>IF($B39=FW$6,$G39,0)</f>
        <v>0</v>
      </c>
      <c r="FZ39" s="293">
        <f>IF(FX39="",0,VLOOKUP(FX39,FX$55:FZ$58,3,FALSE))</f>
        <v>0</v>
      </c>
      <c r="GA39" s="294">
        <f t="shared" si="174"/>
        <v>0</v>
      </c>
      <c r="GB39" s="292" t="str">
        <f t="shared" si="175"/>
        <v/>
      </c>
      <c r="GC39" s="293" t="str">
        <f>IF($B39=GB$6,$E39,"")</f>
        <v/>
      </c>
      <c r="GD39" s="293">
        <f>IF($B39=GB$6,$G39,0)</f>
        <v>0</v>
      </c>
      <c r="GE39" s="293">
        <f>IF(GC39="",0,VLOOKUP(GC39,GC$55:GE$58,3,FALSE))</f>
        <v>0</v>
      </c>
      <c r="GF39" s="294">
        <f t="shared" si="179"/>
        <v>0</v>
      </c>
      <c r="GG39" s="292" t="str">
        <f t="shared" si="180"/>
        <v/>
      </c>
      <c r="GH39" s="293" t="str">
        <f>IF($B39=GG$6,$E39,"")</f>
        <v/>
      </c>
      <c r="GI39" s="294">
        <f>IF($B39=GG$6,$G39,0)</f>
        <v>0</v>
      </c>
      <c r="GJ39" s="292" t="str">
        <f t="shared" si="183"/>
        <v/>
      </c>
      <c r="GK39" s="293" t="str">
        <f>IF($B39=GJ$6,$E39,"")</f>
        <v/>
      </c>
      <c r="GL39" s="294">
        <f>IF($B39=GJ$6,$G39,0)</f>
        <v>0</v>
      </c>
      <c r="GM39" s="292" t="str">
        <f t="shared" si="186"/>
        <v/>
      </c>
      <c r="GN39" s="293" t="str">
        <f t="shared" si="192"/>
        <v/>
      </c>
      <c r="GO39" s="293" t="str">
        <f>IF($B39=GM$6,$C39,"")</f>
        <v/>
      </c>
      <c r="GP39" s="293" t="str">
        <f>IF($B39=GM$6,$E39,"")</f>
        <v/>
      </c>
      <c r="GQ39" s="294" t="str">
        <f>IF($B39=GM$6,$F39,"")</f>
        <v/>
      </c>
      <c r="GS39" s="287" t="s">
        <v>440</v>
      </c>
      <c r="GT39" s="288"/>
      <c r="GU39" s="289" t="s">
        <v>468</v>
      </c>
      <c r="GV39" s="288" t="str">
        <f t="shared" ref="GV39:GW70" si="196">GV6</f>
        <v>低圧用</v>
      </c>
      <c r="GW39" s="288" t="str">
        <f t="shared" si="196"/>
        <v>m3</v>
      </c>
      <c r="GX39" s="290">
        <f>SUMIFS($GQ$31:$GQ$35,$GN$31:$GN$35,GU39,$GO$31:$GO$35,GV39,$GP$31:$GP$35,GW39)</f>
        <v>0</v>
      </c>
    </row>
    <row r="40" spans="1:206">
      <c r="A40" s="98"/>
      <c r="B40" s="98"/>
      <c r="C40" s="98"/>
      <c r="D40" s="98"/>
      <c r="E40" s="277"/>
      <c r="F40" s="98"/>
      <c r="G40" s="98"/>
      <c r="I40" s="292"/>
      <c r="J40" s="293"/>
      <c r="K40" s="293"/>
      <c r="L40" s="293"/>
      <c r="M40" s="294"/>
      <c r="N40" s="292"/>
      <c r="O40" s="293"/>
      <c r="P40" s="293"/>
      <c r="Q40" s="293"/>
      <c r="R40" s="294"/>
      <c r="S40" s="292"/>
      <c r="T40" s="293"/>
      <c r="U40" s="293"/>
      <c r="V40" s="293"/>
      <c r="W40" s="294"/>
      <c r="X40" s="292"/>
      <c r="Y40" s="293"/>
      <c r="Z40" s="293"/>
      <c r="AA40" s="293"/>
      <c r="AB40" s="294"/>
      <c r="AC40" s="292"/>
      <c r="AD40" s="293"/>
      <c r="AE40" s="293"/>
      <c r="AF40" s="293"/>
      <c r="AG40" s="294"/>
      <c r="AH40" s="292"/>
      <c r="AI40" s="293"/>
      <c r="AJ40" s="293"/>
      <c r="AK40" s="293"/>
      <c r="AL40" s="294"/>
      <c r="AM40" s="292"/>
      <c r="AN40" s="293"/>
      <c r="AO40" s="293"/>
      <c r="AP40" s="293"/>
      <c r="AQ40" s="294"/>
      <c r="AR40" s="292"/>
      <c r="AS40" s="293"/>
      <c r="AT40" s="293"/>
      <c r="AU40" s="293"/>
      <c r="AV40" s="294"/>
      <c r="AW40" s="292"/>
      <c r="AX40" s="293"/>
      <c r="AY40" s="293"/>
      <c r="AZ40" s="293"/>
      <c r="BA40" s="294"/>
      <c r="BB40" s="292"/>
      <c r="BC40" s="293"/>
      <c r="BD40" s="293"/>
      <c r="BE40" s="293"/>
      <c r="BF40" s="294"/>
      <c r="BG40" s="292"/>
      <c r="BH40" s="293"/>
      <c r="BI40" s="293"/>
      <c r="BJ40" s="293"/>
      <c r="BK40" s="294"/>
      <c r="BL40" s="292"/>
      <c r="BM40" s="293"/>
      <c r="BN40" s="293"/>
      <c r="BO40" s="293"/>
      <c r="BP40" s="294"/>
      <c r="BQ40" s="292"/>
      <c r="BR40" s="293"/>
      <c r="BS40" s="293"/>
      <c r="BT40" s="293"/>
      <c r="BU40" s="294"/>
      <c r="BV40" s="292"/>
      <c r="BW40" s="293"/>
      <c r="BX40" s="293"/>
      <c r="BY40" s="293"/>
      <c r="BZ40" s="294"/>
      <c r="CA40" s="292"/>
      <c r="CB40" s="293"/>
      <c r="CC40" s="293"/>
      <c r="CD40" s="293"/>
      <c r="CE40" s="294"/>
      <c r="CF40" s="292"/>
      <c r="CG40" s="293"/>
      <c r="CH40" s="293"/>
      <c r="CI40" s="293"/>
      <c r="CJ40" s="294"/>
      <c r="CK40" s="292"/>
      <c r="CL40" s="293"/>
      <c r="CM40" s="293"/>
      <c r="CN40" s="293"/>
      <c r="CO40" s="294"/>
      <c r="CP40" s="292"/>
      <c r="CQ40" s="293"/>
      <c r="CR40" s="293"/>
      <c r="CS40" s="293"/>
      <c r="CT40" s="294"/>
      <c r="CU40" s="292"/>
      <c r="CV40" s="293"/>
      <c r="CW40" s="293"/>
      <c r="CX40" s="293"/>
      <c r="CY40" s="294"/>
      <c r="CZ40" s="292"/>
      <c r="DA40" s="293"/>
      <c r="DB40" s="293"/>
      <c r="DC40" s="293"/>
      <c r="DD40" s="294"/>
      <c r="DE40" s="292"/>
      <c r="DF40" s="293"/>
      <c r="DG40" s="293"/>
      <c r="DH40" s="293"/>
      <c r="DI40" s="294"/>
      <c r="DJ40" s="292"/>
      <c r="DK40" s="293"/>
      <c r="DL40" s="293"/>
      <c r="DM40" s="293"/>
      <c r="DN40" s="294"/>
      <c r="DO40" s="292"/>
      <c r="DP40" s="293"/>
      <c r="DQ40" s="293"/>
      <c r="DR40" s="293"/>
      <c r="DS40" s="294"/>
      <c r="DT40" s="292"/>
      <c r="DU40" s="293"/>
      <c r="DV40" s="293"/>
      <c r="DW40" s="293"/>
      <c r="DX40" s="294"/>
      <c r="DY40" s="292"/>
      <c r="DZ40" s="293"/>
      <c r="EA40" s="293"/>
      <c r="EB40" s="293"/>
      <c r="EC40" s="294"/>
      <c r="ED40" s="292"/>
      <c r="EE40" s="293"/>
      <c r="EF40" s="293"/>
      <c r="EG40" s="293"/>
      <c r="EH40" s="294"/>
      <c r="EI40" s="292"/>
      <c r="EJ40" s="293"/>
      <c r="EK40" s="293"/>
      <c r="EL40" s="293"/>
      <c r="EM40" s="294"/>
      <c r="EN40" s="292"/>
      <c r="EO40" s="293"/>
      <c r="EP40" s="293"/>
      <c r="EQ40" s="293"/>
      <c r="ER40" s="294"/>
      <c r="ES40" s="292"/>
      <c r="ET40" s="293"/>
      <c r="EU40" s="293"/>
      <c r="EV40" s="293"/>
      <c r="EW40" s="294"/>
      <c r="EX40" s="292"/>
      <c r="EY40" s="293"/>
      <c r="EZ40" s="293"/>
      <c r="FA40" s="293"/>
      <c r="FB40" s="294"/>
      <c r="FC40" s="292"/>
      <c r="FD40" s="293"/>
      <c r="FE40" s="293"/>
      <c r="FF40" s="293"/>
      <c r="FG40" s="294"/>
      <c r="FH40" s="292"/>
      <c r="FI40" s="293"/>
      <c r="FJ40" s="293"/>
      <c r="FK40" s="293"/>
      <c r="FL40" s="294"/>
      <c r="FM40" s="292"/>
      <c r="FN40" s="293"/>
      <c r="FO40" s="293"/>
      <c r="FP40" s="293"/>
      <c r="FQ40" s="294"/>
      <c r="FR40" s="292"/>
      <c r="FS40" s="293"/>
      <c r="FT40" s="293"/>
      <c r="FU40" s="293"/>
      <c r="FV40" s="294"/>
      <c r="FW40" s="292"/>
      <c r="FX40" s="293"/>
      <c r="FY40" s="293"/>
      <c r="FZ40" s="293"/>
      <c r="GA40" s="294"/>
      <c r="GB40" s="292"/>
      <c r="GC40" s="293"/>
      <c r="GD40" s="293"/>
      <c r="GE40" s="293"/>
      <c r="GF40" s="294"/>
      <c r="GG40" s="292"/>
      <c r="GH40" s="293"/>
      <c r="GI40" s="294"/>
      <c r="GJ40" s="292"/>
      <c r="GK40" s="293"/>
      <c r="GL40" s="294"/>
      <c r="GM40" s="292"/>
      <c r="GN40" s="293"/>
      <c r="GO40" s="293"/>
      <c r="GP40" s="293"/>
      <c r="GQ40" s="294"/>
      <c r="GS40" s="295"/>
      <c r="GT40" s="293"/>
      <c r="GU40" s="296" t="s">
        <v>468</v>
      </c>
      <c r="GV40" s="293" t="str">
        <f t="shared" si="196"/>
        <v>低圧用</v>
      </c>
      <c r="GW40" s="293" t="str">
        <f t="shared" si="196"/>
        <v>Nm3</v>
      </c>
      <c r="GX40" s="297">
        <f t="shared" ref="GX40:GX70" si="197">SUMIFS($GQ$31:$GQ$35,$GN$31:$GN$35,GU40,$GO$31:$GO$35,GV40,$GP$31:$GP$35,GW40)</f>
        <v>0</v>
      </c>
    </row>
    <row r="41" spans="1:206">
      <c r="I41" s="292" t="s">
        <v>147</v>
      </c>
      <c r="J41" s="293"/>
      <c r="K41" s="293"/>
      <c r="L41" s="293"/>
      <c r="M41" s="294">
        <f>SUMIF(I$9:I$39,I41,M$9:M$39)</f>
        <v>0</v>
      </c>
      <c r="N41" s="292" t="s">
        <v>147</v>
      </c>
      <c r="O41" s="293"/>
      <c r="P41" s="293"/>
      <c r="Q41" s="293"/>
      <c r="R41" s="294">
        <f>SUMIF(N$9:N$39,N41,R$9:R$39)</f>
        <v>0</v>
      </c>
      <c r="S41" s="292" t="s">
        <v>147</v>
      </c>
      <c r="T41" s="293"/>
      <c r="U41" s="293"/>
      <c r="V41" s="293"/>
      <c r="W41" s="294">
        <f>SUMIF(S$9:S$39,S41,W$9:W$39)</f>
        <v>0</v>
      </c>
      <c r="X41" s="292" t="s">
        <v>147</v>
      </c>
      <c r="Y41" s="293"/>
      <c r="Z41" s="293"/>
      <c r="AA41" s="293"/>
      <c r="AB41" s="294">
        <f>SUMIF(X$9:X$39,X41,AB$9:AB$39)</f>
        <v>0</v>
      </c>
      <c r="AC41" s="292" t="s">
        <v>147</v>
      </c>
      <c r="AD41" s="293"/>
      <c r="AE41" s="293"/>
      <c r="AF41" s="293"/>
      <c r="AG41" s="294">
        <f>SUMIF(AC$9:AC$39,AC41,AG$9:AG$39)</f>
        <v>0</v>
      </c>
      <c r="AH41" s="292" t="s">
        <v>147</v>
      </c>
      <c r="AI41" s="293"/>
      <c r="AJ41" s="293"/>
      <c r="AK41" s="293"/>
      <c r="AL41" s="294">
        <f>SUMIF(AH$9:AH$39,AH41,AL$9:AL$39)</f>
        <v>0</v>
      </c>
      <c r="AM41" s="292" t="s">
        <v>147</v>
      </c>
      <c r="AN41" s="293"/>
      <c r="AO41" s="293"/>
      <c r="AP41" s="293"/>
      <c r="AQ41" s="294">
        <f>SUMIF(AM$9:AM$39,AM41,AQ$9:AQ$39)</f>
        <v>0</v>
      </c>
      <c r="AR41" s="292" t="s">
        <v>147</v>
      </c>
      <c r="AS41" s="293"/>
      <c r="AT41" s="293"/>
      <c r="AU41" s="293"/>
      <c r="AV41" s="294">
        <f>SUMIF(AR$9:AR$39,AR41,AV$9:AV$39)</f>
        <v>0</v>
      </c>
      <c r="AW41" s="292" t="s">
        <v>147</v>
      </c>
      <c r="AX41" s="293"/>
      <c r="AY41" s="293"/>
      <c r="AZ41" s="293"/>
      <c r="BA41" s="294">
        <f>SUMIF(AW$9:AW$39,AW41,BA$9:BA$39)</f>
        <v>0</v>
      </c>
      <c r="BB41" s="292" t="s">
        <v>147</v>
      </c>
      <c r="BC41" s="293"/>
      <c r="BD41" s="293"/>
      <c r="BE41" s="293"/>
      <c r="BF41" s="294">
        <f>SUMIF(BB$9:BB$39,BB41,BF$9:BF$39)</f>
        <v>0</v>
      </c>
      <c r="BG41" s="292" t="s">
        <v>147</v>
      </c>
      <c r="BH41" s="293"/>
      <c r="BI41" s="293"/>
      <c r="BJ41" s="293"/>
      <c r="BK41" s="294">
        <f>SUMIF(BG$9:BG$39,BG41,BK$9:BK$39)</f>
        <v>0</v>
      </c>
      <c r="BL41" s="292" t="s">
        <v>147</v>
      </c>
      <c r="BM41" s="293"/>
      <c r="BN41" s="293"/>
      <c r="BO41" s="293"/>
      <c r="BP41" s="294">
        <f>SUMIF(BL$9:BL$39,BL41,BP$9:BP$39)</f>
        <v>0</v>
      </c>
      <c r="BQ41" s="292" t="s">
        <v>147</v>
      </c>
      <c r="BR41" s="293"/>
      <c r="BS41" s="293"/>
      <c r="BT41" s="293"/>
      <c r="BU41" s="294">
        <f>SUMIF(BQ$9:BQ$39,BQ41,BU$9:BU$39)</f>
        <v>0</v>
      </c>
      <c r="BV41" s="292" t="s">
        <v>147</v>
      </c>
      <c r="BW41" s="293"/>
      <c r="BX41" s="293"/>
      <c r="BY41" s="293"/>
      <c r="BZ41" s="294">
        <f>SUMIF(BV$9:BV$39,BV41,BZ$9:BZ$39)</f>
        <v>0</v>
      </c>
      <c r="CA41" s="292" t="s">
        <v>147</v>
      </c>
      <c r="CB41" s="293"/>
      <c r="CC41" s="293"/>
      <c r="CD41" s="293"/>
      <c r="CE41" s="294">
        <f>SUMIF(CA$9:CA$39,CA41,CE$9:CE$39)</f>
        <v>0</v>
      </c>
      <c r="CF41" s="292" t="s">
        <v>147</v>
      </c>
      <c r="CG41" s="293"/>
      <c r="CH41" s="293"/>
      <c r="CI41" s="293"/>
      <c r="CJ41" s="294">
        <f>SUMIF(CF$9:CF$39,CF41,CJ$9:CJ$39)</f>
        <v>0</v>
      </c>
      <c r="CK41" s="292" t="s">
        <v>147</v>
      </c>
      <c r="CL41" s="293"/>
      <c r="CM41" s="293"/>
      <c r="CN41" s="293"/>
      <c r="CO41" s="294">
        <f>SUMIF(CK$9:CK$39,CK41,CO$9:CO$39)</f>
        <v>0</v>
      </c>
      <c r="CP41" s="292" t="s">
        <v>147</v>
      </c>
      <c r="CQ41" s="293"/>
      <c r="CR41" s="293"/>
      <c r="CS41" s="293"/>
      <c r="CT41" s="294">
        <f>SUMIF(CP$9:CP$39,CP41,CT$9:CT$39)</f>
        <v>0</v>
      </c>
      <c r="CU41" s="292" t="s">
        <v>147</v>
      </c>
      <c r="CV41" s="293"/>
      <c r="CW41" s="293"/>
      <c r="CX41" s="293"/>
      <c r="CY41" s="294">
        <f>SUMIF(CU$9:CU$39,CU41,CY$9:CY$39)</f>
        <v>0</v>
      </c>
      <c r="CZ41" s="292" t="s">
        <v>147</v>
      </c>
      <c r="DA41" s="293"/>
      <c r="DB41" s="293"/>
      <c r="DC41" s="293"/>
      <c r="DD41" s="294">
        <f>SUMIF(CZ$9:CZ$39,CZ41,DD$9:DD$39)</f>
        <v>0</v>
      </c>
      <c r="DE41" s="292" t="s">
        <v>147</v>
      </c>
      <c r="DF41" s="293"/>
      <c r="DG41" s="293"/>
      <c r="DH41" s="293"/>
      <c r="DI41" s="294">
        <f>SUMIF(DE$9:DE$39,DE41,DI$9:DI$39)</f>
        <v>0</v>
      </c>
      <c r="DJ41" s="292" t="s">
        <v>147</v>
      </c>
      <c r="DK41" s="293"/>
      <c r="DL41" s="293"/>
      <c r="DM41" s="293"/>
      <c r="DN41" s="294">
        <f>SUMIF(DJ$9:DJ$39,DJ41,DN$9:DN$39)</f>
        <v>0</v>
      </c>
      <c r="DO41" s="292" t="s">
        <v>147</v>
      </c>
      <c r="DP41" s="293"/>
      <c r="DQ41" s="293"/>
      <c r="DR41" s="293"/>
      <c r="DS41" s="294">
        <f>SUMIF(DO$9:DO$39,DO41,DS$9:DS$39)</f>
        <v>0</v>
      </c>
      <c r="DT41" s="292" t="s">
        <v>147</v>
      </c>
      <c r="DU41" s="293"/>
      <c r="DV41" s="293"/>
      <c r="DW41" s="293"/>
      <c r="DX41" s="294">
        <f>SUMIF(DT$9:DT$39,DT41,DX$9:DX$39)</f>
        <v>0</v>
      </c>
      <c r="DY41" s="292" t="s">
        <v>147</v>
      </c>
      <c r="DZ41" s="293"/>
      <c r="EA41" s="293"/>
      <c r="EB41" s="293"/>
      <c r="EC41" s="294">
        <f>SUMIF(DY$9:DY$39,DY41,EC$9:EC$39)</f>
        <v>0</v>
      </c>
      <c r="ED41" s="292" t="s">
        <v>147</v>
      </c>
      <c r="EE41" s="293"/>
      <c r="EF41" s="293"/>
      <c r="EG41" s="293"/>
      <c r="EH41" s="294">
        <f>SUMIF(ED$9:ED$39,ED41,EH$9:EH$39)</f>
        <v>0</v>
      </c>
      <c r="EI41" s="292" t="s">
        <v>147</v>
      </c>
      <c r="EJ41" s="293"/>
      <c r="EK41" s="293"/>
      <c r="EL41" s="293"/>
      <c r="EM41" s="294">
        <f>SUMIF(EI$9:EI$39,EI41,EM$9:EM$39)</f>
        <v>0</v>
      </c>
      <c r="EN41" s="292" t="s">
        <v>147</v>
      </c>
      <c r="EO41" s="293"/>
      <c r="EP41" s="293"/>
      <c r="EQ41" s="293"/>
      <c r="ER41" s="294">
        <f>SUMIF(EN$9:EN$39,EN41,ER$9:ER$39)</f>
        <v>0</v>
      </c>
      <c r="ES41" s="292" t="s">
        <v>147</v>
      </c>
      <c r="ET41" s="293"/>
      <c r="EU41" s="293"/>
      <c r="EV41" s="293"/>
      <c r="EW41" s="294">
        <f>SUMIF(ES$9:ES$39,ES41,EW$9:EW$39)</f>
        <v>0</v>
      </c>
      <c r="EX41" s="292" t="s">
        <v>147</v>
      </c>
      <c r="EY41" s="293"/>
      <c r="EZ41" s="293"/>
      <c r="FA41" s="293"/>
      <c r="FB41" s="294">
        <f>SUMIF(EX$9:EX$39,EX41,FB$9:FB$39)</f>
        <v>0</v>
      </c>
      <c r="FC41" s="292" t="s">
        <v>147</v>
      </c>
      <c r="FD41" s="293"/>
      <c r="FE41" s="293"/>
      <c r="FF41" s="293"/>
      <c r="FG41" s="294">
        <f>SUMIF(FC$9:FC$39,FC41,FG$9:FG$39)</f>
        <v>0</v>
      </c>
      <c r="FH41" s="292" t="s">
        <v>147</v>
      </c>
      <c r="FI41" s="293"/>
      <c r="FJ41" s="293"/>
      <c r="FK41" s="293"/>
      <c r="FL41" s="294">
        <f>SUMIF(FH$9:FH$39,FH41,FL$9:FL$39)</f>
        <v>0</v>
      </c>
      <c r="FM41" s="292" t="s">
        <v>147</v>
      </c>
      <c r="FN41" s="293"/>
      <c r="FO41" s="293"/>
      <c r="FP41" s="293"/>
      <c r="FQ41" s="294">
        <f>SUMIF(FM$9:FM$39,FM41,FQ$9:FQ$39)</f>
        <v>0</v>
      </c>
      <c r="FR41" s="292" t="s">
        <v>147</v>
      </c>
      <c r="FS41" s="293"/>
      <c r="FT41" s="293"/>
      <c r="FU41" s="293"/>
      <c r="FV41" s="294">
        <f>SUMIF(FR$9:FR$39,FR41,FV$9:FV$39)</f>
        <v>0</v>
      </c>
      <c r="FW41" s="292" t="s">
        <v>147</v>
      </c>
      <c r="FX41" s="293"/>
      <c r="FY41" s="293"/>
      <c r="FZ41" s="293"/>
      <c r="GA41" s="294">
        <f>SUMIF(FW$9:FW$39,FW41,GA$9:GA$39)</f>
        <v>0</v>
      </c>
      <c r="GB41" s="292" t="s">
        <v>147</v>
      </c>
      <c r="GC41" s="293"/>
      <c r="GD41" s="293"/>
      <c r="GE41" s="293"/>
      <c r="GF41" s="294">
        <f>SUMIF(GB$9:GB$39,GB41,GF$9:GF$39)</f>
        <v>0</v>
      </c>
      <c r="GG41" s="292" t="s">
        <v>147</v>
      </c>
      <c r="GH41" s="293"/>
      <c r="GI41" s="294">
        <f>SUMIF(GG$9:GG$39,GG41,GI$9:GI$39)</f>
        <v>0</v>
      </c>
      <c r="GJ41" s="292" t="s">
        <v>147</v>
      </c>
      <c r="GK41" s="293"/>
      <c r="GL41" s="294">
        <f>SUMIF(GJ$9:GJ$39,GJ41,GL$9:GL$39)</f>
        <v>0</v>
      </c>
      <c r="GM41" s="292"/>
      <c r="GN41" s="293"/>
      <c r="GO41" s="293"/>
      <c r="GP41" s="293"/>
      <c r="GQ41" s="294"/>
      <c r="GS41" s="295"/>
      <c r="GT41" s="293"/>
      <c r="GU41" s="296" t="s">
        <v>468</v>
      </c>
      <c r="GV41" s="293" t="str">
        <f t="shared" si="196"/>
        <v>中間圧以上用</v>
      </c>
      <c r="GW41" s="293" t="str">
        <f t="shared" si="196"/>
        <v>m3</v>
      </c>
      <c r="GX41" s="297">
        <f t="shared" si="197"/>
        <v>0</v>
      </c>
    </row>
    <row r="42" spans="1:206">
      <c r="I42" s="292" t="s">
        <v>193</v>
      </c>
      <c r="J42" s="293"/>
      <c r="K42" s="293"/>
      <c r="L42" s="293"/>
      <c r="M42" s="294">
        <f>SUMIF(I$9:I$39,I42,M$9:M$39)</f>
        <v>0</v>
      </c>
      <c r="N42" s="292" t="s">
        <v>193</v>
      </c>
      <c r="O42" s="293"/>
      <c r="P42" s="293"/>
      <c r="Q42" s="293"/>
      <c r="R42" s="294">
        <f>SUMIF(N$9:N$39,N42,R$9:R$39)</f>
        <v>0</v>
      </c>
      <c r="S42" s="292" t="s">
        <v>193</v>
      </c>
      <c r="T42" s="293"/>
      <c r="U42" s="293"/>
      <c r="V42" s="293"/>
      <c r="W42" s="294">
        <f>SUMIF(S$9:S$39,S42,W$9:W$39)</f>
        <v>0</v>
      </c>
      <c r="X42" s="292" t="s">
        <v>193</v>
      </c>
      <c r="Y42" s="293"/>
      <c r="Z42" s="293"/>
      <c r="AA42" s="293"/>
      <c r="AB42" s="294">
        <f>SUMIF(X$9:X$39,X42,AB$9:AB$39)</f>
        <v>0</v>
      </c>
      <c r="AC42" s="292" t="s">
        <v>193</v>
      </c>
      <c r="AD42" s="293"/>
      <c r="AE42" s="293"/>
      <c r="AF42" s="293"/>
      <c r="AG42" s="294">
        <f>SUMIF(AC$9:AC$39,AC42,AG$9:AG$39)</f>
        <v>0</v>
      </c>
      <c r="AH42" s="292" t="s">
        <v>193</v>
      </c>
      <c r="AI42" s="293"/>
      <c r="AJ42" s="293"/>
      <c r="AK42" s="293"/>
      <c r="AL42" s="294">
        <f>SUMIF(AH$9:AH$39,AH42,AL$9:AL$39)</f>
        <v>0</v>
      </c>
      <c r="AM42" s="292" t="s">
        <v>193</v>
      </c>
      <c r="AN42" s="293"/>
      <c r="AO42" s="293"/>
      <c r="AP42" s="293"/>
      <c r="AQ42" s="294">
        <f>SUMIF(AM$9:AM$39,AM42,AQ$9:AQ$39)</f>
        <v>0</v>
      </c>
      <c r="AR42" s="292" t="s">
        <v>193</v>
      </c>
      <c r="AS42" s="293"/>
      <c r="AT42" s="293"/>
      <c r="AU42" s="293"/>
      <c r="AV42" s="294">
        <f>SUMIF(AR$9:AR$39,AR42,AV$9:AV$39)</f>
        <v>0</v>
      </c>
      <c r="AW42" s="292" t="s">
        <v>193</v>
      </c>
      <c r="AX42" s="293"/>
      <c r="AY42" s="293"/>
      <c r="AZ42" s="293"/>
      <c r="BA42" s="294">
        <f>SUMIF(AW$9:AW$39,AW42,BA$9:BA$39)</f>
        <v>0</v>
      </c>
      <c r="BB42" s="292" t="s">
        <v>193</v>
      </c>
      <c r="BC42" s="293"/>
      <c r="BD42" s="293"/>
      <c r="BE42" s="293"/>
      <c r="BF42" s="294">
        <f>SUMIF(BB$9:BB$39,BB42,BF$9:BF$39)</f>
        <v>0</v>
      </c>
      <c r="BG42" s="292" t="s">
        <v>193</v>
      </c>
      <c r="BH42" s="293"/>
      <c r="BI42" s="293"/>
      <c r="BJ42" s="293"/>
      <c r="BK42" s="294">
        <f>SUMIF(BG$9:BG$39,BG42,BK$9:BK$39)</f>
        <v>0</v>
      </c>
      <c r="BL42" s="292" t="s">
        <v>193</v>
      </c>
      <c r="BM42" s="293"/>
      <c r="BN42" s="293"/>
      <c r="BO42" s="293"/>
      <c r="BP42" s="294">
        <f>SUMIF(BL$9:BL$39,BL42,BP$9:BP$39)</f>
        <v>0</v>
      </c>
      <c r="BQ42" s="292" t="s">
        <v>193</v>
      </c>
      <c r="BR42" s="293"/>
      <c r="BS42" s="293"/>
      <c r="BT42" s="293"/>
      <c r="BU42" s="294">
        <f>SUMIF(BQ$9:BQ$39,BQ42,BU$9:BU$39)</f>
        <v>0</v>
      </c>
      <c r="BV42" s="292" t="s">
        <v>193</v>
      </c>
      <c r="BW42" s="293"/>
      <c r="BX42" s="293"/>
      <c r="BY42" s="293"/>
      <c r="BZ42" s="294">
        <f>SUMIF(BV$9:BV$39,BV42,BZ$9:BZ$39)</f>
        <v>0</v>
      </c>
      <c r="CA42" s="292" t="s">
        <v>193</v>
      </c>
      <c r="CB42" s="293"/>
      <c r="CC42" s="293"/>
      <c r="CD42" s="293"/>
      <c r="CE42" s="294">
        <f>SUMIF(CA$9:CA$39,CA42,CE$9:CE$39)</f>
        <v>0</v>
      </c>
      <c r="CF42" s="292" t="s">
        <v>193</v>
      </c>
      <c r="CG42" s="293"/>
      <c r="CH42" s="293"/>
      <c r="CI42" s="293"/>
      <c r="CJ42" s="294">
        <f>SUMIF(CF$9:CF$39,CF42,CJ$9:CJ$39)</f>
        <v>0</v>
      </c>
      <c r="CK42" s="292" t="s">
        <v>193</v>
      </c>
      <c r="CL42" s="293"/>
      <c r="CM42" s="293"/>
      <c r="CN42" s="293"/>
      <c r="CO42" s="294">
        <f>SUMIF(CK$9:CK$39,CK42,CO$9:CO$39)</f>
        <v>0</v>
      </c>
      <c r="CP42" s="292" t="s">
        <v>193</v>
      </c>
      <c r="CQ42" s="293"/>
      <c r="CR42" s="293"/>
      <c r="CS42" s="293"/>
      <c r="CT42" s="294">
        <f>SUMIF(CP$9:CP$39,CP42,CT$9:CT$39)</f>
        <v>0</v>
      </c>
      <c r="CU42" s="292" t="s">
        <v>193</v>
      </c>
      <c r="CV42" s="293"/>
      <c r="CW42" s="293"/>
      <c r="CX42" s="293"/>
      <c r="CY42" s="294">
        <f>SUMIF(CU$9:CU$39,CU42,CY$9:CY$39)</f>
        <v>0</v>
      </c>
      <c r="CZ42" s="292" t="s">
        <v>193</v>
      </c>
      <c r="DA42" s="293"/>
      <c r="DB42" s="293"/>
      <c r="DC42" s="293"/>
      <c r="DD42" s="294">
        <f>SUMIF(CZ$9:CZ$39,CZ42,DD$9:DD$39)</f>
        <v>0</v>
      </c>
      <c r="DE42" s="292" t="s">
        <v>193</v>
      </c>
      <c r="DF42" s="293"/>
      <c r="DG42" s="293"/>
      <c r="DH42" s="293"/>
      <c r="DI42" s="294">
        <f>SUMIF(DE$9:DE$39,DE42,DI$9:DI$39)</f>
        <v>0</v>
      </c>
      <c r="DJ42" s="292" t="s">
        <v>193</v>
      </c>
      <c r="DK42" s="293"/>
      <c r="DL42" s="293"/>
      <c r="DM42" s="293"/>
      <c r="DN42" s="294">
        <f>SUMIF(DJ$9:DJ$39,DJ42,DN$9:DN$39)</f>
        <v>0</v>
      </c>
      <c r="DO42" s="292" t="s">
        <v>193</v>
      </c>
      <c r="DP42" s="293"/>
      <c r="DQ42" s="293"/>
      <c r="DR42" s="293"/>
      <c r="DS42" s="294">
        <f>SUMIF(DO$9:DO$39,DO42,DS$9:DS$39)</f>
        <v>0</v>
      </c>
      <c r="DT42" s="292" t="s">
        <v>193</v>
      </c>
      <c r="DU42" s="293"/>
      <c r="DV42" s="293"/>
      <c r="DW42" s="293"/>
      <c r="DX42" s="294">
        <f>SUMIF(DT$9:DT$39,DT42,DX$9:DX$39)</f>
        <v>0</v>
      </c>
      <c r="DY42" s="292" t="s">
        <v>193</v>
      </c>
      <c r="DZ42" s="293"/>
      <c r="EA42" s="293"/>
      <c r="EB42" s="293"/>
      <c r="EC42" s="294">
        <f>SUMIF(DY$9:DY$39,DY42,EC$9:EC$39)</f>
        <v>0</v>
      </c>
      <c r="ED42" s="292" t="s">
        <v>193</v>
      </c>
      <c r="EE42" s="293"/>
      <c r="EF42" s="293"/>
      <c r="EG42" s="293"/>
      <c r="EH42" s="294">
        <f>SUMIF(ED$9:ED$39,ED42,EH$9:EH$39)</f>
        <v>0</v>
      </c>
      <c r="EI42" s="292" t="s">
        <v>193</v>
      </c>
      <c r="EJ42" s="293"/>
      <c r="EK42" s="293"/>
      <c r="EL42" s="293"/>
      <c r="EM42" s="294">
        <f>SUMIF(EI$9:EI$39,EI42,EM$9:EM$39)</f>
        <v>0</v>
      </c>
      <c r="EN42" s="292" t="s">
        <v>193</v>
      </c>
      <c r="EO42" s="293"/>
      <c r="EP42" s="293"/>
      <c r="EQ42" s="293"/>
      <c r="ER42" s="294">
        <f>SUMIF(EN$9:EN$39,EN42,ER$9:ER$39)</f>
        <v>0</v>
      </c>
      <c r="ES42" s="292" t="s">
        <v>193</v>
      </c>
      <c r="ET42" s="293"/>
      <c r="EU42" s="293"/>
      <c r="EV42" s="293"/>
      <c r="EW42" s="294">
        <f>SUMIF(ES$9:ES$39,ES42,EW$9:EW$39)</f>
        <v>0</v>
      </c>
      <c r="EX42" s="292" t="s">
        <v>193</v>
      </c>
      <c r="EY42" s="293"/>
      <c r="EZ42" s="293"/>
      <c r="FA42" s="293"/>
      <c r="FB42" s="294">
        <f>SUMIF(EX$9:EX$39,EX42,FB$9:FB$39)</f>
        <v>0</v>
      </c>
      <c r="FC42" s="292" t="s">
        <v>193</v>
      </c>
      <c r="FD42" s="293"/>
      <c r="FE42" s="293"/>
      <c r="FF42" s="293"/>
      <c r="FG42" s="294">
        <f>SUMIF(FC$9:FC$39,FC42,FG$9:FG$39)</f>
        <v>0</v>
      </c>
      <c r="FH42" s="292" t="s">
        <v>193</v>
      </c>
      <c r="FI42" s="293"/>
      <c r="FJ42" s="293"/>
      <c r="FK42" s="293"/>
      <c r="FL42" s="294">
        <f>SUMIF(FH$9:FH$39,FH42,FL$9:FL$39)</f>
        <v>0</v>
      </c>
      <c r="FM42" s="292" t="s">
        <v>193</v>
      </c>
      <c r="FN42" s="293"/>
      <c r="FO42" s="293"/>
      <c r="FP42" s="293"/>
      <c r="FQ42" s="294">
        <f>SUMIF(FM$9:FM$39,FM42,FQ$9:FQ$39)</f>
        <v>0</v>
      </c>
      <c r="FR42" s="292" t="s">
        <v>193</v>
      </c>
      <c r="FS42" s="293"/>
      <c r="FT42" s="293"/>
      <c r="FU42" s="293"/>
      <c r="FV42" s="294">
        <f>SUMIF(FR$9:FR$39,FR42,FV$9:FV$39)</f>
        <v>0</v>
      </c>
      <c r="FW42" s="292" t="s">
        <v>193</v>
      </c>
      <c r="FX42" s="293"/>
      <c r="FY42" s="293"/>
      <c r="FZ42" s="293"/>
      <c r="GA42" s="294">
        <f>SUMIF(FW$9:FW$39,FW42,GA$9:GA$39)</f>
        <v>0</v>
      </c>
      <c r="GB42" s="292" t="s">
        <v>193</v>
      </c>
      <c r="GC42" s="293"/>
      <c r="GD42" s="293"/>
      <c r="GE42" s="293"/>
      <c r="GF42" s="294">
        <f>SUMIF(GB$9:GB$39,GB42,GF$9:GF$39)</f>
        <v>0</v>
      </c>
      <c r="GG42" s="292" t="s">
        <v>193</v>
      </c>
      <c r="GH42" s="293"/>
      <c r="GI42" s="294">
        <f>SUMIF(GG$9:GG$39,GG42,GI$9:GI$39)</f>
        <v>0</v>
      </c>
      <c r="GJ42" s="292" t="s">
        <v>193</v>
      </c>
      <c r="GK42" s="293"/>
      <c r="GL42" s="294">
        <f>SUMIF(GJ$9:GJ$39,GJ42,GL$9:GL$39)</f>
        <v>0</v>
      </c>
      <c r="GM42" s="292"/>
      <c r="GN42" s="293"/>
      <c r="GO42" s="293"/>
      <c r="GP42" s="293"/>
      <c r="GQ42" s="294"/>
      <c r="GS42" s="295"/>
      <c r="GT42" s="293"/>
      <c r="GU42" s="296" t="s">
        <v>468</v>
      </c>
      <c r="GV42" s="293" t="str">
        <f t="shared" si="196"/>
        <v>中間圧以上用</v>
      </c>
      <c r="GW42" s="293" t="str">
        <f t="shared" si="196"/>
        <v>Nm3</v>
      </c>
      <c r="GX42" s="297">
        <f t="shared" si="197"/>
        <v>0</v>
      </c>
    </row>
    <row r="43" spans="1:206">
      <c r="I43" s="292" t="s">
        <v>240</v>
      </c>
      <c r="J43" s="293"/>
      <c r="K43" s="293"/>
      <c r="L43" s="293"/>
      <c r="M43" s="294">
        <f>SUMIF(I$9:I$39,I43,M$9:M$39)</f>
        <v>0</v>
      </c>
      <c r="N43" s="292" t="s">
        <v>240</v>
      </c>
      <c r="O43" s="293"/>
      <c r="P43" s="293"/>
      <c r="Q43" s="293"/>
      <c r="R43" s="294">
        <f>SUMIF(N$9:N$39,N43,R$9:R$39)</f>
        <v>0</v>
      </c>
      <c r="S43" s="292" t="s">
        <v>240</v>
      </c>
      <c r="T43" s="293"/>
      <c r="U43" s="293"/>
      <c r="V43" s="293"/>
      <c r="W43" s="294">
        <f>SUMIF(S$9:S$39,S43,W$9:W$39)</f>
        <v>0</v>
      </c>
      <c r="X43" s="292" t="s">
        <v>240</v>
      </c>
      <c r="Y43" s="293"/>
      <c r="Z43" s="293"/>
      <c r="AA43" s="293"/>
      <c r="AB43" s="294">
        <f>SUMIF(X$9:X$39,X43,AB$9:AB$39)</f>
        <v>0</v>
      </c>
      <c r="AC43" s="292" t="s">
        <v>240</v>
      </c>
      <c r="AD43" s="293"/>
      <c r="AE43" s="293"/>
      <c r="AF43" s="293"/>
      <c r="AG43" s="294">
        <f>SUMIF(AC$9:AC$39,AC43,AG$9:AG$39)</f>
        <v>0</v>
      </c>
      <c r="AH43" s="292" t="s">
        <v>240</v>
      </c>
      <c r="AI43" s="293"/>
      <c r="AJ43" s="293"/>
      <c r="AK43" s="293"/>
      <c r="AL43" s="294">
        <f>SUMIF(AH$9:AH$39,AH43,AL$9:AL$39)</f>
        <v>0</v>
      </c>
      <c r="AM43" s="292" t="s">
        <v>240</v>
      </c>
      <c r="AN43" s="293"/>
      <c r="AO43" s="293"/>
      <c r="AP43" s="293"/>
      <c r="AQ43" s="294">
        <f>SUMIF(AM$9:AM$39,AM43,AQ$9:AQ$39)</f>
        <v>0</v>
      </c>
      <c r="AR43" s="292" t="s">
        <v>240</v>
      </c>
      <c r="AS43" s="293"/>
      <c r="AT43" s="293"/>
      <c r="AU43" s="293"/>
      <c r="AV43" s="294">
        <f>SUMIF(AR$9:AR$39,AR43,AV$9:AV$39)</f>
        <v>0</v>
      </c>
      <c r="AW43" s="292" t="s">
        <v>240</v>
      </c>
      <c r="AX43" s="293"/>
      <c r="AY43" s="293"/>
      <c r="AZ43" s="293"/>
      <c r="BA43" s="294">
        <f>SUMIF(AW$9:AW$39,AW43,BA$9:BA$39)</f>
        <v>0</v>
      </c>
      <c r="BB43" s="292" t="s">
        <v>240</v>
      </c>
      <c r="BC43" s="293"/>
      <c r="BD43" s="293"/>
      <c r="BE43" s="293"/>
      <c r="BF43" s="294">
        <f>SUMIF(BB$9:BB$39,BB43,BF$9:BF$39)</f>
        <v>0</v>
      </c>
      <c r="BG43" s="292" t="s">
        <v>240</v>
      </c>
      <c r="BH43" s="293"/>
      <c r="BI43" s="293"/>
      <c r="BJ43" s="293"/>
      <c r="BK43" s="294">
        <f>SUMIF(BG$9:BG$39,BG43,BK$9:BK$39)</f>
        <v>0</v>
      </c>
      <c r="BL43" s="292" t="s">
        <v>240</v>
      </c>
      <c r="BM43" s="293"/>
      <c r="BN43" s="293"/>
      <c r="BO43" s="293"/>
      <c r="BP43" s="294">
        <f>SUMIF(BL$9:BL$39,BL43,BP$9:BP$39)</f>
        <v>0</v>
      </c>
      <c r="BQ43" s="292" t="s">
        <v>240</v>
      </c>
      <c r="BR43" s="293"/>
      <c r="BS43" s="293"/>
      <c r="BT43" s="293"/>
      <c r="BU43" s="294">
        <f>SUMIF(BQ$9:BQ$39,BQ43,BU$9:BU$39)</f>
        <v>0</v>
      </c>
      <c r="BV43" s="292" t="s">
        <v>240</v>
      </c>
      <c r="BW43" s="293"/>
      <c r="BX43" s="293"/>
      <c r="BY43" s="293"/>
      <c r="BZ43" s="294">
        <f>SUMIF(BV$9:BV$39,BV43,BZ$9:BZ$39)</f>
        <v>0</v>
      </c>
      <c r="CA43" s="292" t="s">
        <v>240</v>
      </c>
      <c r="CB43" s="293"/>
      <c r="CC43" s="293"/>
      <c r="CD43" s="293"/>
      <c r="CE43" s="294">
        <f>SUMIF(CA$9:CA$39,CA43,CE$9:CE$39)</f>
        <v>0</v>
      </c>
      <c r="CF43" s="292" t="s">
        <v>240</v>
      </c>
      <c r="CG43" s="293"/>
      <c r="CH43" s="293"/>
      <c r="CI43" s="293"/>
      <c r="CJ43" s="294">
        <f>SUMIF(CF$9:CF$39,CF43,CJ$9:CJ$39)</f>
        <v>0</v>
      </c>
      <c r="CK43" s="292" t="s">
        <v>240</v>
      </c>
      <c r="CL43" s="293"/>
      <c r="CM43" s="293"/>
      <c r="CN43" s="293"/>
      <c r="CO43" s="294">
        <f>SUMIF(CK$9:CK$39,CK43,CO$9:CO$39)</f>
        <v>0</v>
      </c>
      <c r="CP43" s="292" t="s">
        <v>240</v>
      </c>
      <c r="CQ43" s="293"/>
      <c r="CR43" s="293"/>
      <c r="CS43" s="293"/>
      <c r="CT43" s="294">
        <f>SUMIF(CP$9:CP$39,CP43,CT$9:CT$39)</f>
        <v>0</v>
      </c>
      <c r="CU43" s="292" t="s">
        <v>240</v>
      </c>
      <c r="CV43" s="293"/>
      <c r="CW43" s="293"/>
      <c r="CX43" s="293"/>
      <c r="CY43" s="294">
        <f>SUMIF(CU$9:CU$39,CU43,CY$9:CY$39)</f>
        <v>0</v>
      </c>
      <c r="CZ43" s="292" t="s">
        <v>240</v>
      </c>
      <c r="DA43" s="293"/>
      <c r="DB43" s="293"/>
      <c r="DC43" s="293"/>
      <c r="DD43" s="294">
        <f>SUMIF(CZ$9:CZ$39,CZ43,DD$9:DD$39)</f>
        <v>0</v>
      </c>
      <c r="DE43" s="292" t="s">
        <v>240</v>
      </c>
      <c r="DF43" s="293"/>
      <c r="DG43" s="293"/>
      <c r="DH43" s="293"/>
      <c r="DI43" s="294">
        <f>SUMIF(DE$9:DE$39,DE43,DI$9:DI$39)</f>
        <v>0</v>
      </c>
      <c r="DJ43" s="292" t="s">
        <v>240</v>
      </c>
      <c r="DK43" s="293"/>
      <c r="DL43" s="293"/>
      <c r="DM43" s="293"/>
      <c r="DN43" s="294">
        <f>SUMIF(DJ$9:DJ$39,DJ43,DN$9:DN$39)</f>
        <v>0</v>
      </c>
      <c r="DO43" s="292" t="s">
        <v>240</v>
      </c>
      <c r="DP43" s="293"/>
      <c r="DQ43" s="293"/>
      <c r="DR43" s="293"/>
      <c r="DS43" s="294">
        <f>SUMIF(DO$9:DO$39,DO43,DS$9:DS$39)</f>
        <v>0</v>
      </c>
      <c r="DT43" s="292" t="s">
        <v>240</v>
      </c>
      <c r="DU43" s="293"/>
      <c r="DV43" s="293"/>
      <c r="DW43" s="293"/>
      <c r="DX43" s="294">
        <f>SUMIF(DT$9:DT$39,DT43,DX$9:DX$39)</f>
        <v>0</v>
      </c>
      <c r="DY43" s="292" t="s">
        <v>240</v>
      </c>
      <c r="DZ43" s="293"/>
      <c r="EA43" s="293"/>
      <c r="EB43" s="293"/>
      <c r="EC43" s="294">
        <f>SUMIF(DY$9:DY$39,DY43,EC$9:EC$39)</f>
        <v>0</v>
      </c>
      <c r="ED43" s="292" t="s">
        <v>240</v>
      </c>
      <c r="EE43" s="293"/>
      <c r="EF43" s="293"/>
      <c r="EG43" s="293"/>
      <c r="EH43" s="294">
        <f>SUMIF(ED$9:ED$39,ED43,EH$9:EH$39)</f>
        <v>0</v>
      </c>
      <c r="EI43" s="292" t="s">
        <v>240</v>
      </c>
      <c r="EJ43" s="293"/>
      <c r="EK43" s="293"/>
      <c r="EL43" s="293"/>
      <c r="EM43" s="294">
        <f>SUMIF(EI$9:EI$39,EI43,EM$9:EM$39)</f>
        <v>0</v>
      </c>
      <c r="EN43" s="292" t="s">
        <v>240</v>
      </c>
      <c r="EO43" s="293"/>
      <c r="EP43" s="293"/>
      <c r="EQ43" s="293"/>
      <c r="ER43" s="294">
        <f>SUMIF(EN$9:EN$39,EN43,ER$9:ER$39)</f>
        <v>0</v>
      </c>
      <c r="ES43" s="292" t="s">
        <v>240</v>
      </c>
      <c r="ET43" s="293"/>
      <c r="EU43" s="293"/>
      <c r="EV43" s="293"/>
      <c r="EW43" s="294">
        <f>SUMIF(ES$9:ES$39,ES43,EW$9:EW$39)</f>
        <v>0</v>
      </c>
      <c r="EX43" s="292" t="s">
        <v>240</v>
      </c>
      <c r="EY43" s="293"/>
      <c r="EZ43" s="293"/>
      <c r="FA43" s="293"/>
      <c r="FB43" s="294">
        <f>SUMIF(EX$9:EX$39,EX43,FB$9:FB$39)</f>
        <v>0</v>
      </c>
      <c r="FC43" s="292" t="s">
        <v>240</v>
      </c>
      <c r="FD43" s="293"/>
      <c r="FE43" s="293"/>
      <c r="FF43" s="293"/>
      <c r="FG43" s="294">
        <f>SUMIF(FC$9:FC$39,FC43,FG$9:FG$39)</f>
        <v>0</v>
      </c>
      <c r="FH43" s="292" t="s">
        <v>240</v>
      </c>
      <c r="FI43" s="293"/>
      <c r="FJ43" s="293"/>
      <c r="FK43" s="293"/>
      <c r="FL43" s="294">
        <f>SUMIF(FH$9:FH$39,FH43,FL$9:FL$39)</f>
        <v>0</v>
      </c>
      <c r="FM43" s="292" t="s">
        <v>240</v>
      </c>
      <c r="FN43" s="293"/>
      <c r="FO43" s="293"/>
      <c r="FP43" s="293"/>
      <c r="FQ43" s="294">
        <f>SUMIF(FM$9:FM$39,FM43,FQ$9:FQ$39)</f>
        <v>0</v>
      </c>
      <c r="FR43" s="292" t="s">
        <v>240</v>
      </c>
      <c r="FS43" s="293"/>
      <c r="FT43" s="293"/>
      <c r="FU43" s="293"/>
      <c r="FV43" s="294">
        <f>SUMIF(FR$9:FR$39,FR43,FV$9:FV$39)</f>
        <v>0</v>
      </c>
      <c r="FW43" s="292" t="s">
        <v>240</v>
      </c>
      <c r="FX43" s="293"/>
      <c r="FY43" s="293"/>
      <c r="FZ43" s="293"/>
      <c r="GA43" s="294">
        <f>SUMIF(FW$9:FW$39,FW43,GA$9:GA$39)</f>
        <v>0</v>
      </c>
      <c r="GB43" s="292" t="s">
        <v>240</v>
      </c>
      <c r="GC43" s="293"/>
      <c r="GD43" s="293"/>
      <c r="GE43" s="293"/>
      <c r="GF43" s="294">
        <f>SUMIF(GB$9:GB$39,GB43,GF$9:GF$39)</f>
        <v>0</v>
      </c>
      <c r="GG43" s="292" t="s">
        <v>240</v>
      </c>
      <c r="GH43" s="293"/>
      <c r="GI43" s="294">
        <f>SUMIF(GG$9:GG$39,GG43,GI$9:GI$39)</f>
        <v>0</v>
      </c>
      <c r="GJ43" s="292" t="s">
        <v>240</v>
      </c>
      <c r="GK43" s="293"/>
      <c r="GL43" s="294">
        <f>SUMIF(GJ$9:GJ$39,GJ43,GL$9:GL$39)</f>
        <v>0</v>
      </c>
      <c r="GM43" s="292"/>
      <c r="GN43" s="293"/>
      <c r="GO43" s="293"/>
      <c r="GP43" s="293"/>
      <c r="GQ43" s="294"/>
      <c r="GS43" s="295"/>
      <c r="GT43" s="293"/>
      <c r="GU43" s="296" t="s">
        <v>469</v>
      </c>
      <c r="GV43" s="293" t="str">
        <f t="shared" si="196"/>
        <v>低圧用</v>
      </c>
      <c r="GW43" s="293" t="str">
        <f t="shared" si="196"/>
        <v>m3</v>
      </c>
      <c r="GX43" s="297">
        <f t="shared" si="197"/>
        <v>0</v>
      </c>
    </row>
    <row r="44" spans="1:206">
      <c r="I44" s="292" t="s">
        <v>110</v>
      </c>
      <c r="J44" s="293"/>
      <c r="K44" s="293"/>
      <c r="L44" s="293"/>
      <c r="M44" s="294"/>
      <c r="N44" s="292" t="s">
        <v>110</v>
      </c>
      <c r="O44" s="293"/>
      <c r="P44" s="293"/>
      <c r="Q44" s="293"/>
      <c r="R44" s="294"/>
      <c r="S44" s="292" t="s">
        <v>110</v>
      </c>
      <c r="T44" s="293"/>
      <c r="U44" s="293"/>
      <c r="V44" s="293"/>
      <c r="W44" s="294"/>
      <c r="X44" s="292" t="s">
        <v>110</v>
      </c>
      <c r="Y44" s="293"/>
      <c r="Z44" s="293"/>
      <c r="AA44" s="293"/>
      <c r="AB44" s="294"/>
      <c r="AC44" s="292" t="s">
        <v>110</v>
      </c>
      <c r="AD44" s="293"/>
      <c r="AE44" s="293"/>
      <c r="AF44" s="293"/>
      <c r="AG44" s="294"/>
      <c r="AH44" s="292" t="s">
        <v>110</v>
      </c>
      <c r="AI44" s="293"/>
      <c r="AJ44" s="293"/>
      <c r="AK44" s="293"/>
      <c r="AL44" s="294"/>
      <c r="AM44" s="292" t="s">
        <v>110</v>
      </c>
      <c r="AN44" s="293"/>
      <c r="AO44" s="293"/>
      <c r="AP44" s="293"/>
      <c r="AQ44" s="294"/>
      <c r="AR44" s="292" t="s">
        <v>110</v>
      </c>
      <c r="AS44" s="293"/>
      <c r="AT44" s="293"/>
      <c r="AU44" s="293"/>
      <c r="AV44" s="294"/>
      <c r="AW44" s="292" t="s">
        <v>110</v>
      </c>
      <c r="AX44" s="293"/>
      <c r="AY44" s="293"/>
      <c r="AZ44" s="293"/>
      <c r="BA44" s="294"/>
      <c r="BB44" s="292" t="s">
        <v>110</v>
      </c>
      <c r="BC44" s="293"/>
      <c r="BD44" s="293"/>
      <c r="BE44" s="293"/>
      <c r="BF44" s="294"/>
      <c r="BG44" s="292" t="s">
        <v>110</v>
      </c>
      <c r="BH44" s="293"/>
      <c r="BI44" s="293"/>
      <c r="BJ44" s="293"/>
      <c r="BK44" s="294"/>
      <c r="BL44" s="292" t="s">
        <v>110</v>
      </c>
      <c r="BM44" s="293"/>
      <c r="BN44" s="293"/>
      <c r="BO44" s="293"/>
      <c r="BP44" s="294"/>
      <c r="BQ44" s="292" t="s">
        <v>110</v>
      </c>
      <c r="BR44" s="293"/>
      <c r="BS44" s="293"/>
      <c r="BT44" s="293"/>
      <c r="BU44" s="294"/>
      <c r="BV44" s="292" t="s">
        <v>110</v>
      </c>
      <c r="BW44" s="293"/>
      <c r="BX44" s="293"/>
      <c r="BY44" s="293"/>
      <c r="BZ44" s="294"/>
      <c r="CA44" s="292" t="s">
        <v>110</v>
      </c>
      <c r="CB44" s="293"/>
      <c r="CC44" s="293"/>
      <c r="CD44" s="293"/>
      <c r="CE44" s="294"/>
      <c r="CF44" s="292" t="s">
        <v>110</v>
      </c>
      <c r="CG44" s="293"/>
      <c r="CH44" s="293"/>
      <c r="CI44" s="293"/>
      <c r="CJ44" s="294"/>
      <c r="CK44" s="292" t="s">
        <v>110</v>
      </c>
      <c r="CL44" s="293"/>
      <c r="CM44" s="293"/>
      <c r="CN44" s="293"/>
      <c r="CO44" s="294"/>
      <c r="CP44" s="292" t="s">
        <v>110</v>
      </c>
      <c r="CQ44" s="293"/>
      <c r="CR44" s="293"/>
      <c r="CS44" s="293"/>
      <c r="CT44" s="294"/>
      <c r="CU44" s="292" t="s">
        <v>110</v>
      </c>
      <c r="CV44" s="293"/>
      <c r="CW44" s="293"/>
      <c r="CX44" s="293"/>
      <c r="CY44" s="294"/>
      <c r="CZ44" s="292" t="s">
        <v>110</v>
      </c>
      <c r="DA44" s="293"/>
      <c r="DB44" s="293"/>
      <c r="DC44" s="293"/>
      <c r="DD44" s="294"/>
      <c r="DE44" s="292" t="s">
        <v>110</v>
      </c>
      <c r="DF44" s="293"/>
      <c r="DG44" s="293"/>
      <c r="DH44" s="293"/>
      <c r="DI44" s="294"/>
      <c r="DJ44" s="292" t="s">
        <v>110</v>
      </c>
      <c r="DK44" s="293"/>
      <c r="DL44" s="293"/>
      <c r="DM44" s="293"/>
      <c r="DN44" s="294"/>
      <c r="DO44" s="292" t="s">
        <v>110</v>
      </c>
      <c r="DP44" s="293"/>
      <c r="DQ44" s="293"/>
      <c r="DR44" s="293"/>
      <c r="DS44" s="294"/>
      <c r="DT44" s="292" t="s">
        <v>110</v>
      </c>
      <c r="DU44" s="293"/>
      <c r="DV44" s="293"/>
      <c r="DW44" s="293"/>
      <c r="DX44" s="294"/>
      <c r="DY44" s="292" t="s">
        <v>110</v>
      </c>
      <c r="DZ44" s="293"/>
      <c r="EA44" s="293"/>
      <c r="EB44" s="293"/>
      <c r="EC44" s="294"/>
      <c r="ED44" s="292" t="s">
        <v>110</v>
      </c>
      <c r="EE44" s="293"/>
      <c r="EF44" s="293"/>
      <c r="EG44" s="293"/>
      <c r="EH44" s="294"/>
      <c r="EI44" s="292" t="s">
        <v>110</v>
      </c>
      <c r="EJ44" s="293"/>
      <c r="EK44" s="293"/>
      <c r="EL44" s="293"/>
      <c r="EM44" s="294"/>
      <c r="EN44" s="292" t="s">
        <v>110</v>
      </c>
      <c r="EO44" s="293"/>
      <c r="EP44" s="293"/>
      <c r="EQ44" s="293"/>
      <c r="ER44" s="294"/>
      <c r="ES44" s="292" t="s">
        <v>110</v>
      </c>
      <c r="ET44" s="293"/>
      <c r="EU44" s="293"/>
      <c r="EV44" s="293"/>
      <c r="EW44" s="294"/>
      <c r="EX44" s="292" t="s">
        <v>110</v>
      </c>
      <c r="EY44" s="293"/>
      <c r="EZ44" s="293"/>
      <c r="FA44" s="293"/>
      <c r="FB44" s="294"/>
      <c r="FC44" s="292" t="s">
        <v>110</v>
      </c>
      <c r="FD44" s="293"/>
      <c r="FE44" s="293"/>
      <c r="FF44" s="293"/>
      <c r="FG44" s="294"/>
      <c r="FH44" s="292" t="s">
        <v>110</v>
      </c>
      <c r="FI44" s="293"/>
      <c r="FJ44" s="293"/>
      <c r="FK44" s="293"/>
      <c r="FL44" s="294"/>
      <c r="FM44" s="292" t="s">
        <v>110</v>
      </c>
      <c r="FN44" s="293"/>
      <c r="FO44" s="293"/>
      <c r="FP44" s="293"/>
      <c r="FQ44" s="294"/>
      <c r="FR44" s="292" t="s">
        <v>110</v>
      </c>
      <c r="FS44" s="293"/>
      <c r="FT44" s="293"/>
      <c r="FU44" s="293"/>
      <c r="FV44" s="294"/>
      <c r="FW44" s="292" t="s">
        <v>110</v>
      </c>
      <c r="FX44" s="293"/>
      <c r="FY44" s="293"/>
      <c r="FZ44" s="293"/>
      <c r="GA44" s="294"/>
      <c r="GB44" s="292" t="s">
        <v>110</v>
      </c>
      <c r="GC44" s="293"/>
      <c r="GD44" s="293"/>
      <c r="GE44" s="293"/>
      <c r="GF44" s="294"/>
      <c r="GG44" s="292" t="s">
        <v>110</v>
      </c>
      <c r="GH44" s="293"/>
      <c r="GI44" s="294"/>
      <c r="GJ44" s="292" t="s">
        <v>110</v>
      </c>
      <c r="GK44" s="293"/>
      <c r="GL44" s="294"/>
      <c r="GM44" s="292"/>
      <c r="GN44" s="293"/>
      <c r="GO44" s="293"/>
      <c r="GP44" s="293"/>
      <c r="GQ44" s="294"/>
      <c r="GS44" s="295"/>
      <c r="GT44" s="293"/>
      <c r="GU44" s="296" t="s">
        <v>469</v>
      </c>
      <c r="GV44" s="293" t="str">
        <f t="shared" si="196"/>
        <v>低圧用</v>
      </c>
      <c r="GW44" s="293" t="str">
        <f t="shared" si="196"/>
        <v>Nm3</v>
      </c>
      <c r="GX44" s="297">
        <f t="shared" si="197"/>
        <v>0</v>
      </c>
    </row>
    <row r="45" spans="1:206">
      <c r="I45" s="292" t="s">
        <v>237</v>
      </c>
      <c r="J45" s="293"/>
      <c r="K45" s="293"/>
      <c r="L45" s="293"/>
      <c r="M45" s="294">
        <f>SUMIF(I$9:I$39,I45,M$9:M$39)</f>
        <v>0</v>
      </c>
      <c r="N45" s="292" t="s">
        <v>237</v>
      </c>
      <c r="O45" s="293"/>
      <c r="P45" s="293"/>
      <c r="Q45" s="293"/>
      <c r="R45" s="294">
        <f>SUMIF(N$9:N$39,N45,R$9:R$39)</f>
        <v>0</v>
      </c>
      <c r="S45" s="292" t="s">
        <v>237</v>
      </c>
      <c r="T45" s="293"/>
      <c r="U45" s="293"/>
      <c r="V45" s="293"/>
      <c r="W45" s="294">
        <f>SUMIF(S$9:S$39,S45,W$9:W$39)</f>
        <v>0</v>
      </c>
      <c r="X45" s="292" t="s">
        <v>237</v>
      </c>
      <c r="Y45" s="293"/>
      <c r="Z45" s="293"/>
      <c r="AA45" s="293"/>
      <c r="AB45" s="294">
        <f>SUMIF(X$9:X$39,X45,AB$9:AB$39)</f>
        <v>0</v>
      </c>
      <c r="AC45" s="292" t="s">
        <v>237</v>
      </c>
      <c r="AD45" s="293"/>
      <c r="AE45" s="293"/>
      <c r="AF45" s="293"/>
      <c r="AG45" s="294">
        <f>SUMIF(AC$9:AC$39,AC45,AG$9:AG$39)</f>
        <v>0</v>
      </c>
      <c r="AH45" s="292" t="s">
        <v>237</v>
      </c>
      <c r="AI45" s="293"/>
      <c r="AJ45" s="293"/>
      <c r="AK45" s="293"/>
      <c r="AL45" s="294">
        <f>SUMIF(AH$9:AH$39,AH45,AL$9:AL$39)</f>
        <v>0</v>
      </c>
      <c r="AM45" s="292" t="s">
        <v>237</v>
      </c>
      <c r="AN45" s="293"/>
      <c r="AO45" s="293"/>
      <c r="AP45" s="293"/>
      <c r="AQ45" s="294">
        <f>SUMIF(AM$9:AM$39,AM45,AQ$9:AQ$39)</f>
        <v>0</v>
      </c>
      <c r="AR45" s="292" t="s">
        <v>237</v>
      </c>
      <c r="AS45" s="293"/>
      <c r="AT45" s="293"/>
      <c r="AU45" s="293"/>
      <c r="AV45" s="294">
        <f>SUMIF(AR$9:AR$39,AR45,AV$9:AV$39)</f>
        <v>0</v>
      </c>
      <c r="AW45" s="292" t="s">
        <v>237</v>
      </c>
      <c r="AX45" s="293"/>
      <c r="AY45" s="293"/>
      <c r="AZ45" s="293"/>
      <c r="BA45" s="294">
        <f>SUMIF(AW$9:AW$39,AW45,BA$9:BA$39)</f>
        <v>0</v>
      </c>
      <c r="BB45" s="292" t="s">
        <v>237</v>
      </c>
      <c r="BC45" s="293"/>
      <c r="BD45" s="293"/>
      <c r="BE45" s="293"/>
      <c r="BF45" s="294">
        <f>SUMIF(BB$9:BB$39,BB45,BF$9:BF$39)</f>
        <v>0</v>
      </c>
      <c r="BG45" s="292" t="s">
        <v>237</v>
      </c>
      <c r="BH45" s="293"/>
      <c r="BI45" s="293"/>
      <c r="BJ45" s="293"/>
      <c r="BK45" s="294">
        <f>SUMIF(BG$9:BG$39,BG45,BK$9:BK$39)</f>
        <v>0</v>
      </c>
      <c r="BL45" s="292" t="s">
        <v>237</v>
      </c>
      <c r="BM45" s="293"/>
      <c r="BN45" s="293"/>
      <c r="BO45" s="293"/>
      <c r="BP45" s="294">
        <f>SUMIF(BL$9:BL$39,BL45,BP$9:BP$39)</f>
        <v>0</v>
      </c>
      <c r="BQ45" s="292" t="s">
        <v>237</v>
      </c>
      <c r="BR45" s="293"/>
      <c r="BS45" s="293"/>
      <c r="BT45" s="293"/>
      <c r="BU45" s="294">
        <f>SUMIF(BQ$9:BQ$39,BQ45,BU$9:BU$39)</f>
        <v>0</v>
      </c>
      <c r="BV45" s="292" t="s">
        <v>237</v>
      </c>
      <c r="BW45" s="293"/>
      <c r="BX45" s="293"/>
      <c r="BY45" s="293"/>
      <c r="BZ45" s="294">
        <f>SUMIF(BV$9:BV$39,BV45,BZ$9:BZ$39)</f>
        <v>0</v>
      </c>
      <c r="CA45" s="292" t="s">
        <v>237</v>
      </c>
      <c r="CB45" s="293"/>
      <c r="CC45" s="293"/>
      <c r="CD45" s="293"/>
      <c r="CE45" s="294">
        <f>SUMIF(CA$9:CA$39,CA45,CE$9:CE$39)</f>
        <v>0</v>
      </c>
      <c r="CF45" s="292" t="s">
        <v>237</v>
      </c>
      <c r="CG45" s="293"/>
      <c r="CH45" s="293"/>
      <c r="CI45" s="293"/>
      <c r="CJ45" s="294">
        <f>SUMIF(CF$9:CF$39,CF45,CJ$9:CJ$39)</f>
        <v>0</v>
      </c>
      <c r="CK45" s="292" t="s">
        <v>237</v>
      </c>
      <c r="CL45" s="293"/>
      <c r="CM45" s="293"/>
      <c r="CN45" s="293"/>
      <c r="CO45" s="294">
        <f>SUMIF(CK$9:CK$39,CK45,CO$9:CO$39)</f>
        <v>0</v>
      </c>
      <c r="CP45" s="292" t="s">
        <v>237</v>
      </c>
      <c r="CQ45" s="293"/>
      <c r="CR45" s="293"/>
      <c r="CS45" s="293"/>
      <c r="CT45" s="294">
        <f>SUMIF(CP$9:CP$39,CP45,CT$9:CT$39)</f>
        <v>0</v>
      </c>
      <c r="CU45" s="292" t="s">
        <v>237</v>
      </c>
      <c r="CV45" s="293"/>
      <c r="CW45" s="293"/>
      <c r="CX45" s="293"/>
      <c r="CY45" s="294">
        <f>SUMIF(CU$9:CU$39,CU45,CY$9:CY$39)</f>
        <v>0</v>
      </c>
      <c r="CZ45" s="292" t="s">
        <v>237</v>
      </c>
      <c r="DA45" s="293"/>
      <c r="DB45" s="293"/>
      <c r="DC45" s="293"/>
      <c r="DD45" s="294">
        <f>SUMIF(CZ$9:CZ$39,CZ45,DD$9:DD$39)</f>
        <v>0</v>
      </c>
      <c r="DE45" s="292" t="s">
        <v>237</v>
      </c>
      <c r="DF45" s="293"/>
      <c r="DG45" s="293"/>
      <c r="DH45" s="293"/>
      <c r="DI45" s="294">
        <f>SUMIF(DE$9:DE$39,DE45,DI$9:DI$39)</f>
        <v>0</v>
      </c>
      <c r="DJ45" s="292" t="s">
        <v>237</v>
      </c>
      <c r="DK45" s="293"/>
      <c r="DL45" s="293"/>
      <c r="DM45" s="293"/>
      <c r="DN45" s="294">
        <f>SUMIF(DJ$9:DJ$39,DJ45,DN$9:DN$39)</f>
        <v>0</v>
      </c>
      <c r="DO45" s="292" t="s">
        <v>237</v>
      </c>
      <c r="DP45" s="293"/>
      <c r="DQ45" s="293"/>
      <c r="DR45" s="293"/>
      <c r="DS45" s="294">
        <f>SUMIF(DO$9:DO$39,DO45,DS$9:DS$39)</f>
        <v>0</v>
      </c>
      <c r="DT45" s="292" t="s">
        <v>237</v>
      </c>
      <c r="DU45" s="293"/>
      <c r="DV45" s="293"/>
      <c r="DW45" s="293"/>
      <c r="DX45" s="294">
        <f>SUMIF(DT$9:DT$39,DT45,DX$9:DX$39)</f>
        <v>0</v>
      </c>
      <c r="DY45" s="292" t="s">
        <v>237</v>
      </c>
      <c r="DZ45" s="293"/>
      <c r="EA45" s="293"/>
      <c r="EB45" s="293"/>
      <c r="EC45" s="294">
        <f>SUMIF(DY$9:DY$39,DY45,EC$9:EC$39)</f>
        <v>0</v>
      </c>
      <c r="ED45" s="292" t="s">
        <v>237</v>
      </c>
      <c r="EE45" s="293"/>
      <c r="EF45" s="293"/>
      <c r="EG45" s="293"/>
      <c r="EH45" s="294">
        <f>SUMIF(ED$9:ED$39,ED45,EH$9:EH$39)</f>
        <v>0</v>
      </c>
      <c r="EI45" s="292" t="s">
        <v>237</v>
      </c>
      <c r="EJ45" s="293"/>
      <c r="EK45" s="293"/>
      <c r="EL45" s="293"/>
      <c r="EM45" s="294">
        <f>SUMIF(EI$9:EI$39,EI45,EM$9:EM$39)</f>
        <v>0</v>
      </c>
      <c r="EN45" s="292" t="s">
        <v>237</v>
      </c>
      <c r="EO45" s="293"/>
      <c r="EP45" s="293"/>
      <c r="EQ45" s="293"/>
      <c r="ER45" s="294">
        <f>SUMIF(EN$9:EN$39,EN45,ER$9:ER$39)</f>
        <v>0</v>
      </c>
      <c r="ES45" s="292" t="s">
        <v>237</v>
      </c>
      <c r="ET45" s="293"/>
      <c r="EU45" s="293"/>
      <c r="EV45" s="293"/>
      <c r="EW45" s="294">
        <f>SUMIF(ES$9:ES$39,ES45,EW$9:EW$39)</f>
        <v>0</v>
      </c>
      <c r="EX45" s="292" t="s">
        <v>237</v>
      </c>
      <c r="EY45" s="293"/>
      <c r="EZ45" s="293"/>
      <c r="FA45" s="293"/>
      <c r="FB45" s="294">
        <f>SUMIF(EX$9:EX$39,EX45,FB$9:FB$39)</f>
        <v>0</v>
      </c>
      <c r="FC45" s="292" t="s">
        <v>237</v>
      </c>
      <c r="FD45" s="293"/>
      <c r="FE45" s="293"/>
      <c r="FF45" s="293"/>
      <c r="FG45" s="294">
        <f>SUMIF(FC$9:FC$39,FC45,FG$9:FG$39)</f>
        <v>0</v>
      </c>
      <c r="FH45" s="292" t="s">
        <v>237</v>
      </c>
      <c r="FI45" s="293"/>
      <c r="FJ45" s="293"/>
      <c r="FK45" s="293"/>
      <c r="FL45" s="294">
        <f>SUMIF(FH$9:FH$39,FH45,FL$9:FL$39)</f>
        <v>0</v>
      </c>
      <c r="FM45" s="292" t="s">
        <v>237</v>
      </c>
      <c r="FN45" s="293"/>
      <c r="FO45" s="293"/>
      <c r="FP45" s="293"/>
      <c r="FQ45" s="294">
        <f>SUMIF(FM$9:FM$39,FM45,FQ$9:FQ$39)</f>
        <v>0</v>
      </c>
      <c r="FR45" s="292" t="s">
        <v>237</v>
      </c>
      <c r="FS45" s="293"/>
      <c r="FT45" s="293"/>
      <c r="FU45" s="293"/>
      <c r="FV45" s="294">
        <f>SUMIF(FR$9:FR$39,FR45,FV$9:FV$39)</f>
        <v>0</v>
      </c>
      <c r="FW45" s="292" t="s">
        <v>237</v>
      </c>
      <c r="FX45" s="293"/>
      <c r="FY45" s="293"/>
      <c r="FZ45" s="293"/>
      <c r="GA45" s="294">
        <f>SUMIF(FW$9:FW$39,FW45,GA$9:GA$39)</f>
        <v>0</v>
      </c>
      <c r="GB45" s="292" t="s">
        <v>237</v>
      </c>
      <c r="GC45" s="293"/>
      <c r="GD45" s="293"/>
      <c r="GE45" s="293"/>
      <c r="GF45" s="294">
        <f>SUMIF(GB$9:GB$39,GB45,GF$9:GF$39)</f>
        <v>0</v>
      </c>
      <c r="GG45" s="292" t="s">
        <v>237</v>
      </c>
      <c r="GH45" s="293"/>
      <c r="GI45" s="294">
        <f>SUMIF(GG$9:GG$39,GG45,GI$9:GI$39)</f>
        <v>0</v>
      </c>
      <c r="GJ45" s="292" t="s">
        <v>237</v>
      </c>
      <c r="GK45" s="293"/>
      <c r="GL45" s="294">
        <f>SUMIF(GJ$9:GJ$39,GJ45,GL$9:GL$39)</f>
        <v>0</v>
      </c>
      <c r="GM45" s="292"/>
      <c r="GN45" s="293"/>
      <c r="GO45" s="293"/>
      <c r="GP45" s="293"/>
      <c r="GQ45" s="294"/>
      <c r="GS45" s="295"/>
      <c r="GT45" s="293"/>
      <c r="GU45" s="296" t="s">
        <v>469</v>
      </c>
      <c r="GV45" s="293" t="str">
        <f t="shared" si="196"/>
        <v>中間圧以上用</v>
      </c>
      <c r="GW45" s="293" t="str">
        <f t="shared" si="196"/>
        <v>m3</v>
      </c>
      <c r="GX45" s="297">
        <f t="shared" si="197"/>
        <v>0</v>
      </c>
    </row>
    <row r="46" spans="1:206">
      <c r="I46" s="292" t="s">
        <v>241</v>
      </c>
      <c r="J46" s="293"/>
      <c r="K46" s="293"/>
      <c r="L46" s="293"/>
      <c r="M46" s="294">
        <f>SUMIF(I$9:I$39,I46,M$9:M$39)</f>
        <v>0</v>
      </c>
      <c r="N46" s="292" t="s">
        <v>241</v>
      </c>
      <c r="O46" s="293"/>
      <c r="P46" s="293"/>
      <c r="Q46" s="293"/>
      <c r="R46" s="294">
        <f>SUMIF(N$9:N$39,N46,R$9:R$39)</f>
        <v>0</v>
      </c>
      <c r="S46" s="292" t="s">
        <v>241</v>
      </c>
      <c r="T46" s="293"/>
      <c r="U46" s="293"/>
      <c r="V46" s="293"/>
      <c r="W46" s="294">
        <f>SUMIF(S$9:S$39,S46,W$9:W$39)</f>
        <v>0</v>
      </c>
      <c r="X46" s="292" t="s">
        <v>241</v>
      </c>
      <c r="Y46" s="293"/>
      <c r="Z46" s="293"/>
      <c r="AA46" s="293"/>
      <c r="AB46" s="294">
        <f>SUMIF(X$9:X$39,X46,AB$9:AB$39)</f>
        <v>0</v>
      </c>
      <c r="AC46" s="292" t="s">
        <v>241</v>
      </c>
      <c r="AD46" s="293"/>
      <c r="AE46" s="293"/>
      <c r="AF46" s="293"/>
      <c r="AG46" s="294">
        <f>SUMIF(AC$9:AC$39,AC46,AG$9:AG$39)</f>
        <v>0</v>
      </c>
      <c r="AH46" s="292" t="s">
        <v>241</v>
      </c>
      <c r="AI46" s="293"/>
      <c r="AJ46" s="293"/>
      <c r="AK46" s="293"/>
      <c r="AL46" s="294">
        <f>SUMIF(AH$9:AH$39,AH46,AL$9:AL$39)</f>
        <v>0</v>
      </c>
      <c r="AM46" s="292" t="s">
        <v>241</v>
      </c>
      <c r="AN46" s="293"/>
      <c r="AO46" s="293"/>
      <c r="AP46" s="293"/>
      <c r="AQ46" s="294">
        <f>SUMIF(AM$9:AM$39,AM46,AQ$9:AQ$39)</f>
        <v>0</v>
      </c>
      <c r="AR46" s="292" t="s">
        <v>241</v>
      </c>
      <c r="AS46" s="293"/>
      <c r="AT46" s="293"/>
      <c r="AU46" s="293"/>
      <c r="AV46" s="294">
        <f>SUMIF(AR$9:AR$39,AR46,AV$9:AV$39)</f>
        <v>0</v>
      </c>
      <c r="AW46" s="292" t="s">
        <v>241</v>
      </c>
      <c r="AX46" s="293"/>
      <c r="AY46" s="293"/>
      <c r="AZ46" s="293"/>
      <c r="BA46" s="294">
        <f>SUMIF(AW$9:AW$39,AW46,BA$9:BA$39)</f>
        <v>0</v>
      </c>
      <c r="BB46" s="292" t="s">
        <v>241</v>
      </c>
      <c r="BC46" s="293"/>
      <c r="BD46" s="293"/>
      <c r="BE46" s="293"/>
      <c r="BF46" s="294">
        <f>SUMIF(BB$9:BB$39,BB46,BF$9:BF$39)</f>
        <v>0</v>
      </c>
      <c r="BG46" s="292" t="s">
        <v>241</v>
      </c>
      <c r="BH46" s="293"/>
      <c r="BI46" s="293"/>
      <c r="BJ46" s="293"/>
      <c r="BK46" s="294">
        <f>SUMIF(BG$9:BG$39,BG46,BK$9:BK$39)</f>
        <v>0</v>
      </c>
      <c r="BL46" s="292" t="s">
        <v>241</v>
      </c>
      <c r="BM46" s="293"/>
      <c r="BN46" s="293"/>
      <c r="BO46" s="293"/>
      <c r="BP46" s="294">
        <f>SUMIF(BL$9:BL$39,BL46,BP$9:BP$39)</f>
        <v>0</v>
      </c>
      <c r="BQ46" s="292" t="s">
        <v>241</v>
      </c>
      <c r="BR46" s="293"/>
      <c r="BS46" s="293"/>
      <c r="BT46" s="293"/>
      <c r="BU46" s="294">
        <f>SUMIF(BQ$9:BQ$39,BQ46,BU$9:BU$39)</f>
        <v>0</v>
      </c>
      <c r="BV46" s="292" t="s">
        <v>241</v>
      </c>
      <c r="BW46" s="293"/>
      <c r="BX46" s="293"/>
      <c r="BY46" s="293"/>
      <c r="BZ46" s="294">
        <f>SUMIF(BV$9:BV$39,BV46,BZ$9:BZ$39)</f>
        <v>0</v>
      </c>
      <c r="CA46" s="292" t="s">
        <v>241</v>
      </c>
      <c r="CB46" s="293"/>
      <c r="CC46" s="293"/>
      <c r="CD46" s="293"/>
      <c r="CE46" s="294">
        <f>SUMIF(CA$9:CA$39,CA46,CE$9:CE$39)</f>
        <v>0</v>
      </c>
      <c r="CF46" s="292" t="s">
        <v>241</v>
      </c>
      <c r="CG46" s="293"/>
      <c r="CH46" s="293"/>
      <c r="CI46" s="293"/>
      <c r="CJ46" s="294">
        <f>SUMIF(CF$9:CF$39,CF46,CJ$9:CJ$39)</f>
        <v>0</v>
      </c>
      <c r="CK46" s="292" t="s">
        <v>241</v>
      </c>
      <c r="CL46" s="293"/>
      <c r="CM46" s="293"/>
      <c r="CN46" s="293"/>
      <c r="CO46" s="294">
        <f>SUMIF(CK$9:CK$39,CK46,CO$9:CO$39)</f>
        <v>0</v>
      </c>
      <c r="CP46" s="292" t="s">
        <v>241</v>
      </c>
      <c r="CQ46" s="293"/>
      <c r="CR46" s="293"/>
      <c r="CS46" s="293"/>
      <c r="CT46" s="294">
        <f>SUMIF(CP$9:CP$39,CP46,CT$9:CT$39)</f>
        <v>0</v>
      </c>
      <c r="CU46" s="292" t="s">
        <v>241</v>
      </c>
      <c r="CV46" s="293"/>
      <c r="CW46" s="293"/>
      <c r="CX46" s="293"/>
      <c r="CY46" s="294">
        <f>SUMIF(CU$9:CU$39,CU46,CY$9:CY$39)</f>
        <v>0</v>
      </c>
      <c r="CZ46" s="292" t="s">
        <v>241</v>
      </c>
      <c r="DA46" s="293"/>
      <c r="DB46" s="293"/>
      <c r="DC46" s="293"/>
      <c r="DD46" s="294">
        <f>SUMIF(CZ$9:CZ$39,CZ46,DD$9:DD$39)</f>
        <v>0</v>
      </c>
      <c r="DE46" s="292" t="s">
        <v>241</v>
      </c>
      <c r="DF46" s="293"/>
      <c r="DG46" s="293"/>
      <c r="DH46" s="293"/>
      <c r="DI46" s="294">
        <f>SUMIF(DE$9:DE$39,DE46,DI$9:DI$39)</f>
        <v>0</v>
      </c>
      <c r="DJ46" s="292" t="s">
        <v>241</v>
      </c>
      <c r="DK46" s="293"/>
      <c r="DL46" s="293"/>
      <c r="DM46" s="293"/>
      <c r="DN46" s="294">
        <f>SUMIF(DJ$9:DJ$39,DJ46,DN$9:DN$39)</f>
        <v>0</v>
      </c>
      <c r="DO46" s="292" t="s">
        <v>241</v>
      </c>
      <c r="DP46" s="293"/>
      <c r="DQ46" s="293"/>
      <c r="DR46" s="293"/>
      <c r="DS46" s="294">
        <f>SUMIF(DO$9:DO$39,DO46,DS$9:DS$39)</f>
        <v>0</v>
      </c>
      <c r="DT46" s="292" t="s">
        <v>241</v>
      </c>
      <c r="DU46" s="293"/>
      <c r="DV46" s="293"/>
      <c r="DW46" s="293"/>
      <c r="DX46" s="294">
        <f>SUMIF(DT$9:DT$39,DT46,DX$9:DX$39)</f>
        <v>0</v>
      </c>
      <c r="DY46" s="292" t="s">
        <v>241</v>
      </c>
      <c r="DZ46" s="293"/>
      <c r="EA46" s="293"/>
      <c r="EB46" s="293"/>
      <c r="EC46" s="294">
        <f>SUMIF(DY$9:DY$39,DY46,EC$9:EC$39)</f>
        <v>0</v>
      </c>
      <c r="ED46" s="292" t="s">
        <v>241</v>
      </c>
      <c r="EE46" s="293"/>
      <c r="EF46" s="293"/>
      <c r="EG46" s="293"/>
      <c r="EH46" s="294">
        <f>SUMIF(ED$9:ED$39,ED46,EH$9:EH$39)</f>
        <v>0</v>
      </c>
      <c r="EI46" s="292" t="s">
        <v>241</v>
      </c>
      <c r="EJ46" s="293"/>
      <c r="EK46" s="293"/>
      <c r="EL46" s="293"/>
      <c r="EM46" s="294">
        <f>SUMIF(EI$9:EI$39,EI46,EM$9:EM$39)</f>
        <v>0</v>
      </c>
      <c r="EN46" s="292" t="s">
        <v>241</v>
      </c>
      <c r="EO46" s="293"/>
      <c r="EP46" s="293"/>
      <c r="EQ46" s="293"/>
      <c r="ER46" s="294">
        <f>SUMIF(EN$9:EN$39,EN46,ER$9:ER$39)</f>
        <v>0</v>
      </c>
      <c r="ES46" s="292" t="s">
        <v>241</v>
      </c>
      <c r="ET46" s="293"/>
      <c r="EU46" s="293"/>
      <c r="EV46" s="293"/>
      <c r="EW46" s="294">
        <f>SUMIF(ES$9:ES$39,ES46,EW$9:EW$39)</f>
        <v>0</v>
      </c>
      <c r="EX46" s="292" t="s">
        <v>241</v>
      </c>
      <c r="EY46" s="293"/>
      <c r="EZ46" s="293"/>
      <c r="FA46" s="293"/>
      <c r="FB46" s="294">
        <f>SUMIF(EX$9:EX$39,EX46,FB$9:FB$39)</f>
        <v>0</v>
      </c>
      <c r="FC46" s="292" t="s">
        <v>241</v>
      </c>
      <c r="FD46" s="293"/>
      <c r="FE46" s="293"/>
      <c r="FF46" s="293"/>
      <c r="FG46" s="294">
        <f>SUMIF(FC$9:FC$39,FC46,FG$9:FG$39)</f>
        <v>0</v>
      </c>
      <c r="FH46" s="292" t="s">
        <v>241</v>
      </c>
      <c r="FI46" s="293"/>
      <c r="FJ46" s="293"/>
      <c r="FK46" s="293"/>
      <c r="FL46" s="294">
        <f>SUMIF(FH$9:FH$39,FH46,FL$9:FL$39)</f>
        <v>0</v>
      </c>
      <c r="FM46" s="292" t="s">
        <v>241</v>
      </c>
      <c r="FN46" s="293"/>
      <c r="FO46" s="293"/>
      <c r="FP46" s="293"/>
      <c r="FQ46" s="294">
        <f>SUMIF(FM$9:FM$39,FM46,FQ$9:FQ$39)</f>
        <v>0</v>
      </c>
      <c r="FR46" s="292" t="s">
        <v>241</v>
      </c>
      <c r="FS46" s="293"/>
      <c r="FT46" s="293"/>
      <c r="FU46" s="293"/>
      <c r="FV46" s="294">
        <f>SUMIF(FR$9:FR$39,FR46,FV$9:FV$39)</f>
        <v>0</v>
      </c>
      <c r="FW46" s="292" t="s">
        <v>241</v>
      </c>
      <c r="FX46" s="293"/>
      <c r="FY46" s="293"/>
      <c r="FZ46" s="293"/>
      <c r="GA46" s="294">
        <f>SUMIF(FW$9:FW$39,FW46,GA$9:GA$39)</f>
        <v>0</v>
      </c>
      <c r="GB46" s="292" t="s">
        <v>241</v>
      </c>
      <c r="GC46" s="293"/>
      <c r="GD46" s="293"/>
      <c r="GE46" s="293"/>
      <c r="GF46" s="294">
        <f>SUMIF(GB$9:GB$39,GB46,GF$9:GF$39)</f>
        <v>0</v>
      </c>
      <c r="GG46" s="292" t="s">
        <v>241</v>
      </c>
      <c r="GH46" s="293"/>
      <c r="GI46" s="294">
        <f>SUMIF(GG$9:GG$39,GG46,GI$9:GI$39)</f>
        <v>0</v>
      </c>
      <c r="GJ46" s="292" t="s">
        <v>241</v>
      </c>
      <c r="GK46" s="293"/>
      <c r="GL46" s="294">
        <f>SUMIF(GJ$9:GJ$39,GJ46,GL$9:GL$39)</f>
        <v>0</v>
      </c>
      <c r="GM46" s="292"/>
      <c r="GN46" s="293"/>
      <c r="GO46" s="293"/>
      <c r="GP46" s="293"/>
      <c r="GQ46" s="294"/>
      <c r="GS46" s="295"/>
      <c r="GT46" s="293"/>
      <c r="GU46" s="296" t="s">
        <v>469</v>
      </c>
      <c r="GV46" s="293" t="str">
        <f t="shared" si="196"/>
        <v>中間圧以上用</v>
      </c>
      <c r="GW46" s="293" t="str">
        <f t="shared" si="196"/>
        <v>Nm3</v>
      </c>
      <c r="GX46" s="297">
        <f t="shared" si="197"/>
        <v>0</v>
      </c>
    </row>
    <row r="47" spans="1:206">
      <c r="I47" s="292" t="s">
        <v>242</v>
      </c>
      <c r="J47" s="293"/>
      <c r="K47" s="293"/>
      <c r="L47" s="293"/>
      <c r="M47" s="294">
        <f>SUMIF(I$9:I$39,I47,M$9:M$39)</f>
        <v>0</v>
      </c>
      <c r="N47" s="292" t="s">
        <v>242</v>
      </c>
      <c r="O47" s="293"/>
      <c r="P47" s="293"/>
      <c r="Q47" s="293"/>
      <c r="R47" s="294">
        <f>SUMIF(N$9:N$39,N47,R$9:R$39)</f>
        <v>0</v>
      </c>
      <c r="S47" s="292" t="s">
        <v>242</v>
      </c>
      <c r="T47" s="293"/>
      <c r="U47" s="293"/>
      <c r="V47" s="293"/>
      <c r="W47" s="294">
        <f>SUMIF(S$9:S$39,S47,W$9:W$39)</f>
        <v>0</v>
      </c>
      <c r="X47" s="292" t="s">
        <v>242</v>
      </c>
      <c r="Y47" s="293"/>
      <c r="Z47" s="293"/>
      <c r="AA47" s="293"/>
      <c r="AB47" s="294">
        <f>SUMIF(X$9:X$39,X47,AB$9:AB$39)</f>
        <v>0</v>
      </c>
      <c r="AC47" s="292" t="s">
        <v>242</v>
      </c>
      <c r="AD47" s="293"/>
      <c r="AE47" s="293"/>
      <c r="AF47" s="293"/>
      <c r="AG47" s="294">
        <f>SUMIF(AC$9:AC$39,AC47,AG$9:AG$39)</f>
        <v>0</v>
      </c>
      <c r="AH47" s="292" t="s">
        <v>242</v>
      </c>
      <c r="AI47" s="293"/>
      <c r="AJ47" s="293"/>
      <c r="AK47" s="293"/>
      <c r="AL47" s="294">
        <f>SUMIF(AH$9:AH$39,AH47,AL$9:AL$39)</f>
        <v>0</v>
      </c>
      <c r="AM47" s="292" t="s">
        <v>242</v>
      </c>
      <c r="AN47" s="293"/>
      <c r="AO47" s="293"/>
      <c r="AP47" s="293"/>
      <c r="AQ47" s="294">
        <f>SUMIF(AM$9:AM$39,AM47,AQ$9:AQ$39)</f>
        <v>0</v>
      </c>
      <c r="AR47" s="292" t="s">
        <v>242</v>
      </c>
      <c r="AS47" s="293"/>
      <c r="AT47" s="293"/>
      <c r="AU47" s="293"/>
      <c r="AV47" s="294">
        <f>SUMIF(AR$9:AR$39,AR47,AV$9:AV$39)</f>
        <v>0</v>
      </c>
      <c r="AW47" s="292" t="s">
        <v>242</v>
      </c>
      <c r="AX47" s="293"/>
      <c r="AY47" s="293"/>
      <c r="AZ47" s="293"/>
      <c r="BA47" s="294">
        <f>SUMIF(AW$9:AW$39,AW47,BA$9:BA$39)</f>
        <v>0</v>
      </c>
      <c r="BB47" s="292" t="s">
        <v>242</v>
      </c>
      <c r="BC47" s="293"/>
      <c r="BD47" s="293"/>
      <c r="BE47" s="293"/>
      <c r="BF47" s="294">
        <f>SUMIF(BB$9:BB$39,BB47,BF$9:BF$39)</f>
        <v>0</v>
      </c>
      <c r="BG47" s="292" t="s">
        <v>242</v>
      </c>
      <c r="BH47" s="293"/>
      <c r="BI47" s="293"/>
      <c r="BJ47" s="293"/>
      <c r="BK47" s="294">
        <f>SUMIF(BG$9:BG$39,BG47,BK$9:BK$39)</f>
        <v>0</v>
      </c>
      <c r="BL47" s="292" t="s">
        <v>242</v>
      </c>
      <c r="BM47" s="293"/>
      <c r="BN47" s="293"/>
      <c r="BO47" s="293"/>
      <c r="BP47" s="294">
        <f>SUMIF(BL$9:BL$39,BL47,BP$9:BP$39)</f>
        <v>0</v>
      </c>
      <c r="BQ47" s="292" t="s">
        <v>242</v>
      </c>
      <c r="BR47" s="293"/>
      <c r="BS47" s="293"/>
      <c r="BT47" s="293"/>
      <c r="BU47" s="294">
        <f>SUMIF(BQ$9:BQ$39,BQ47,BU$9:BU$39)</f>
        <v>0</v>
      </c>
      <c r="BV47" s="292" t="s">
        <v>242</v>
      </c>
      <c r="BW47" s="293"/>
      <c r="BX47" s="293"/>
      <c r="BY47" s="293"/>
      <c r="BZ47" s="294">
        <f>SUMIF(BV$9:BV$39,BV47,BZ$9:BZ$39)</f>
        <v>0</v>
      </c>
      <c r="CA47" s="292" t="s">
        <v>242</v>
      </c>
      <c r="CB47" s="293"/>
      <c r="CC47" s="293"/>
      <c r="CD47" s="293"/>
      <c r="CE47" s="294">
        <f>SUMIF(CA$9:CA$39,CA47,CE$9:CE$39)</f>
        <v>0</v>
      </c>
      <c r="CF47" s="292" t="s">
        <v>242</v>
      </c>
      <c r="CG47" s="293"/>
      <c r="CH47" s="293"/>
      <c r="CI47" s="293"/>
      <c r="CJ47" s="294">
        <f>SUMIF(CF$9:CF$39,CF47,CJ$9:CJ$39)</f>
        <v>0</v>
      </c>
      <c r="CK47" s="292" t="s">
        <v>242</v>
      </c>
      <c r="CL47" s="293"/>
      <c r="CM47" s="293"/>
      <c r="CN47" s="293"/>
      <c r="CO47" s="294">
        <f>SUMIF(CK$9:CK$39,CK47,CO$9:CO$39)</f>
        <v>0</v>
      </c>
      <c r="CP47" s="292" t="s">
        <v>242</v>
      </c>
      <c r="CQ47" s="293"/>
      <c r="CR47" s="293"/>
      <c r="CS47" s="293"/>
      <c r="CT47" s="294">
        <f>SUMIF(CP$9:CP$39,CP47,CT$9:CT$39)</f>
        <v>0</v>
      </c>
      <c r="CU47" s="292" t="s">
        <v>242</v>
      </c>
      <c r="CV47" s="293"/>
      <c r="CW47" s="293"/>
      <c r="CX47" s="293"/>
      <c r="CY47" s="294">
        <f>SUMIF(CU$9:CU$39,CU47,CY$9:CY$39)</f>
        <v>0</v>
      </c>
      <c r="CZ47" s="292" t="s">
        <v>242</v>
      </c>
      <c r="DA47" s="293"/>
      <c r="DB47" s="293"/>
      <c r="DC47" s="293"/>
      <c r="DD47" s="294">
        <f>SUMIF(CZ$9:CZ$39,CZ47,DD$9:DD$39)</f>
        <v>0</v>
      </c>
      <c r="DE47" s="292" t="s">
        <v>242</v>
      </c>
      <c r="DF47" s="293"/>
      <c r="DG47" s="293"/>
      <c r="DH47" s="293"/>
      <c r="DI47" s="294">
        <f>SUMIF(DE$9:DE$39,DE47,DI$9:DI$39)</f>
        <v>0</v>
      </c>
      <c r="DJ47" s="292" t="s">
        <v>242</v>
      </c>
      <c r="DK47" s="293"/>
      <c r="DL47" s="293"/>
      <c r="DM47" s="293"/>
      <c r="DN47" s="294">
        <f>SUMIF(DJ$9:DJ$39,DJ47,DN$9:DN$39)</f>
        <v>0</v>
      </c>
      <c r="DO47" s="292" t="s">
        <v>242</v>
      </c>
      <c r="DP47" s="293"/>
      <c r="DQ47" s="293"/>
      <c r="DR47" s="293"/>
      <c r="DS47" s="294">
        <f>SUMIF(DO$9:DO$39,DO47,DS$9:DS$39)</f>
        <v>0</v>
      </c>
      <c r="DT47" s="292" t="s">
        <v>242</v>
      </c>
      <c r="DU47" s="293"/>
      <c r="DV47" s="293"/>
      <c r="DW47" s="293"/>
      <c r="DX47" s="294">
        <f>SUMIF(DT$9:DT$39,DT47,DX$9:DX$39)</f>
        <v>0</v>
      </c>
      <c r="DY47" s="292" t="s">
        <v>242</v>
      </c>
      <c r="DZ47" s="293"/>
      <c r="EA47" s="293"/>
      <c r="EB47" s="293"/>
      <c r="EC47" s="294">
        <f>SUMIF(DY$9:DY$39,DY47,EC$9:EC$39)</f>
        <v>0</v>
      </c>
      <c r="ED47" s="292" t="s">
        <v>242</v>
      </c>
      <c r="EE47" s="293"/>
      <c r="EF47" s="293"/>
      <c r="EG47" s="293"/>
      <c r="EH47" s="294">
        <f>SUMIF(ED$9:ED$39,ED47,EH$9:EH$39)</f>
        <v>0</v>
      </c>
      <c r="EI47" s="292" t="s">
        <v>242</v>
      </c>
      <c r="EJ47" s="293"/>
      <c r="EK47" s="293"/>
      <c r="EL47" s="293"/>
      <c r="EM47" s="294">
        <f>SUMIF(EI$9:EI$39,EI47,EM$9:EM$39)</f>
        <v>0</v>
      </c>
      <c r="EN47" s="292" t="s">
        <v>242</v>
      </c>
      <c r="EO47" s="293"/>
      <c r="EP47" s="293"/>
      <c r="EQ47" s="293"/>
      <c r="ER47" s="294">
        <f>SUMIF(EN$9:EN$39,EN47,ER$9:ER$39)</f>
        <v>0</v>
      </c>
      <c r="ES47" s="292" t="s">
        <v>242</v>
      </c>
      <c r="ET47" s="293"/>
      <c r="EU47" s="293"/>
      <c r="EV47" s="293"/>
      <c r="EW47" s="294">
        <f>SUMIF(ES$9:ES$39,ES47,EW$9:EW$39)</f>
        <v>0</v>
      </c>
      <c r="EX47" s="292" t="s">
        <v>242</v>
      </c>
      <c r="EY47" s="293"/>
      <c r="EZ47" s="293"/>
      <c r="FA47" s="293"/>
      <c r="FB47" s="294">
        <f>SUMIF(EX$9:EX$39,EX47,FB$9:FB$39)</f>
        <v>0</v>
      </c>
      <c r="FC47" s="292" t="s">
        <v>242</v>
      </c>
      <c r="FD47" s="293"/>
      <c r="FE47" s="293"/>
      <c r="FF47" s="293"/>
      <c r="FG47" s="294">
        <f>SUMIF(FC$9:FC$39,FC47,FG$9:FG$39)</f>
        <v>0</v>
      </c>
      <c r="FH47" s="292" t="s">
        <v>242</v>
      </c>
      <c r="FI47" s="293"/>
      <c r="FJ47" s="293"/>
      <c r="FK47" s="293"/>
      <c r="FL47" s="294">
        <f>SUMIF(FH$9:FH$39,FH47,FL$9:FL$39)</f>
        <v>0</v>
      </c>
      <c r="FM47" s="292" t="s">
        <v>242</v>
      </c>
      <c r="FN47" s="293"/>
      <c r="FO47" s="293"/>
      <c r="FP47" s="293"/>
      <c r="FQ47" s="294">
        <f>SUMIF(FM$9:FM$39,FM47,FQ$9:FQ$39)</f>
        <v>0</v>
      </c>
      <c r="FR47" s="292" t="s">
        <v>242</v>
      </c>
      <c r="FS47" s="293"/>
      <c r="FT47" s="293"/>
      <c r="FU47" s="293"/>
      <c r="FV47" s="294">
        <f>SUMIF(FR$9:FR$39,FR47,FV$9:FV$39)</f>
        <v>0</v>
      </c>
      <c r="FW47" s="292" t="s">
        <v>242</v>
      </c>
      <c r="FX47" s="293"/>
      <c r="FY47" s="293"/>
      <c r="FZ47" s="293"/>
      <c r="GA47" s="294">
        <f>SUMIF(FW$9:FW$39,FW47,GA$9:GA$39)</f>
        <v>0</v>
      </c>
      <c r="GB47" s="292" t="s">
        <v>242</v>
      </c>
      <c r="GC47" s="293"/>
      <c r="GD47" s="293"/>
      <c r="GE47" s="293"/>
      <c r="GF47" s="294">
        <f>SUMIF(GB$9:GB$39,GB47,GF$9:GF$39)</f>
        <v>0</v>
      </c>
      <c r="GG47" s="292" t="s">
        <v>242</v>
      </c>
      <c r="GH47" s="293"/>
      <c r="GI47" s="294">
        <f>SUMIF(GG$9:GG$39,GG47,GI$9:GI$39)</f>
        <v>0</v>
      </c>
      <c r="GJ47" s="292" t="s">
        <v>242</v>
      </c>
      <c r="GK47" s="293"/>
      <c r="GL47" s="294">
        <f>SUMIF(GJ$9:GJ$39,GJ47,GL$9:GL$39)</f>
        <v>0</v>
      </c>
      <c r="GM47" s="292"/>
      <c r="GN47" s="293"/>
      <c r="GO47" s="293"/>
      <c r="GP47" s="293"/>
      <c r="GQ47" s="294"/>
      <c r="GS47" s="295"/>
      <c r="GT47" s="293"/>
      <c r="GU47" s="296" t="s">
        <v>470</v>
      </c>
      <c r="GV47" s="293" t="str">
        <f t="shared" si="196"/>
        <v>低圧用</v>
      </c>
      <c r="GW47" s="293" t="str">
        <f t="shared" si="196"/>
        <v>m3</v>
      </c>
      <c r="GX47" s="297">
        <f t="shared" si="197"/>
        <v>0</v>
      </c>
    </row>
    <row r="48" spans="1:206">
      <c r="I48" s="292" t="s">
        <v>243</v>
      </c>
      <c r="J48" s="293"/>
      <c r="K48" s="293"/>
      <c r="L48" s="293"/>
      <c r="M48" s="294">
        <f>SUMIF(I$9:I$39,I48,M$9:M$39)</f>
        <v>0</v>
      </c>
      <c r="N48" s="292" t="s">
        <v>243</v>
      </c>
      <c r="O48" s="293"/>
      <c r="P48" s="293"/>
      <c r="Q48" s="293"/>
      <c r="R48" s="294">
        <f>SUMIF(N$9:N$39,N48,R$9:R$39)</f>
        <v>0</v>
      </c>
      <c r="S48" s="292" t="s">
        <v>243</v>
      </c>
      <c r="T48" s="293"/>
      <c r="U48" s="293"/>
      <c r="V48" s="293"/>
      <c r="W48" s="294">
        <f>SUMIF(S$9:S$39,S48,W$9:W$39)</f>
        <v>0</v>
      </c>
      <c r="X48" s="292" t="s">
        <v>243</v>
      </c>
      <c r="Y48" s="293"/>
      <c r="Z48" s="293"/>
      <c r="AA48" s="293"/>
      <c r="AB48" s="294">
        <f>SUMIF(X$9:X$39,X48,AB$9:AB$39)</f>
        <v>0</v>
      </c>
      <c r="AC48" s="292" t="s">
        <v>243</v>
      </c>
      <c r="AD48" s="293"/>
      <c r="AE48" s="293"/>
      <c r="AF48" s="293"/>
      <c r="AG48" s="294">
        <f>SUMIF(AC$9:AC$39,AC48,AG$9:AG$39)</f>
        <v>0</v>
      </c>
      <c r="AH48" s="292" t="s">
        <v>243</v>
      </c>
      <c r="AI48" s="293"/>
      <c r="AJ48" s="293"/>
      <c r="AK48" s="293"/>
      <c r="AL48" s="294">
        <f>SUMIF(AH$9:AH$39,AH48,AL$9:AL$39)</f>
        <v>0</v>
      </c>
      <c r="AM48" s="292" t="s">
        <v>243</v>
      </c>
      <c r="AN48" s="293"/>
      <c r="AO48" s="293"/>
      <c r="AP48" s="293"/>
      <c r="AQ48" s="294">
        <f>SUMIF(AM$9:AM$39,AM48,AQ$9:AQ$39)</f>
        <v>0</v>
      </c>
      <c r="AR48" s="292" t="s">
        <v>243</v>
      </c>
      <c r="AS48" s="293"/>
      <c r="AT48" s="293"/>
      <c r="AU48" s="293"/>
      <c r="AV48" s="294">
        <f>SUMIF(AR$9:AR$39,AR48,AV$9:AV$39)</f>
        <v>0</v>
      </c>
      <c r="AW48" s="292" t="s">
        <v>243</v>
      </c>
      <c r="AX48" s="293"/>
      <c r="AY48" s="293"/>
      <c r="AZ48" s="293"/>
      <c r="BA48" s="294">
        <f>SUMIF(AW$9:AW$39,AW48,BA$9:BA$39)</f>
        <v>0</v>
      </c>
      <c r="BB48" s="292" t="s">
        <v>243</v>
      </c>
      <c r="BC48" s="293"/>
      <c r="BD48" s="293"/>
      <c r="BE48" s="293"/>
      <c r="BF48" s="294">
        <f>SUMIF(BB$9:BB$39,BB48,BF$9:BF$39)</f>
        <v>0</v>
      </c>
      <c r="BG48" s="292" t="s">
        <v>243</v>
      </c>
      <c r="BH48" s="293"/>
      <c r="BI48" s="293"/>
      <c r="BJ48" s="293"/>
      <c r="BK48" s="294">
        <f>SUMIF(BG$9:BG$39,BG48,BK$9:BK$39)</f>
        <v>0</v>
      </c>
      <c r="BL48" s="292" t="s">
        <v>243</v>
      </c>
      <c r="BM48" s="293"/>
      <c r="BN48" s="293"/>
      <c r="BO48" s="293"/>
      <c r="BP48" s="294">
        <f>SUMIF(BL$9:BL$39,BL48,BP$9:BP$39)</f>
        <v>0</v>
      </c>
      <c r="BQ48" s="292" t="s">
        <v>243</v>
      </c>
      <c r="BR48" s="293"/>
      <c r="BS48" s="293"/>
      <c r="BT48" s="293"/>
      <c r="BU48" s="294">
        <f>SUMIF(BQ$9:BQ$39,BQ48,BU$9:BU$39)</f>
        <v>0</v>
      </c>
      <c r="BV48" s="292" t="s">
        <v>243</v>
      </c>
      <c r="BW48" s="293"/>
      <c r="BX48" s="293"/>
      <c r="BY48" s="293"/>
      <c r="BZ48" s="294">
        <f>SUMIF(BV$9:BV$39,BV48,BZ$9:BZ$39)</f>
        <v>0</v>
      </c>
      <c r="CA48" s="292" t="s">
        <v>243</v>
      </c>
      <c r="CB48" s="293"/>
      <c r="CC48" s="293"/>
      <c r="CD48" s="293"/>
      <c r="CE48" s="294">
        <f>SUMIF(CA$9:CA$39,CA48,CE$9:CE$39)</f>
        <v>0</v>
      </c>
      <c r="CF48" s="292" t="s">
        <v>243</v>
      </c>
      <c r="CG48" s="293"/>
      <c r="CH48" s="293"/>
      <c r="CI48" s="293"/>
      <c r="CJ48" s="294">
        <f>SUMIF(CF$9:CF$39,CF48,CJ$9:CJ$39)</f>
        <v>0</v>
      </c>
      <c r="CK48" s="292" t="s">
        <v>243</v>
      </c>
      <c r="CL48" s="293"/>
      <c r="CM48" s="293"/>
      <c r="CN48" s="293"/>
      <c r="CO48" s="294">
        <f>SUMIF(CK$9:CK$39,CK48,CO$9:CO$39)</f>
        <v>0</v>
      </c>
      <c r="CP48" s="292" t="s">
        <v>243</v>
      </c>
      <c r="CQ48" s="293"/>
      <c r="CR48" s="293"/>
      <c r="CS48" s="293"/>
      <c r="CT48" s="294">
        <f>SUMIF(CP$9:CP$39,CP48,CT$9:CT$39)</f>
        <v>0</v>
      </c>
      <c r="CU48" s="292" t="s">
        <v>243</v>
      </c>
      <c r="CV48" s="293"/>
      <c r="CW48" s="293"/>
      <c r="CX48" s="293"/>
      <c r="CY48" s="294">
        <f>SUMIF(CU$9:CU$39,CU48,CY$9:CY$39)</f>
        <v>0</v>
      </c>
      <c r="CZ48" s="292" t="s">
        <v>243</v>
      </c>
      <c r="DA48" s="293"/>
      <c r="DB48" s="293"/>
      <c r="DC48" s="293"/>
      <c r="DD48" s="294">
        <f>SUMIF(CZ$9:CZ$39,CZ48,DD$9:DD$39)</f>
        <v>0</v>
      </c>
      <c r="DE48" s="292" t="s">
        <v>243</v>
      </c>
      <c r="DF48" s="293"/>
      <c r="DG48" s="293"/>
      <c r="DH48" s="293"/>
      <c r="DI48" s="294">
        <f>SUMIF(DE$9:DE$39,DE48,DI$9:DI$39)</f>
        <v>0</v>
      </c>
      <c r="DJ48" s="292" t="s">
        <v>243</v>
      </c>
      <c r="DK48" s="293"/>
      <c r="DL48" s="293"/>
      <c r="DM48" s="293"/>
      <c r="DN48" s="294">
        <f>SUMIF(DJ$9:DJ$39,DJ48,DN$9:DN$39)</f>
        <v>0</v>
      </c>
      <c r="DO48" s="292" t="s">
        <v>243</v>
      </c>
      <c r="DP48" s="293"/>
      <c r="DQ48" s="293"/>
      <c r="DR48" s="293"/>
      <c r="DS48" s="294">
        <f>SUMIF(DO$9:DO$39,DO48,DS$9:DS$39)</f>
        <v>0</v>
      </c>
      <c r="DT48" s="292" t="s">
        <v>243</v>
      </c>
      <c r="DU48" s="293"/>
      <c r="DV48" s="293"/>
      <c r="DW48" s="293"/>
      <c r="DX48" s="294">
        <f>SUMIF(DT$9:DT$39,DT48,DX$9:DX$39)</f>
        <v>0</v>
      </c>
      <c r="DY48" s="292" t="s">
        <v>243</v>
      </c>
      <c r="DZ48" s="293"/>
      <c r="EA48" s="293"/>
      <c r="EB48" s="293"/>
      <c r="EC48" s="294">
        <f>SUMIF(DY$9:DY$39,DY48,EC$9:EC$39)</f>
        <v>0</v>
      </c>
      <c r="ED48" s="292" t="s">
        <v>243</v>
      </c>
      <c r="EE48" s="293"/>
      <c r="EF48" s="293"/>
      <c r="EG48" s="293"/>
      <c r="EH48" s="294">
        <f>SUMIF(ED$9:ED$39,ED48,EH$9:EH$39)</f>
        <v>0</v>
      </c>
      <c r="EI48" s="292" t="s">
        <v>243</v>
      </c>
      <c r="EJ48" s="293"/>
      <c r="EK48" s="293"/>
      <c r="EL48" s="293"/>
      <c r="EM48" s="294">
        <f>SUMIF(EI$9:EI$39,EI48,EM$9:EM$39)</f>
        <v>0</v>
      </c>
      <c r="EN48" s="292" t="s">
        <v>243</v>
      </c>
      <c r="EO48" s="293"/>
      <c r="EP48" s="293"/>
      <c r="EQ48" s="293"/>
      <c r="ER48" s="294">
        <f>SUMIF(EN$9:EN$39,EN48,ER$9:ER$39)</f>
        <v>0</v>
      </c>
      <c r="ES48" s="292" t="s">
        <v>243</v>
      </c>
      <c r="ET48" s="293"/>
      <c r="EU48" s="293"/>
      <c r="EV48" s="293"/>
      <c r="EW48" s="294">
        <f>SUMIF(ES$9:ES$39,ES48,EW$9:EW$39)</f>
        <v>0</v>
      </c>
      <c r="EX48" s="292" t="s">
        <v>243</v>
      </c>
      <c r="EY48" s="293"/>
      <c r="EZ48" s="293"/>
      <c r="FA48" s="293"/>
      <c r="FB48" s="294">
        <f>SUMIF(EX$9:EX$39,EX48,FB$9:FB$39)</f>
        <v>0</v>
      </c>
      <c r="FC48" s="292" t="s">
        <v>243</v>
      </c>
      <c r="FD48" s="293"/>
      <c r="FE48" s="293"/>
      <c r="FF48" s="293"/>
      <c r="FG48" s="294">
        <f>SUMIF(FC$9:FC$39,FC48,FG$9:FG$39)</f>
        <v>0</v>
      </c>
      <c r="FH48" s="292" t="s">
        <v>243</v>
      </c>
      <c r="FI48" s="293"/>
      <c r="FJ48" s="293"/>
      <c r="FK48" s="293"/>
      <c r="FL48" s="294">
        <f>SUMIF(FH$9:FH$39,FH48,FL$9:FL$39)</f>
        <v>0</v>
      </c>
      <c r="FM48" s="292" t="s">
        <v>243</v>
      </c>
      <c r="FN48" s="293"/>
      <c r="FO48" s="293"/>
      <c r="FP48" s="293"/>
      <c r="FQ48" s="294">
        <f>SUMIF(FM$9:FM$39,FM48,FQ$9:FQ$39)</f>
        <v>0</v>
      </c>
      <c r="FR48" s="292" t="s">
        <v>243</v>
      </c>
      <c r="FS48" s="293"/>
      <c r="FT48" s="293"/>
      <c r="FU48" s="293"/>
      <c r="FV48" s="294">
        <f>SUMIF(FR$9:FR$39,FR48,FV$9:FV$39)</f>
        <v>0</v>
      </c>
      <c r="FW48" s="292" t="s">
        <v>243</v>
      </c>
      <c r="FX48" s="293"/>
      <c r="FY48" s="293"/>
      <c r="FZ48" s="293"/>
      <c r="GA48" s="294">
        <f>SUMIF(FW$9:FW$39,FW48,GA$9:GA$39)</f>
        <v>0</v>
      </c>
      <c r="GB48" s="292" t="s">
        <v>243</v>
      </c>
      <c r="GC48" s="293"/>
      <c r="GD48" s="293"/>
      <c r="GE48" s="293"/>
      <c r="GF48" s="294">
        <f>SUMIF(GB$9:GB$39,GB48,GF$9:GF$39)</f>
        <v>0</v>
      </c>
      <c r="GG48" s="292" t="s">
        <v>243</v>
      </c>
      <c r="GH48" s="293"/>
      <c r="GI48" s="294">
        <f>SUMIF(GG$9:GG$39,GG48,GI$9:GI$39)</f>
        <v>0</v>
      </c>
      <c r="GJ48" s="292" t="s">
        <v>243</v>
      </c>
      <c r="GK48" s="293"/>
      <c r="GL48" s="294">
        <f>SUMIF(GJ$9:GJ$39,GJ48,GL$9:GL$39)</f>
        <v>0</v>
      </c>
      <c r="GM48" s="292"/>
      <c r="GN48" s="293"/>
      <c r="GO48" s="293"/>
      <c r="GP48" s="293"/>
      <c r="GQ48" s="294"/>
      <c r="GS48" s="295"/>
      <c r="GT48" s="293"/>
      <c r="GU48" s="296" t="s">
        <v>470</v>
      </c>
      <c r="GV48" s="293" t="str">
        <f t="shared" si="196"/>
        <v>低圧用</v>
      </c>
      <c r="GW48" s="293" t="str">
        <f t="shared" si="196"/>
        <v>Nm3</v>
      </c>
      <c r="GX48" s="297">
        <f t="shared" si="197"/>
        <v>0</v>
      </c>
    </row>
    <row r="49" spans="9:206">
      <c r="I49" s="292" t="s">
        <v>244</v>
      </c>
      <c r="J49" s="293"/>
      <c r="K49" s="293"/>
      <c r="L49" s="293"/>
      <c r="M49" s="294">
        <f>SUMIF(I$9:I$39,I49,M$9:M$39)</f>
        <v>0</v>
      </c>
      <c r="N49" s="292" t="s">
        <v>244</v>
      </c>
      <c r="O49" s="293"/>
      <c r="P49" s="293"/>
      <c r="Q49" s="293"/>
      <c r="R49" s="294">
        <f>SUMIF(N$9:N$39,N49,R$9:R$39)</f>
        <v>0</v>
      </c>
      <c r="S49" s="292" t="s">
        <v>244</v>
      </c>
      <c r="T49" s="293"/>
      <c r="U49" s="293"/>
      <c r="V49" s="293"/>
      <c r="W49" s="294">
        <f>SUMIF(S$9:S$39,S49,W$9:W$39)</f>
        <v>0</v>
      </c>
      <c r="X49" s="292" t="s">
        <v>244</v>
      </c>
      <c r="Y49" s="293"/>
      <c r="Z49" s="293"/>
      <c r="AA49" s="293"/>
      <c r="AB49" s="294">
        <f>SUMIF(X$9:X$39,X49,AB$9:AB$39)</f>
        <v>0</v>
      </c>
      <c r="AC49" s="292" t="s">
        <v>244</v>
      </c>
      <c r="AD49" s="293"/>
      <c r="AE49" s="293"/>
      <c r="AF49" s="293"/>
      <c r="AG49" s="294">
        <f>SUMIF(AC$9:AC$39,AC49,AG$9:AG$39)</f>
        <v>0</v>
      </c>
      <c r="AH49" s="292" t="s">
        <v>244</v>
      </c>
      <c r="AI49" s="293"/>
      <c r="AJ49" s="293"/>
      <c r="AK49" s="293"/>
      <c r="AL49" s="294">
        <f>SUMIF(AH$9:AH$39,AH49,AL$9:AL$39)</f>
        <v>0</v>
      </c>
      <c r="AM49" s="292" t="s">
        <v>244</v>
      </c>
      <c r="AN49" s="293"/>
      <c r="AO49" s="293"/>
      <c r="AP49" s="293"/>
      <c r="AQ49" s="294">
        <f>SUMIF(AM$9:AM$39,AM49,AQ$9:AQ$39)</f>
        <v>0</v>
      </c>
      <c r="AR49" s="292" t="s">
        <v>244</v>
      </c>
      <c r="AS49" s="293"/>
      <c r="AT49" s="293"/>
      <c r="AU49" s="293"/>
      <c r="AV49" s="294">
        <f>SUMIF(AR$9:AR$39,AR49,AV$9:AV$39)</f>
        <v>0</v>
      </c>
      <c r="AW49" s="292" t="s">
        <v>244</v>
      </c>
      <c r="AX49" s="293"/>
      <c r="AY49" s="293"/>
      <c r="AZ49" s="293"/>
      <c r="BA49" s="294">
        <f>SUMIF(AW$9:AW$39,AW49,BA$9:BA$39)</f>
        <v>0</v>
      </c>
      <c r="BB49" s="292" t="s">
        <v>244</v>
      </c>
      <c r="BC49" s="293"/>
      <c r="BD49" s="293"/>
      <c r="BE49" s="293"/>
      <c r="BF49" s="294">
        <f>SUMIF(BB$9:BB$39,BB49,BF$9:BF$39)</f>
        <v>0</v>
      </c>
      <c r="BG49" s="292" t="s">
        <v>244</v>
      </c>
      <c r="BH49" s="293"/>
      <c r="BI49" s="293"/>
      <c r="BJ49" s="293"/>
      <c r="BK49" s="294">
        <f>SUMIF(BG$9:BG$39,BG49,BK$9:BK$39)</f>
        <v>0</v>
      </c>
      <c r="BL49" s="292" t="s">
        <v>244</v>
      </c>
      <c r="BM49" s="293"/>
      <c r="BN49" s="293"/>
      <c r="BO49" s="293"/>
      <c r="BP49" s="294">
        <f>SUMIF(BL$9:BL$39,BL49,BP$9:BP$39)</f>
        <v>0</v>
      </c>
      <c r="BQ49" s="292" t="s">
        <v>244</v>
      </c>
      <c r="BR49" s="293"/>
      <c r="BS49" s="293"/>
      <c r="BT49" s="293"/>
      <c r="BU49" s="294">
        <f>SUMIF(BQ$9:BQ$39,BQ49,BU$9:BU$39)</f>
        <v>0</v>
      </c>
      <c r="BV49" s="292" t="s">
        <v>244</v>
      </c>
      <c r="BW49" s="293"/>
      <c r="BX49" s="293"/>
      <c r="BY49" s="293"/>
      <c r="BZ49" s="294">
        <f>SUMIF(BV$9:BV$39,BV49,BZ$9:BZ$39)</f>
        <v>0</v>
      </c>
      <c r="CA49" s="292" t="s">
        <v>244</v>
      </c>
      <c r="CB49" s="293"/>
      <c r="CC49" s="293"/>
      <c r="CD49" s="293"/>
      <c r="CE49" s="294">
        <f>SUMIF(CA$9:CA$39,CA49,CE$9:CE$39)</f>
        <v>0</v>
      </c>
      <c r="CF49" s="292" t="s">
        <v>244</v>
      </c>
      <c r="CG49" s="293"/>
      <c r="CH49" s="293"/>
      <c r="CI49" s="293"/>
      <c r="CJ49" s="294">
        <f>SUMIF(CF$9:CF$39,CF49,CJ$9:CJ$39)</f>
        <v>0</v>
      </c>
      <c r="CK49" s="292" t="s">
        <v>244</v>
      </c>
      <c r="CL49" s="293"/>
      <c r="CM49" s="293"/>
      <c r="CN49" s="293"/>
      <c r="CO49" s="294">
        <f>SUMIF(CK$9:CK$39,CK49,CO$9:CO$39)</f>
        <v>0</v>
      </c>
      <c r="CP49" s="292" t="s">
        <v>244</v>
      </c>
      <c r="CQ49" s="293"/>
      <c r="CR49" s="293"/>
      <c r="CS49" s="293"/>
      <c r="CT49" s="294">
        <f>SUMIF(CP$9:CP$39,CP49,CT$9:CT$39)</f>
        <v>0</v>
      </c>
      <c r="CU49" s="292" t="s">
        <v>244</v>
      </c>
      <c r="CV49" s="293"/>
      <c r="CW49" s="293"/>
      <c r="CX49" s="293"/>
      <c r="CY49" s="294">
        <f>SUMIF(CU$9:CU$39,CU49,CY$9:CY$39)</f>
        <v>0</v>
      </c>
      <c r="CZ49" s="292" t="s">
        <v>244</v>
      </c>
      <c r="DA49" s="293"/>
      <c r="DB49" s="293"/>
      <c r="DC49" s="293"/>
      <c r="DD49" s="294">
        <f>SUMIF(CZ$9:CZ$39,CZ49,DD$9:DD$39)</f>
        <v>0</v>
      </c>
      <c r="DE49" s="292" t="s">
        <v>244</v>
      </c>
      <c r="DF49" s="293"/>
      <c r="DG49" s="293"/>
      <c r="DH49" s="293"/>
      <c r="DI49" s="294">
        <f>SUMIF(DE$9:DE$39,DE49,DI$9:DI$39)</f>
        <v>0</v>
      </c>
      <c r="DJ49" s="292" t="s">
        <v>244</v>
      </c>
      <c r="DK49" s="293"/>
      <c r="DL49" s="293"/>
      <c r="DM49" s="293"/>
      <c r="DN49" s="294">
        <f>SUMIF(DJ$9:DJ$39,DJ49,DN$9:DN$39)</f>
        <v>0</v>
      </c>
      <c r="DO49" s="292" t="s">
        <v>244</v>
      </c>
      <c r="DP49" s="293"/>
      <c r="DQ49" s="293"/>
      <c r="DR49" s="293"/>
      <c r="DS49" s="294">
        <f>SUMIF(DO$9:DO$39,DO49,DS$9:DS$39)</f>
        <v>0</v>
      </c>
      <c r="DT49" s="292" t="s">
        <v>244</v>
      </c>
      <c r="DU49" s="293"/>
      <c r="DV49" s="293"/>
      <c r="DW49" s="293"/>
      <c r="DX49" s="294">
        <f>SUMIF(DT$9:DT$39,DT49,DX$9:DX$39)</f>
        <v>0</v>
      </c>
      <c r="DY49" s="292" t="s">
        <v>244</v>
      </c>
      <c r="DZ49" s="293"/>
      <c r="EA49" s="293"/>
      <c r="EB49" s="293"/>
      <c r="EC49" s="294">
        <f>SUMIF(DY$9:DY$39,DY49,EC$9:EC$39)</f>
        <v>0</v>
      </c>
      <c r="ED49" s="292" t="s">
        <v>244</v>
      </c>
      <c r="EE49" s="293"/>
      <c r="EF49" s="293"/>
      <c r="EG49" s="293"/>
      <c r="EH49" s="294">
        <f>SUMIF(ED$9:ED$39,ED49,EH$9:EH$39)</f>
        <v>0</v>
      </c>
      <c r="EI49" s="292" t="s">
        <v>244</v>
      </c>
      <c r="EJ49" s="293"/>
      <c r="EK49" s="293"/>
      <c r="EL49" s="293"/>
      <c r="EM49" s="294">
        <f>SUMIF(EI$9:EI$39,EI49,EM$9:EM$39)</f>
        <v>0</v>
      </c>
      <c r="EN49" s="292" t="s">
        <v>244</v>
      </c>
      <c r="EO49" s="293"/>
      <c r="EP49" s="293"/>
      <c r="EQ49" s="293"/>
      <c r="ER49" s="294">
        <f>SUMIF(EN$9:EN$39,EN49,ER$9:ER$39)</f>
        <v>0</v>
      </c>
      <c r="ES49" s="292" t="s">
        <v>244</v>
      </c>
      <c r="ET49" s="293"/>
      <c r="EU49" s="293"/>
      <c r="EV49" s="293"/>
      <c r="EW49" s="294">
        <f>SUMIF(ES$9:ES$39,ES49,EW$9:EW$39)</f>
        <v>0</v>
      </c>
      <c r="EX49" s="292" t="s">
        <v>244</v>
      </c>
      <c r="EY49" s="293"/>
      <c r="EZ49" s="293"/>
      <c r="FA49" s="293"/>
      <c r="FB49" s="294">
        <f>SUMIF(EX$9:EX$39,EX49,FB$9:FB$39)</f>
        <v>0</v>
      </c>
      <c r="FC49" s="292" t="s">
        <v>244</v>
      </c>
      <c r="FD49" s="293"/>
      <c r="FE49" s="293"/>
      <c r="FF49" s="293"/>
      <c r="FG49" s="294">
        <f>SUMIF(FC$9:FC$39,FC49,FG$9:FG$39)</f>
        <v>0</v>
      </c>
      <c r="FH49" s="292" t="s">
        <v>244</v>
      </c>
      <c r="FI49" s="293"/>
      <c r="FJ49" s="293"/>
      <c r="FK49" s="293"/>
      <c r="FL49" s="294">
        <f>SUMIF(FH$9:FH$39,FH49,FL$9:FL$39)</f>
        <v>0</v>
      </c>
      <c r="FM49" s="292" t="s">
        <v>244</v>
      </c>
      <c r="FN49" s="293"/>
      <c r="FO49" s="293"/>
      <c r="FP49" s="293"/>
      <c r="FQ49" s="294">
        <f>SUMIF(FM$9:FM$39,FM49,FQ$9:FQ$39)</f>
        <v>0</v>
      </c>
      <c r="FR49" s="292" t="s">
        <v>244</v>
      </c>
      <c r="FS49" s="293"/>
      <c r="FT49" s="293"/>
      <c r="FU49" s="293"/>
      <c r="FV49" s="294">
        <f>SUMIF(FR$9:FR$39,FR49,FV$9:FV$39)</f>
        <v>0</v>
      </c>
      <c r="FW49" s="292" t="s">
        <v>244</v>
      </c>
      <c r="FX49" s="293"/>
      <c r="FY49" s="293"/>
      <c r="FZ49" s="293"/>
      <c r="GA49" s="294">
        <f>SUMIF(FW$9:FW$39,FW49,GA$9:GA$39)</f>
        <v>0</v>
      </c>
      <c r="GB49" s="292" t="s">
        <v>244</v>
      </c>
      <c r="GC49" s="293"/>
      <c r="GD49" s="293"/>
      <c r="GE49" s="293"/>
      <c r="GF49" s="294">
        <f>SUMIF(GB$9:GB$39,GB49,GF$9:GF$39)</f>
        <v>0</v>
      </c>
      <c r="GG49" s="292" t="s">
        <v>244</v>
      </c>
      <c r="GH49" s="293"/>
      <c r="GI49" s="294">
        <f>SUMIF(GG$9:GG$39,GG49,GI$9:GI$39)</f>
        <v>0</v>
      </c>
      <c r="GJ49" s="292" t="s">
        <v>244</v>
      </c>
      <c r="GK49" s="293"/>
      <c r="GL49" s="294">
        <f>SUMIF(GJ$9:GJ$39,GJ49,GL$9:GL$39)</f>
        <v>0</v>
      </c>
      <c r="GM49" s="292"/>
      <c r="GN49" s="293"/>
      <c r="GO49" s="293"/>
      <c r="GP49" s="293"/>
      <c r="GQ49" s="294"/>
      <c r="GS49" s="295"/>
      <c r="GT49" s="293"/>
      <c r="GU49" s="296" t="s">
        <v>470</v>
      </c>
      <c r="GV49" s="293" t="str">
        <f t="shared" si="196"/>
        <v>中間圧以上用</v>
      </c>
      <c r="GW49" s="293" t="str">
        <f t="shared" si="196"/>
        <v>m3</v>
      </c>
      <c r="GX49" s="297">
        <f t="shared" si="197"/>
        <v>0</v>
      </c>
    </row>
    <row r="50" spans="9:206">
      <c r="I50" s="292" t="s">
        <v>142</v>
      </c>
      <c r="J50" s="293"/>
      <c r="K50" s="293"/>
      <c r="L50" s="293"/>
      <c r="M50" s="294"/>
      <c r="N50" s="292" t="s">
        <v>142</v>
      </c>
      <c r="O50" s="293"/>
      <c r="P50" s="293"/>
      <c r="Q50" s="293"/>
      <c r="R50" s="294"/>
      <c r="S50" s="292" t="s">
        <v>142</v>
      </c>
      <c r="T50" s="293"/>
      <c r="U50" s="293"/>
      <c r="V50" s="293"/>
      <c r="W50" s="294"/>
      <c r="X50" s="292" t="s">
        <v>142</v>
      </c>
      <c r="Y50" s="293"/>
      <c r="Z50" s="293"/>
      <c r="AA50" s="293"/>
      <c r="AB50" s="294"/>
      <c r="AC50" s="292" t="s">
        <v>142</v>
      </c>
      <c r="AD50" s="293"/>
      <c r="AE50" s="293"/>
      <c r="AF50" s="293"/>
      <c r="AG50" s="294"/>
      <c r="AH50" s="292" t="s">
        <v>142</v>
      </c>
      <c r="AI50" s="293"/>
      <c r="AJ50" s="293"/>
      <c r="AK50" s="293"/>
      <c r="AL50" s="294"/>
      <c r="AM50" s="292" t="s">
        <v>142</v>
      </c>
      <c r="AN50" s="293"/>
      <c r="AO50" s="293"/>
      <c r="AP50" s="293"/>
      <c r="AQ50" s="294"/>
      <c r="AR50" s="292" t="s">
        <v>142</v>
      </c>
      <c r="AS50" s="293"/>
      <c r="AT50" s="293"/>
      <c r="AU50" s="293"/>
      <c r="AV50" s="294"/>
      <c r="AW50" s="292" t="s">
        <v>142</v>
      </c>
      <c r="AX50" s="293"/>
      <c r="AY50" s="293"/>
      <c r="AZ50" s="293"/>
      <c r="BA50" s="294"/>
      <c r="BB50" s="292" t="s">
        <v>142</v>
      </c>
      <c r="BC50" s="293"/>
      <c r="BD50" s="293"/>
      <c r="BE50" s="293"/>
      <c r="BF50" s="294"/>
      <c r="BG50" s="292" t="s">
        <v>142</v>
      </c>
      <c r="BH50" s="293"/>
      <c r="BI50" s="293"/>
      <c r="BJ50" s="293"/>
      <c r="BK50" s="294"/>
      <c r="BL50" s="292" t="s">
        <v>142</v>
      </c>
      <c r="BM50" s="293"/>
      <c r="BN50" s="293"/>
      <c r="BO50" s="293"/>
      <c r="BP50" s="294"/>
      <c r="BQ50" s="292" t="s">
        <v>142</v>
      </c>
      <c r="BR50" s="293"/>
      <c r="BS50" s="293"/>
      <c r="BT50" s="293"/>
      <c r="BU50" s="294"/>
      <c r="BV50" s="292" t="s">
        <v>142</v>
      </c>
      <c r="BW50" s="293"/>
      <c r="BX50" s="293"/>
      <c r="BY50" s="293"/>
      <c r="BZ50" s="294"/>
      <c r="CA50" s="292" t="s">
        <v>142</v>
      </c>
      <c r="CB50" s="293"/>
      <c r="CC50" s="293"/>
      <c r="CD50" s="293"/>
      <c r="CE50" s="294"/>
      <c r="CF50" s="292" t="s">
        <v>142</v>
      </c>
      <c r="CG50" s="293"/>
      <c r="CH50" s="293"/>
      <c r="CI50" s="293"/>
      <c r="CJ50" s="294"/>
      <c r="CK50" s="292" t="s">
        <v>142</v>
      </c>
      <c r="CL50" s="293"/>
      <c r="CM50" s="293"/>
      <c r="CN50" s="293"/>
      <c r="CO50" s="294"/>
      <c r="CP50" s="292" t="s">
        <v>142</v>
      </c>
      <c r="CQ50" s="293"/>
      <c r="CR50" s="293"/>
      <c r="CS50" s="293"/>
      <c r="CT50" s="294"/>
      <c r="CU50" s="292" t="s">
        <v>142</v>
      </c>
      <c r="CV50" s="293"/>
      <c r="CW50" s="293"/>
      <c r="CX50" s="293"/>
      <c r="CY50" s="294"/>
      <c r="CZ50" s="292" t="s">
        <v>142</v>
      </c>
      <c r="DA50" s="293"/>
      <c r="DB50" s="293"/>
      <c r="DC50" s="293"/>
      <c r="DD50" s="294"/>
      <c r="DE50" s="292" t="s">
        <v>142</v>
      </c>
      <c r="DF50" s="293"/>
      <c r="DG50" s="293"/>
      <c r="DH50" s="293"/>
      <c r="DI50" s="294"/>
      <c r="DJ50" s="292" t="s">
        <v>142</v>
      </c>
      <c r="DK50" s="293"/>
      <c r="DL50" s="293"/>
      <c r="DM50" s="293"/>
      <c r="DN50" s="294"/>
      <c r="DO50" s="292" t="s">
        <v>142</v>
      </c>
      <c r="DP50" s="293"/>
      <c r="DQ50" s="293"/>
      <c r="DR50" s="293"/>
      <c r="DS50" s="294"/>
      <c r="DT50" s="292" t="s">
        <v>142</v>
      </c>
      <c r="DU50" s="293"/>
      <c r="DV50" s="293"/>
      <c r="DW50" s="293"/>
      <c r="DX50" s="294"/>
      <c r="DY50" s="292" t="s">
        <v>142</v>
      </c>
      <c r="DZ50" s="293"/>
      <c r="EA50" s="293"/>
      <c r="EB50" s="293"/>
      <c r="EC50" s="294"/>
      <c r="ED50" s="292" t="s">
        <v>142</v>
      </c>
      <c r="EE50" s="293"/>
      <c r="EF50" s="293"/>
      <c r="EG50" s="293"/>
      <c r="EH50" s="294"/>
      <c r="EI50" s="292" t="s">
        <v>142</v>
      </c>
      <c r="EJ50" s="293"/>
      <c r="EK50" s="293"/>
      <c r="EL50" s="293"/>
      <c r="EM50" s="294"/>
      <c r="EN50" s="292" t="s">
        <v>142</v>
      </c>
      <c r="EO50" s="293"/>
      <c r="EP50" s="293"/>
      <c r="EQ50" s="293"/>
      <c r="ER50" s="294"/>
      <c r="ES50" s="292" t="s">
        <v>142</v>
      </c>
      <c r="ET50" s="293"/>
      <c r="EU50" s="293"/>
      <c r="EV50" s="293"/>
      <c r="EW50" s="294"/>
      <c r="EX50" s="292" t="s">
        <v>142</v>
      </c>
      <c r="EY50" s="293"/>
      <c r="EZ50" s="293"/>
      <c r="FA50" s="293"/>
      <c r="FB50" s="294"/>
      <c r="FC50" s="292" t="s">
        <v>142</v>
      </c>
      <c r="FD50" s="293"/>
      <c r="FE50" s="293"/>
      <c r="FF50" s="293"/>
      <c r="FG50" s="294"/>
      <c r="FH50" s="292" t="s">
        <v>142</v>
      </c>
      <c r="FI50" s="293"/>
      <c r="FJ50" s="293"/>
      <c r="FK50" s="293"/>
      <c r="FL50" s="294"/>
      <c r="FM50" s="292" t="s">
        <v>142</v>
      </c>
      <c r="FN50" s="293"/>
      <c r="FO50" s="293"/>
      <c r="FP50" s="293"/>
      <c r="FQ50" s="294"/>
      <c r="FR50" s="292" t="s">
        <v>142</v>
      </c>
      <c r="FS50" s="293"/>
      <c r="FT50" s="293"/>
      <c r="FU50" s="293"/>
      <c r="FV50" s="294"/>
      <c r="FW50" s="292" t="s">
        <v>142</v>
      </c>
      <c r="FX50" s="293"/>
      <c r="FY50" s="293"/>
      <c r="FZ50" s="293"/>
      <c r="GA50" s="294"/>
      <c r="GB50" s="292" t="s">
        <v>142</v>
      </c>
      <c r="GC50" s="293"/>
      <c r="GD50" s="293"/>
      <c r="GE50" s="293"/>
      <c r="GF50" s="294"/>
      <c r="GG50" s="292" t="s">
        <v>142</v>
      </c>
      <c r="GH50" s="293"/>
      <c r="GI50" s="294"/>
      <c r="GJ50" s="292" t="s">
        <v>142</v>
      </c>
      <c r="GK50" s="293"/>
      <c r="GL50" s="294"/>
      <c r="GM50" s="292"/>
      <c r="GN50" s="293"/>
      <c r="GO50" s="293"/>
      <c r="GP50" s="293"/>
      <c r="GQ50" s="294"/>
      <c r="GS50" s="295"/>
      <c r="GT50" s="293"/>
      <c r="GU50" s="296" t="s">
        <v>470</v>
      </c>
      <c r="GV50" s="293" t="str">
        <f t="shared" si="196"/>
        <v>中間圧以上用</v>
      </c>
      <c r="GW50" s="293" t="str">
        <f t="shared" si="196"/>
        <v>Nm3</v>
      </c>
      <c r="GX50" s="297">
        <f t="shared" si="197"/>
        <v>0</v>
      </c>
    </row>
    <row r="51" spans="9:206">
      <c r="I51" s="292" t="s">
        <v>144</v>
      </c>
      <c r="J51" s="293"/>
      <c r="K51" s="293"/>
      <c r="L51" s="293"/>
      <c r="M51" s="294">
        <f>SUMIF(I$9:I$39,I51,M$9:M$39)</f>
        <v>0</v>
      </c>
      <c r="N51" s="292" t="s">
        <v>144</v>
      </c>
      <c r="O51" s="293"/>
      <c r="P51" s="293"/>
      <c r="Q51" s="293"/>
      <c r="R51" s="294">
        <f>SUMIF(N$9:N$39,N51,R$9:R$39)</f>
        <v>0</v>
      </c>
      <c r="S51" s="292" t="s">
        <v>144</v>
      </c>
      <c r="T51" s="293"/>
      <c r="U51" s="293"/>
      <c r="V51" s="293"/>
      <c r="W51" s="294">
        <f>SUMIF(S$9:S$39,S51,W$9:W$39)</f>
        <v>0</v>
      </c>
      <c r="X51" s="292" t="s">
        <v>144</v>
      </c>
      <c r="Y51" s="293"/>
      <c r="Z51" s="293"/>
      <c r="AA51" s="293"/>
      <c r="AB51" s="294">
        <f>SUMIF(X$9:X$39,X51,AB$9:AB$39)</f>
        <v>0</v>
      </c>
      <c r="AC51" s="292" t="s">
        <v>144</v>
      </c>
      <c r="AD51" s="293"/>
      <c r="AE51" s="293"/>
      <c r="AF51" s="293"/>
      <c r="AG51" s="294">
        <f>SUMIF(AC$9:AC$39,AC51,AG$9:AG$39)</f>
        <v>0</v>
      </c>
      <c r="AH51" s="292" t="s">
        <v>144</v>
      </c>
      <c r="AI51" s="293"/>
      <c r="AJ51" s="293"/>
      <c r="AK51" s="293"/>
      <c r="AL51" s="294">
        <f>SUMIF(AH$9:AH$39,AH51,AL$9:AL$39)</f>
        <v>0</v>
      </c>
      <c r="AM51" s="292" t="s">
        <v>144</v>
      </c>
      <c r="AN51" s="293"/>
      <c r="AO51" s="293"/>
      <c r="AP51" s="293"/>
      <c r="AQ51" s="294">
        <f>SUMIF(AM$9:AM$39,AM51,AQ$9:AQ$39)</f>
        <v>0</v>
      </c>
      <c r="AR51" s="292" t="s">
        <v>144</v>
      </c>
      <c r="AS51" s="293"/>
      <c r="AT51" s="293"/>
      <c r="AU51" s="293"/>
      <c r="AV51" s="294">
        <f>SUMIF(AR$9:AR$39,AR51,AV$9:AV$39)</f>
        <v>0</v>
      </c>
      <c r="AW51" s="292" t="s">
        <v>144</v>
      </c>
      <c r="AX51" s="293"/>
      <c r="AY51" s="293"/>
      <c r="AZ51" s="293"/>
      <c r="BA51" s="294">
        <f>SUMIF(AW$9:AW$39,AW51,BA$9:BA$39)</f>
        <v>0</v>
      </c>
      <c r="BB51" s="292" t="s">
        <v>144</v>
      </c>
      <c r="BC51" s="293"/>
      <c r="BD51" s="293"/>
      <c r="BE51" s="293"/>
      <c r="BF51" s="294">
        <f>SUMIF(BB$9:BB$39,BB51,BF$9:BF$39)</f>
        <v>0</v>
      </c>
      <c r="BG51" s="292" t="s">
        <v>144</v>
      </c>
      <c r="BH51" s="293"/>
      <c r="BI51" s="293"/>
      <c r="BJ51" s="293"/>
      <c r="BK51" s="294">
        <f>SUMIF(BG$9:BG$39,BG51,BK$9:BK$39)</f>
        <v>0</v>
      </c>
      <c r="BL51" s="292" t="s">
        <v>144</v>
      </c>
      <c r="BM51" s="293"/>
      <c r="BN51" s="293"/>
      <c r="BO51" s="293"/>
      <c r="BP51" s="294">
        <f>SUMIF(BL$9:BL$39,BL51,BP$9:BP$39)</f>
        <v>0</v>
      </c>
      <c r="BQ51" s="292" t="s">
        <v>144</v>
      </c>
      <c r="BR51" s="293"/>
      <c r="BS51" s="293"/>
      <c r="BT51" s="293"/>
      <c r="BU51" s="294">
        <f>SUMIF(BQ$9:BQ$39,BQ51,BU$9:BU$39)</f>
        <v>0</v>
      </c>
      <c r="BV51" s="292" t="s">
        <v>144</v>
      </c>
      <c r="BW51" s="293"/>
      <c r="BX51" s="293"/>
      <c r="BY51" s="293"/>
      <c r="BZ51" s="294">
        <f>SUMIF(BV$9:BV$39,BV51,BZ$9:BZ$39)</f>
        <v>0</v>
      </c>
      <c r="CA51" s="292" t="s">
        <v>144</v>
      </c>
      <c r="CB51" s="293"/>
      <c r="CC51" s="293"/>
      <c r="CD51" s="293"/>
      <c r="CE51" s="294">
        <f>SUMIF(CA$9:CA$39,CA51,CE$9:CE$39)</f>
        <v>0</v>
      </c>
      <c r="CF51" s="292" t="s">
        <v>144</v>
      </c>
      <c r="CG51" s="293"/>
      <c r="CH51" s="293"/>
      <c r="CI51" s="293"/>
      <c r="CJ51" s="294">
        <f>SUMIF(CF$9:CF$39,CF51,CJ$9:CJ$39)</f>
        <v>0</v>
      </c>
      <c r="CK51" s="292" t="s">
        <v>144</v>
      </c>
      <c r="CL51" s="293"/>
      <c r="CM51" s="293"/>
      <c r="CN51" s="293"/>
      <c r="CO51" s="294">
        <f>SUMIF(CK$9:CK$39,CK51,CO$9:CO$39)</f>
        <v>0</v>
      </c>
      <c r="CP51" s="292" t="s">
        <v>144</v>
      </c>
      <c r="CQ51" s="293"/>
      <c r="CR51" s="293"/>
      <c r="CS51" s="293"/>
      <c r="CT51" s="294">
        <f>SUMIF(CP$9:CP$39,CP51,CT$9:CT$39)</f>
        <v>0</v>
      </c>
      <c r="CU51" s="292" t="s">
        <v>144</v>
      </c>
      <c r="CV51" s="293"/>
      <c r="CW51" s="293"/>
      <c r="CX51" s="293"/>
      <c r="CY51" s="294">
        <f>SUMIF(CU$9:CU$39,CU51,CY$9:CY$39)</f>
        <v>0</v>
      </c>
      <c r="CZ51" s="292" t="s">
        <v>144</v>
      </c>
      <c r="DA51" s="293"/>
      <c r="DB51" s="293"/>
      <c r="DC51" s="293"/>
      <c r="DD51" s="294">
        <f>SUMIF(CZ$9:CZ$39,CZ51,DD$9:DD$39)</f>
        <v>0</v>
      </c>
      <c r="DE51" s="292" t="s">
        <v>144</v>
      </c>
      <c r="DF51" s="293"/>
      <c r="DG51" s="293"/>
      <c r="DH51" s="293"/>
      <c r="DI51" s="294">
        <f>SUMIF(DE$9:DE$39,DE51,DI$9:DI$39)</f>
        <v>0</v>
      </c>
      <c r="DJ51" s="292" t="s">
        <v>144</v>
      </c>
      <c r="DK51" s="293"/>
      <c r="DL51" s="293"/>
      <c r="DM51" s="293"/>
      <c r="DN51" s="294">
        <f>SUMIF(DJ$9:DJ$39,DJ51,DN$9:DN$39)</f>
        <v>0</v>
      </c>
      <c r="DO51" s="292" t="s">
        <v>144</v>
      </c>
      <c r="DP51" s="293"/>
      <c r="DQ51" s="293"/>
      <c r="DR51" s="293"/>
      <c r="DS51" s="294">
        <f>SUMIF(DO$9:DO$39,DO51,DS$9:DS$39)</f>
        <v>0</v>
      </c>
      <c r="DT51" s="292" t="s">
        <v>144</v>
      </c>
      <c r="DU51" s="293"/>
      <c r="DV51" s="293"/>
      <c r="DW51" s="293"/>
      <c r="DX51" s="294">
        <f>SUMIF(DT$9:DT$39,DT51,DX$9:DX$39)</f>
        <v>0</v>
      </c>
      <c r="DY51" s="292" t="s">
        <v>144</v>
      </c>
      <c r="DZ51" s="293"/>
      <c r="EA51" s="293"/>
      <c r="EB51" s="293"/>
      <c r="EC51" s="294">
        <f>SUMIF(DY$9:DY$39,DY51,EC$9:EC$39)</f>
        <v>0</v>
      </c>
      <c r="ED51" s="292" t="s">
        <v>144</v>
      </c>
      <c r="EE51" s="293"/>
      <c r="EF51" s="293"/>
      <c r="EG51" s="293"/>
      <c r="EH51" s="294">
        <f>SUMIF(ED$9:ED$39,ED51,EH$9:EH$39)</f>
        <v>0</v>
      </c>
      <c r="EI51" s="292" t="s">
        <v>144</v>
      </c>
      <c r="EJ51" s="293"/>
      <c r="EK51" s="293"/>
      <c r="EL51" s="293"/>
      <c r="EM51" s="294">
        <f>SUMIF(EI$9:EI$39,EI51,EM$9:EM$39)</f>
        <v>0</v>
      </c>
      <c r="EN51" s="292" t="s">
        <v>144</v>
      </c>
      <c r="EO51" s="293"/>
      <c r="EP51" s="293"/>
      <c r="EQ51" s="293"/>
      <c r="ER51" s="294">
        <f>SUMIF(EN$9:EN$39,EN51,ER$9:ER$39)</f>
        <v>0</v>
      </c>
      <c r="ES51" s="292" t="s">
        <v>144</v>
      </c>
      <c r="ET51" s="293"/>
      <c r="EU51" s="293"/>
      <c r="EV51" s="293"/>
      <c r="EW51" s="294">
        <f>SUMIF(ES$9:ES$39,ES51,EW$9:EW$39)</f>
        <v>0</v>
      </c>
      <c r="EX51" s="292" t="s">
        <v>144</v>
      </c>
      <c r="EY51" s="293"/>
      <c r="EZ51" s="293"/>
      <c r="FA51" s="293"/>
      <c r="FB51" s="294">
        <f>SUMIF(EX$9:EX$39,EX51,FB$9:FB$39)</f>
        <v>0</v>
      </c>
      <c r="FC51" s="292" t="s">
        <v>144</v>
      </c>
      <c r="FD51" s="293"/>
      <c r="FE51" s="293"/>
      <c r="FF51" s="293"/>
      <c r="FG51" s="294">
        <f>SUMIF(FC$9:FC$39,FC51,FG$9:FG$39)</f>
        <v>0</v>
      </c>
      <c r="FH51" s="292" t="s">
        <v>144</v>
      </c>
      <c r="FI51" s="293"/>
      <c r="FJ51" s="293"/>
      <c r="FK51" s="293"/>
      <c r="FL51" s="294">
        <f>SUMIF(FH$9:FH$39,FH51,FL$9:FL$39)</f>
        <v>0</v>
      </c>
      <c r="FM51" s="292" t="s">
        <v>144</v>
      </c>
      <c r="FN51" s="293"/>
      <c r="FO51" s="293"/>
      <c r="FP51" s="293"/>
      <c r="FQ51" s="294">
        <f>SUMIF(FM$9:FM$39,FM51,FQ$9:FQ$39)</f>
        <v>0</v>
      </c>
      <c r="FR51" s="292" t="s">
        <v>144</v>
      </c>
      <c r="FS51" s="293"/>
      <c r="FT51" s="293"/>
      <c r="FU51" s="293"/>
      <c r="FV51" s="294">
        <f>SUMIF(FR$9:FR$39,FR51,FV$9:FV$39)</f>
        <v>0</v>
      </c>
      <c r="FW51" s="292" t="s">
        <v>144</v>
      </c>
      <c r="FX51" s="293"/>
      <c r="FY51" s="293"/>
      <c r="FZ51" s="293"/>
      <c r="GA51" s="294">
        <f>SUMIF(FW$9:FW$39,FW51,GA$9:GA$39)</f>
        <v>0</v>
      </c>
      <c r="GB51" s="292" t="s">
        <v>144</v>
      </c>
      <c r="GC51" s="293"/>
      <c r="GD51" s="293"/>
      <c r="GE51" s="293"/>
      <c r="GF51" s="294">
        <f>SUMIF(GB$9:GB$39,GB51,GF$9:GF$39)</f>
        <v>0</v>
      </c>
      <c r="GG51" s="292" t="s">
        <v>144</v>
      </c>
      <c r="GH51" s="293"/>
      <c r="GI51" s="294">
        <f>SUMIF(GG$9:GG$39,GG51,GI$9:GI$39)</f>
        <v>0</v>
      </c>
      <c r="GJ51" s="292" t="s">
        <v>144</v>
      </c>
      <c r="GK51" s="293"/>
      <c r="GL51" s="294">
        <f>SUMIF(GJ$9:GJ$39,GJ51,GL$9:GL$39)</f>
        <v>0</v>
      </c>
      <c r="GM51" s="292"/>
      <c r="GN51" s="293"/>
      <c r="GO51" s="293"/>
      <c r="GP51" s="293"/>
      <c r="GQ51" s="294"/>
      <c r="GS51" s="295"/>
      <c r="GT51" s="293"/>
      <c r="GU51" s="296" t="s">
        <v>471</v>
      </c>
      <c r="GV51" s="293" t="str">
        <f t="shared" si="196"/>
        <v>低圧用</v>
      </c>
      <c r="GW51" s="293" t="str">
        <f t="shared" si="196"/>
        <v>m3</v>
      </c>
      <c r="GX51" s="297">
        <f t="shared" si="197"/>
        <v>0</v>
      </c>
    </row>
    <row r="52" spans="9:206">
      <c r="I52" s="292" t="s">
        <v>143</v>
      </c>
      <c r="J52" s="293"/>
      <c r="K52" s="293"/>
      <c r="L52" s="293"/>
      <c r="M52" s="294">
        <f>SUMIF(I$9:I$39,I52,M$9:M$39)</f>
        <v>0</v>
      </c>
      <c r="N52" s="292" t="s">
        <v>143</v>
      </c>
      <c r="O52" s="293"/>
      <c r="P52" s="293"/>
      <c r="Q52" s="293"/>
      <c r="R52" s="294">
        <f>SUMIF(N$9:N$39,N52,R$9:R$39)</f>
        <v>0</v>
      </c>
      <c r="S52" s="292" t="s">
        <v>143</v>
      </c>
      <c r="T52" s="293"/>
      <c r="U52" s="293"/>
      <c r="V52" s="293"/>
      <c r="W52" s="294">
        <f>SUMIF(S$9:S$39,S52,W$9:W$39)</f>
        <v>0</v>
      </c>
      <c r="X52" s="292" t="s">
        <v>143</v>
      </c>
      <c r="Y52" s="293"/>
      <c r="Z52" s="293"/>
      <c r="AA52" s="293"/>
      <c r="AB52" s="294">
        <f>SUMIF(X$9:X$39,X52,AB$9:AB$39)</f>
        <v>0</v>
      </c>
      <c r="AC52" s="292" t="s">
        <v>143</v>
      </c>
      <c r="AD52" s="293"/>
      <c r="AE52" s="293"/>
      <c r="AF52" s="293"/>
      <c r="AG52" s="294">
        <f>SUMIF(AC$9:AC$39,AC52,AG$9:AG$39)</f>
        <v>0</v>
      </c>
      <c r="AH52" s="292" t="s">
        <v>143</v>
      </c>
      <c r="AI52" s="293"/>
      <c r="AJ52" s="293"/>
      <c r="AK52" s="293"/>
      <c r="AL52" s="294">
        <f>SUMIF(AH$9:AH$39,AH52,AL$9:AL$39)</f>
        <v>0</v>
      </c>
      <c r="AM52" s="292" t="s">
        <v>143</v>
      </c>
      <c r="AN52" s="293"/>
      <c r="AO52" s="293"/>
      <c r="AP52" s="293"/>
      <c r="AQ52" s="294">
        <f>SUMIF(AM$9:AM$39,AM52,AQ$9:AQ$39)</f>
        <v>0</v>
      </c>
      <c r="AR52" s="292" t="s">
        <v>143</v>
      </c>
      <c r="AS52" s="293"/>
      <c r="AT52" s="293"/>
      <c r="AU52" s="293"/>
      <c r="AV52" s="294">
        <f>SUMIF(AR$9:AR$39,AR52,AV$9:AV$39)</f>
        <v>0</v>
      </c>
      <c r="AW52" s="292" t="s">
        <v>143</v>
      </c>
      <c r="AX52" s="293"/>
      <c r="AY52" s="293"/>
      <c r="AZ52" s="293"/>
      <c r="BA52" s="294">
        <f>SUMIF(AW$9:AW$39,AW52,BA$9:BA$39)</f>
        <v>0</v>
      </c>
      <c r="BB52" s="292" t="s">
        <v>143</v>
      </c>
      <c r="BC52" s="293"/>
      <c r="BD52" s="293"/>
      <c r="BE52" s="293"/>
      <c r="BF52" s="294">
        <f>SUMIF(BB$9:BB$39,BB52,BF$9:BF$39)</f>
        <v>0</v>
      </c>
      <c r="BG52" s="292" t="s">
        <v>143</v>
      </c>
      <c r="BH52" s="293"/>
      <c r="BI52" s="293"/>
      <c r="BJ52" s="293"/>
      <c r="BK52" s="294">
        <f>SUMIF(BG$9:BG$39,BG52,BK$9:BK$39)</f>
        <v>0</v>
      </c>
      <c r="BL52" s="292" t="s">
        <v>143</v>
      </c>
      <c r="BM52" s="293"/>
      <c r="BN52" s="293"/>
      <c r="BO52" s="293"/>
      <c r="BP52" s="294">
        <f>SUMIF(BL$9:BL$39,BL52,BP$9:BP$39)</f>
        <v>0</v>
      </c>
      <c r="BQ52" s="292" t="s">
        <v>143</v>
      </c>
      <c r="BR52" s="293"/>
      <c r="BS52" s="293"/>
      <c r="BT52" s="293"/>
      <c r="BU52" s="294">
        <f>SUMIF(BQ$9:BQ$39,BQ52,BU$9:BU$39)</f>
        <v>0</v>
      </c>
      <c r="BV52" s="292" t="s">
        <v>143</v>
      </c>
      <c r="BW52" s="293"/>
      <c r="BX52" s="293"/>
      <c r="BY52" s="293"/>
      <c r="BZ52" s="294">
        <f>SUMIF(BV$9:BV$39,BV52,BZ$9:BZ$39)</f>
        <v>0</v>
      </c>
      <c r="CA52" s="292" t="s">
        <v>143</v>
      </c>
      <c r="CB52" s="293"/>
      <c r="CC52" s="293"/>
      <c r="CD52" s="293"/>
      <c r="CE52" s="294">
        <f>SUMIF(CA$9:CA$39,CA52,CE$9:CE$39)</f>
        <v>0</v>
      </c>
      <c r="CF52" s="292" t="s">
        <v>143</v>
      </c>
      <c r="CG52" s="293"/>
      <c r="CH52" s="293"/>
      <c r="CI52" s="293"/>
      <c r="CJ52" s="294">
        <f>SUMIF(CF$9:CF$39,CF52,CJ$9:CJ$39)</f>
        <v>0</v>
      </c>
      <c r="CK52" s="292" t="s">
        <v>143</v>
      </c>
      <c r="CL52" s="293"/>
      <c r="CM52" s="293"/>
      <c r="CN52" s="293"/>
      <c r="CO52" s="294">
        <f>SUMIF(CK$9:CK$39,CK52,CO$9:CO$39)</f>
        <v>0</v>
      </c>
      <c r="CP52" s="292" t="s">
        <v>143</v>
      </c>
      <c r="CQ52" s="293"/>
      <c r="CR52" s="293"/>
      <c r="CS52" s="293"/>
      <c r="CT52" s="294">
        <f>SUMIF(CP$9:CP$39,CP52,CT$9:CT$39)</f>
        <v>0</v>
      </c>
      <c r="CU52" s="292" t="s">
        <v>143</v>
      </c>
      <c r="CV52" s="293"/>
      <c r="CW52" s="293"/>
      <c r="CX52" s="293"/>
      <c r="CY52" s="294">
        <f>SUMIF(CU$9:CU$39,CU52,CY$9:CY$39)</f>
        <v>0</v>
      </c>
      <c r="CZ52" s="292" t="s">
        <v>143</v>
      </c>
      <c r="DA52" s="293"/>
      <c r="DB52" s="293"/>
      <c r="DC52" s="293"/>
      <c r="DD52" s="294">
        <f>SUMIF(CZ$9:CZ$39,CZ52,DD$9:DD$39)</f>
        <v>0</v>
      </c>
      <c r="DE52" s="292" t="s">
        <v>143</v>
      </c>
      <c r="DF52" s="293"/>
      <c r="DG52" s="293"/>
      <c r="DH52" s="293"/>
      <c r="DI52" s="294">
        <f>SUMIF(DE$9:DE$39,DE52,DI$9:DI$39)</f>
        <v>0</v>
      </c>
      <c r="DJ52" s="292" t="s">
        <v>143</v>
      </c>
      <c r="DK52" s="293"/>
      <c r="DL52" s="293"/>
      <c r="DM52" s="293"/>
      <c r="DN52" s="294">
        <f>SUMIF(DJ$9:DJ$39,DJ52,DN$9:DN$39)</f>
        <v>0</v>
      </c>
      <c r="DO52" s="292" t="s">
        <v>143</v>
      </c>
      <c r="DP52" s="293"/>
      <c r="DQ52" s="293"/>
      <c r="DR52" s="293"/>
      <c r="DS52" s="294">
        <f>SUMIF(DO$9:DO$39,DO52,DS$9:DS$39)</f>
        <v>0</v>
      </c>
      <c r="DT52" s="292" t="s">
        <v>143</v>
      </c>
      <c r="DU52" s="293"/>
      <c r="DV52" s="293"/>
      <c r="DW52" s="293"/>
      <c r="DX52" s="294">
        <f>SUMIF(DT$9:DT$39,DT52,DX$9:DX$39)</f>
        <v>0</v>
      </c>
      <c r="DY52" s="292" t="s">
        <v>143</v>
      </c>
      <c r="DZ52" s="293"/>
      <c r="EA52" s="293"/>
      <c r="EB52" s="293"/>
      <c r="EC52" s="294">
        <f>SUMIF(DY$9:DY$39,DY52,EC$9:EC$39)</f>
        <v>0</v>
      </c>
      <c r="ED52" s="292" t="s">
        <v>143</v>
      </c>
      <c r="EE52" s="293"/>
      <c r="EF52" s="293"/>
      <c r="EG52" s="293"/>
      <c r="EH52" s="294">
        <f>SUMIF(ED$9:ED$39,ED52,EH$9:EH$39)</f>
        <v>0</v>
      </c>
      <c r="EI52" s="292" t="s">
        <v>143</v>
      </c>
      <c r="EJ52" s="293"/>
      <c r="EK52" s="293"/>
      <c r="EL52" s="293"/>
      <c r="EM52" s="294">
        <f>SUMIF(EI$9:EI$39,EI52,EM$9:EM$39)</f>
        <v>0</v>
      </c>
      <c r="EN52" s="292" t="s">
        <v>143</v>
      </c>
      <c r="EO52" s="293"/>
      <c r="EP52" s="293"/>
      <c r="EQ52" s="293"/>
      <c r="ER52" s="294">
        <f>SUMIF(EN$9:EN$39,EN52,ER$9:ER$39)</f>
        <v>0</v>
      </c>
      <c r="ES52" s="292" t="s">
        <v>143</v>
      </c>
      <c r="ET52" s="293"/>
      <c r="EU52" s="293"/>
      <c r="EV52" s="293"/>
      <c r="EW52" s="294">
        <f>SUMIF(ES$9:ES$39,ES52,EW$9:EW$39)</f>
        <v>0</v>
      </c>
      <c r="EX52" s="292" t="s">
        <v>143</v>
      </c>
      <c r="EY52" s="293"/>
      <c r="EZ52" s="293"/>
      <c r="FA52" s="293"/>
      <c r="FB52" s="294">
        <f>SUMIF(EX$9:EX$39,EX52,FB$9:FB$39)</f>
        <v>0</v>
      </c>
      <c r="FC52" s="292" t="s">
        <v>143</v>
      </c>
      <c r="FD52" s="293"/>
      <c r="FE52" s="293"/>
      <c r="FF52" s="293"/>
      <c r="FG52" s="294">
        <f>SUMIF(FC$9:FC$39,FC52,FG$9:FG$39)</f>
        <v>0</v>
      </c>
      <c r="FH52" s="292" t="s">
        <v>143</v>
      </c>
      <c r="FI52" s="293"/>
      <c r="FJ52" s="293"/>
      <c r="FK52" s="293"/>
      <c r="FL52" s="294">
        <f>SUMIF(FH$9:FH$39,FH52,FL$9:FL$39)</f>
        <v>0</v>
      </c>
      <c r="FM52" s="292" t="s">
        <v>143</v>
      </c>
      <c r="FN52" s="293"/>
      <c r="FO52" s="293"/>
      <c r="FP52" s="293"/>
      <c r="FQ52" s="294">
        <f>SUMIF(FM$9:FM$39,FM52,FQ$9:FQ$39)</f>
        <v>0</v>
      </c>
      <c r="FR52" s="292" t="s">
        <v>143</v>
      </c>
      <c r="FS52" s="293"/>
      <c r="FT52" s="293"/>
      <c r="FU52" s="293"/>
      <c r="FV52" s="294">
        <f>SUMIF(FR$9:FR$39,FR52,FV$9:FV$39)</f>
        <v>0</v>
      </c>
      <c r="FW52" s="292" t="s">
        <v>143</v>
      </c>
      <c r="FX52" s="293"/>
      <c r="FY52" s="293"/>
      <c r="FZ52" s="293"/>
      <c r="GA52" s="294">
        <f>SUMIF(FW$9:FW$39,FW52,GA$9:GA$39)</f>
        <v>0</v>
      </c>
      <c r="GB52" s="292" t="s">
        <v>143</v>
      </c>
      <c r="GC52" s="293"/>
      <c r="GD52" s="293"/>
      <c r="GE52" s="293"/>
      <c r="GF52" s="294">
        <f>SUMIF(GB$9:GB$39,GB52,GF$9:GF$39)</f>
        <v>0</v>
      </c>
      <c r="GG52" s="292" t="s">
        <v>143</v>
      </c>
      <c r="GH52" s="293"/>
      <c r="GI52" s="294">
        <f>SUMIF(GG$9:GG$39,GG52,GI$9:GI$39)</f>
        <v>0</v>
      </c>
      <c r="GJ52" s="292" t="s">
        <v>143</v>
      </c>
      <c r="GK52" s="293"/>
      <c r="GL52" s="294">
        <f>SUMIF(GJ$9:GJ$39,GJ52,GL$9:GL$39)</f>
        <v>0</v>
      </c>
      <c r="GM52" s="292"/>
      <c r="GN52" s="293"/>
      <c r="GO52" s="293"/>
      <c r="GP52" s="293"/>
      <c r="GQ52" s="294"/>
      <c r="GS52" s="295"/>
      <c r="GT52" s="293"/>
      <c r="GU52" s="296" t="s">
        <v>471</v>
      </c>
      <c r="GV52" s="293" t="str">
        <f t="shared" si="196"/>
        <v>低圧用</v>
      </c>
      <c r="GW52" s="293" t="str">
        <f t="shared" si="196"/>
        <v>Nm3</v>
      </c>
      <c r="GX52" s="297">
        <f t="shared" si="197"/>
        <v>0</v>
      </c>
    </row>
    <row r="53" spans="9:206">
      <c r="I53" s="292" t="s">
        <v>145</v>
      </c>
      <c r="J53" s="293"/>
      <c r="K53" s="293"/>
      <c r="L53" s="293"/>
      <c r="M53" s="294">
        <f>SUMIF(I$9:I$39,I53,M$9:M$39)</f>
        <v>0</v>
      </c>
      <c r="N53" s="292" t="s">
        <v>145</v>
      </c>
      <c r="O53" s="293"/>
      <c r="P53" s="293"/>
      <c r="Q53" s="293"/>
      <c r="R53" s="294">
        <f>SUMIF(N$9:N$39,N53,R$9:R$39)</f>
        <v>0</v>
      </c>
      <c r="S53" s="292" t="s">
        <v>145</v>
      </c>
      <c r="T53" s="293"/>
      <c r="U53" s="293"/>
      <c r="V53" s="293"/>
      <c r="W53" s="294">
        <f>SUMIF(S$9:S$39,S53,W$9:W$39)</f>
        <v>0</v>
      </c>
      <c r="X53" s="292" t="s">
        <v>145</v>
      </c>
      <c r="Y53" s="293"/>
      <c r="Z53" s="293"/>
      <c r="AA53" s="293"/>
      <c r="AB53" s="294">
        <f>SUMIF(X$9:X$39,X53,AB$9:AB$39)</f>
        <v>0</v>
      </c>
      <c r="AC53" s="292" t="s">
        <v>145</v>
      </c>
      <c r="AD53" s="293"/>
      <c r="AE53" s="293"/>
      <c r="AF53" s="293"/>
      <c r="AG53" s="294">
        <f>SUMIF(AC$9:AC$39,AC53,AG$9:AG$39)</f>
        <v>0</v>
      </c>
      <c r="AH53" s="292" t="s">
        <v>145</v>
      </c>
      <c r="AI53" s="293"/>
      <c r="AJ53" s="293"/>
      <c r="AK53" s="293"/>
      <c r="AL53" s="294">
        <f>SUMIF(AH$9:AH$39,AH53,AL$9:AL$39)</f>
        <v>0</v>
      </c>
      <c r="AM53" s="292" t="s">
        <v>145</v>
      </c>
      <c r="AN53" s="293"/>
      <c r="AO53" s="293"/>
      <c r="AP53" s="293"/>
      <c r="AQ53" s="294">
        <f>SUMIF(AM$9:AM$39,AM53,AQ$9:AQ$39)</f>
        <v>0</v>
      </c>
      <c r="AR53" s="292" t="s">
        <v>145</v>
      </c>
      <c r="AS53" s="293"/>
      <c r="AT53" s="293"/>
      <c r="AU53" s="293"/>
      <c r="AV53" s="294">
        <f>SUMIF(AR$9:AR$39,AR53,AV$9:AV$39)</f>
        <v>0</v>
      </c>
      <c r="AW53" s="292" t="s">
        <v>145</v>
      </c>
      <c r="AX53" s="293"/>
      <c r="AY53" s="293"/>
      <c r="AZ53" s="293"/>
      <c r="BA53" s="294">
        <f>SUMIF(AW$9:AW$39,AW53,BA$9:BA$39)</f>
        <v>0</v>
      </c>
      <c r="BB53" s="292" t="s">
        <v>145</v>
      </c>
      <c r="BC53" s="293"/>
      <c r="BD53" s="293"/>
      <c r="BE53" s="293"/>
      <c r="BF53" s="294">
        <f>SUMIF(BB$9:BB$39,BB53,BF$9:BF$39)</f>
        <v>0</v>
      </c>
      <c r="BG53" s="292" t="s">
        <v>145</v>
      </c>
      <c r="BH53" s="293"/>
      <c r="BI53" s="293"/>
      <c r="BJ53" s="293"/>
      <c r="BK53" s="294">
        <f>SUMIF(BG$9:BG$39,BG53,BK$9:BK$39)</f>
        <v>0</v>
      </c>
      <c r="BL53" s="292" t="s">
        <v>145</v>
      </c>
      <c r="BM53" s="293"/>
      <c r="BN53" s="293"/>
      <c r="BO53" s="293"/>
      <c r="BP53" s="294">
        <f>SUMIF(BL$9:BL$39,BL53,BP$9:BP$39)</f>
        <v>0</v>
      </c>
      <c r="BQ53" s="292" t="s">
        <v>145</v>
      </c>
      <c r="BR53" s="293"/>
      <c r="BS53" s="293"/>
      <c r="BT53" s="293"/>
      <c r="BU53" s="294">
        <f>SUMIF(BQ$9:BQ$39,BQ53,BU$9:BU$39)</f>
        <v>0</v>
      </c>
      <c r="BV53" s="292" t="s">
        <v>145</v>
      </c>
      <c r="BW53" s="293"/>
      <c r="BX53" s="293"/>
      <c r="BY53" s="293"/>
      <c r="BZ53" s="294">
        <f>SUMIF(BV$9:BV$39,BV53,BZ$9:BZ$39)</f>
        <v>0</v>
      </c>
      <c r="CA53" s="292" t="s">
        <v>145</v>
      </c>
      <c r="CB53" s="293"/>
      <c r="CC53" s="293"/>
      <c r="CD53" s="293"/>
      <c r="CE53" s="294">
        <f>SUMIF(CA$9:CA$39,CA53,CE$9:CE$39)</f>
        <v>0</v>
      </c>
      <c r="CF53" s="292" t="s">
        <v>145</v>
      </c>
      <c r="CG53" s="293"/>
      <c r="CH53" s="293"/>
      <c r="CI53" s="293"/>
      <c r="CJ53" s="294">
        <f>SUMIF(CF$9:CF$39,CF53,CJ$9:CJ$39)</f>
        <v>0</v>
      </c>
      <c r="CK53" s="292" t="s">
        <v>145</v>
      </c>
      <c r="CL53" s="293"/>
      <c r="CM53" s="293"/>
      <c r="CN53" s="293"/>
      <c r="CO53" s="294">
        <f>SUMIF(CK$9:CK$39,CK53,CO$9:CO$39)</f>
        <v>0</v>
      </c>
      <c r="CP53" s="292" t="s">
        <v>145</v>
      </c>
      <c r="CQ53" s="293"/>
      <c r="CR53" s="293"/>
      <c r="CS53" s="293"/>
      <c r="CT53" s="294">
        <f>SUMIF(CP$9:CP$39,CP53,CT$9:CT$39)</f>
        <v>0</v>
      </c>
      <c r="CU53" s="292" t="s">
        <v>145</v>
      </c>
      <c r="CV53" s="293"/>
      <c r="CW53" s="293"/>
      <c r="CX53" s="293"/>
      <c r="CY53" s="294">
        <f>SUMIF(CU$9:CU$39,CU53,CY$9:CY$39)</f>
        <v>0</v>
      </c>
      <c r="CZ53" s="292" t="s">
        <v>145</v>
      </c>
      <c r="DA53" s="293"/>
      <c r="DB53" s="293"/>
      <c r="DC53" s="293"/>
      <c r="DD53" s="294">
        <f>SUMIF(CZ$9:CZ$39,CZ53,DD$9:DD$39)</f>
        <v>0</v>
      </c>
      <c r="DE53" s="292" t="s">
        <v>145</v>
      </c>
      <c r="DF53" s="293"/>
      <c r="DG53" s="293"/>
      <c r="DH53" s="293"/>
      <c r="DI53" s="294">
        <f>SUMIF(DE$9:DE$39,DE53,DI$9:DI$39)</f>
        <v>0</v>
      </c>
      <c r="DJ53" s="292" t="s">
        <v>145</v>
      </c>
      <c r="DK53" s="293"/>
      <c r="DL53" s="293"/>
      <c r="DM53" s="293"/>
      <c r="DN53" s="294">
        <f>SUMIF(DJ$9:DJ$39,DJ53,DN$9:DN$39)</f>
        <v>0</v>
      </c>
      <c r="DO53" s="292" t="s">
        <v>145</v>
      </c>
      <c r="DP53" s="293"/>
      <c r="DQ53" s="293"/>
      <c r="DR53" s="293"/>
      <c r="DS53" s="294">
        <f>SUMIF(DO$9:DO$39,DO53,DS$9:DS$39)</f>
        <v>0</v>
      </c>
      <c r="DT53" s="292" t="s">
        <v>145</v>
      </c>
      <c r="DU53" s="293"/>
      <c r="DV53" s="293"/>
      <c r="DW53" s="293"/>
      <c r="DX53" s="294">
        <f>SUMIF(DT$9:DT$39,DT53,DX$9:DX$39)</f>
        <v>0</v>
      </c>
      <c r="DY53" s="292" t="s">
        <v>145</v>
      </c>
      <c r="DZ53" s="293"/>
      <c r="EA53" s="293"/>
      <c r="EB53" s="293"/>
      <c r="EC53" s="294">
        <f>SUMIF(DY$9:DY$39,DY53,EC$9:EC$39)</f>
        <v>0</v>
      </c>
      <c r="ED53" s="292" t="s">
        <v>145</v>
      </c>
      <c r="EE53" s="293"/>
      <c r="EF53" s="293"/>
      <c r="EG53" s="293"/>
      <c r="EH53" s="294">
        <f>SUMIF(ED$9:ED$39,ED53,EH$9:EH$39)</f>
        <v>0</v>
      </c>
      <c r="EI53" s="292" t="s">
        <v>145</v>
      </c>
      <c r="EJ53" s="293"/>
      <c r="EK53" s="293"/>
      <c r="EL53" s="293"/>
      <c r="EM53" s="294">
        <f>SUMIF(EI$9:EI$39,EI53,EM$9:EM$39)</f>
        <v>0</v>
      </c>
      <c r="EN53" s="292" t="s">
        <v>145</v>
      </c>
      <c r="EO53" s="293"/>
      <c r="EP53" s="293"/>
      <c r="EQ53" s="293"/>
      <c r="ER53" s="294">
        <f>SUMIF(EN$9:EN$39,EN53,ER$9:ER$39)</f>
        <v>0</v>
      </c>
      <c r="ES53" s="292" t="s">
        <v>145</v>
      </c>
      <c r="ET53" s="293"/>
      <c r="EU53" s="293"/>
      <c r="EV53" s="293"/>
      <c r="EW53" s="294">
        <f>SUMIF(ES$9:ES$39,ES53,EW$9:EW$39)</f>
        <v>0</v>
      </c>
      <c r="EX53" s="292" t="s">
        <v>145</v>
      </c>
      <c r="EY53" s="293"/>
      <c r="EZ53" s="293"/>
      <c r="FA53" s="293"/>
      <c r="FB53" s="294">
        <f>SUMIF(EX$9:EX$39,EX53,FB$9:FB$39)</f>
        <v>0</v>
      </c>
      <c r="FC53" s="292" t="s">
        <v>145</v>
      </c>
      <c r="FD53" s="293"/>
      <c r="FE53" s="293"/>
      <c r="FF53" s="293"/>
      <c r="FG53" s="294">
        <f>SUMIF(FC$9:FC$39,FC53,FG$9:FG$39)</f>
        <v>0</v>
      </c>
      <c r="FH53" s="292" t="s">
        <v>145</v>
      </c>
      <c r="FI53" s="293"/>
      <c r="FJ53" s="293"/>
      <c r="FK53" s="293"/>
      <c r="FL53" s="294">
        <f>SUMIF(FH$9:FH$39,FH53,FL$9:FL$39)</f>
        <v>0</v>
      </c>
      <c r="FM53" s="292" t="s">
        <v>145</v>
      </c>
      <c r="FN53" s="293"/>
      <c r="FO53" s="293"/>
      <c r="FP53" s="293"/>
      <c r="FQ53" s="294">
        <f>SUMIF(FM$9:FM$39,FM53,FQ$9:FQ$39)</f>
        <v>0</v>
      </c>
      <c r="FR53" s="292" t="s">
        <v>145</v>
      </c>
      <c r="FS53" s="293"/>
      <c r="FT53" s="293"/>
      <c r="FU53" s="293"/>
      <c r="FV53" s="294">
        <f>SUMIF(FR$9:FR$39,FR53,FV$9:FV$39)</f>
        <v>0</v>
      </c>
      <c r="FW53" s="292" t="s">
        <v>145</v>
      </c>
      <c r="FX53" s="293"/>
      <c r="FY53" s="293"/>
      <c r="FZ53" s="293"/>
      <c r="GA53" s="294">
        <f>SUMIF(FW$9:FW$39,FW53,GA$9:GA$39)</f>
        <v>0</v>
      </c>
      <c r="GB53" s="292" t="s">
        <v>145</v>
      </c>
      <c r="GC53" s="293"/>
      <c r="GD53" s="293"/>
      <c r="GE53" s="293"/>
      <c r="GF53" s="294">
        <f>SUMIF(GB$9:GB$39,GB53,GF$9:GF$39)</f>
        <v>0</v>
      </c>
      <c r="GG53" s="292" t="s">
        <v>145</v>
      </c>
      <c r="GH53" s="293"/>
      <c r="GI53" s="294">
        <f>SUMIF(GG$9:GG$39,GG53,GI$9:GI$39)</f>
        <v>0</v>
      </c>
      <c r="GJ53" s="292" t="s">
        <v>145</v>
      </c>
      <c r="GK53" s="293"/>
      <c r="GL53" s="294">
        <f>SUMIF(GJ$9:GJ$39,GJ53,GL$9:GL$39)</f>
        <v>0</v>
      </c>
      <c r="GM53" s="292"/>
      <c r="GN53" s="293"/>
      <c r="GO53" s="293"/>
      <c r="GP53" s="293"/>
      <c r="GQ53" s="294"/>
      <c r="GS53" s="295"/>
      <c r="GT53" s="293"/>
      <c r="GU53" s="296" t="s">
        <v>471</v>
      </c>
      <c r="GV53" s="293" t="str">
        <f t="shared" si="196"/>
        <v>中間圧以上用</v>
      </c>
      <c r="GW53" s="293" t="str">
        <f t="shared" si="196"/>
        <v>m3</v>
      </c>
      <c r="GX53" s="297">
        <f t="shared" si="197"/>
        <v>0</v>
      </c>
    </row>
    <row r="54" spans="9:206">
      <c r="I54" s="292"/>
      <c r="J54" s="293"/>
      <c r="K54" s="293"/>
      <c r="L54" s="293"/>
      <c r="M54" s="294"/>
      <c r="N54" s="292"/>
      <c r="O54" s="293"/>
      <c r="P54" s="293"/>
      <c r="Q54" s="293"/>
      <c r="R54" s="294"/>
      <c r="S54" s="292"/>
      <c r="T54" s="293"/>
      <c r="U54" s="293"/>
      <c r="V54" s="293"/>
      <c r="W54" s="294"/>
      <c r="X54" s="292"/>
      <c r="Y54" s="293"/>
      <c r="Z54" s="293"/>
      <c r="AA54" s="293"/>
      <c r="AB54" s="294"/>
      <c r="AC54" s="292"/>
      <c r="AD54" s="293"/>
      <c r="AE54" s="293"/>
      <c r="AF54" s="293"/>
      <c r="AG54" s="294"/>
      <c r="AH54" s="292"/>
      <c r="AI54" s="293"/>
      <c r="AJ54" s="293"/>
      <c r="AK54" s="293"/>
      <c r="AL54" s="294"/>
      <c r="AM54" s="292"/>
      <c r="AN54" s="293"/>
      <c r="AO54" s="293"/>
      <c r="AP54" s="293"/>
      <c r="AQ54" s="294"/>
      <c r="AR54" s="292"/>
      <c r="AS54" s="293"/>
      <c r="AT54" s="293"/>
      <c r="AU54" s="293"/>
      <c r="AV54" s="294"/>
      <c r="AW54" s="292"/>
      <c r="AX54" s="293"/>
      <c r="AY54" s="293"/>
      <c r="AZ54" s="293"/>
      <c r="BA54" s="294"/>
      <c r="BB54" s="292"/>
      <c r="BC54" s="293"/>
      <c r="BD54" s="293"/>
      <c r="BE54" s="293"/>
      <c r="BF54" s="294"/>
      <c r="BG54" s="292"/>
      <c r="BH54" s="293"/>
      <c r="BI54" s="293"/>
      <c r="BJ54" s="293"/>
      <c r="BK54" s="294"/>
      <c r="BL54" s="292"/>
      <c r="BM54" s="293"/>
      <c r="BN54" s="293"/>
      <c r="BO54" s="293"/>
      <c r="BP54" s="294"/>
      <c r="BQ54" s="292"/>
      <c r="BR54" s="293"/>
      <c r="BS54" s="293"/>
      <c r="BT54" s="293"/>
      <c r="BU54" s="294"/>
      <c r="BV54" s="292"/>
      <c r="BW54" s="293"/>
      <c r="BX54" s="293"/>
      <c r="BY54" s="293"/>
      <c r="BZ54" s="294"/>
      <c r="CA54" s="292"/>
      <c r="CB54" s="293"/>
      <c r="CC54" s="293"/>
      <c r="CD54" s="293"/>
      <c r="CE54" s="294"/>
      <c r="CF54" s="292"/>
      <c r="CG54" s="293"/>
      <c r="CH54" s="293"/>
      <c r="CI54" s="293"/>
      <c r="CJ54" s="294"/>
      <c r="CK54" s="292"/>
      <c r="CL54" s="293"/>
      <c r="CM54" s="293"/>
      <c r="CN54" s="293"/>
      <c r="CO54" s="294"/>
      <c r="CP54" s="292"/>
      <c r="CQ54" s="293"/>
      <c r="CR54" s="293"/>
      <c r="CS54" s="293"/>
      <c r="CT54" s="294"/>
      <c r="CU54" s="292"/>
      <c r="CV54" s="293"/>
      <c r="CW54" s="293"/>
      <c r="CX54" s="293"/>
      <c r="CY54" s="294"/>
      <c r="CZ54" s="292"/>
      <c r="DA54" s="293"/>
      <c r="DB54" s="293"/>
      <c r="DC54" s="293"/>
      <c r="DD54" s="294"/>
      <c r="DE54" s="292"/>
      <c r="DF54" s="293"/>
      <c r="DG54" s="293"/>
      <c r="DH54" s="293"/>
      <c r="DI54" s="294"/>
      <c r="DJ54" s="292"/>
      <c r="DK54" s="293"/>
      <c r="DL54" s="293"/>
      <c r="DM54" s="293"/>
      <c r="DN54" s="294"/>
      <c r="DO54" s="292"/>
      <c r="DP54" s="293"/>
      <c r="DQ54" s="293"/>
      <c r="DR54" s="293"/>
      <c r="DS54" s="294"/>
      <c r="DT54" s="292"/>
      <c r="DU54" s="293"/>
      <c r="DV54" s="293"/>
      <c r="DW54" s="293"/>
      <c r="DX54" s="294"/>
      <c r="DY54" s="292"/>
      <c r="DZ54" s="293"/>
      <c r="EA54" s="293"/>
      <c r="EB54" s="293"/>
      <c r="EC54" s="294"/>
      <c r="ED54" s="292"/>
      <c r="EE54" s="293"/>
      <c r="EF54" s="293"/>
      <c r="EG54" s="293"/>
      <c r="EH54" s="294"/>
      <c r="EI54" s="292"/>
      <c r="EJ54" s="293"/>
      <c r="EK54" s="293"/>
      <c r="EL54" s="293"/>
      <c r="EM54" s="294"/>
      <c r="EN54" s="292"/>
      <c r="EO54" s="293"/>
      <c r="EP54" s="293"/>
      <c r="EQ54" s="293"/>
      <c r="ER54" s="294"/>
      <c r="ES54" s="292"/>
      <c r="ET54" s="293"/>
      <c r="EU54" s="293"/>
      <c r="EV54" s="293"/>
      <c r="EW54" s="294"/>
      <c r="EX54" s="292"/>
      <c r="EY54" s="293"/>
      <c r="EZ54" s="293"/>
      <c r="FA54" s="293"/>
      <c r="FB54" s="294"/>
      <c r="FC54" s="292"/>
      <c r="FD54" s="293"/>
      <c r="FE54" s="293"/>
      <c r="FF54" s="293"/>
      <c r="FG54" s="294"/>
      <c r="FH54" s="292"/>
      <c r="FI54" s="293"/>
      <c r="FJ54" s="293"/>
      <c r="FK54" s="293"/>
      <c r="FL54" s="294"/>
      <c r="FM54" s="292"/>
      <c r="FN54" s="293"/>
      <c r="FO54" s="293"/>
      <c r="FP54" s="293"/>
      <c r="FQ54" s="294"/>
      <c r="FR54" s="292"/>
      <c r="FS54" s="293"/>
      <c r="FT54" s="293"/>
      <c r="FU54" s="293"/>
      <c r="FV54" s="294"/>
      <c r="FW54" s="292"/>
      <c r="FX54" s="293"/>
      <c r="FY54" s="293"/>
      <c r="FZ54" s="293"/>
      <c r="GA54" s="294"/>
      <c r="GB54" s="292"/>
      <c r="GC54" s="293"/>
      <c r="GD54" s="293"/>
      <c r="GE54" s="293"/>
      <c r="GF54" s="294"/>
      <c r="GG54" s="292"/>
      <c r="GH54" s="293"/>
      <c r="GI54" s="294"/>
      <c r="GJ54" s="292"/>
      <c r="GK54" s="293"/>
      <c r="GL54" s="294"/>
      <c r="GM54" s="292"/>
      <c r="GN54" s="293"/>
      <c r="GO54" s="293"/>
      <c r="GP54" s="293"/>
      <c r="GQ54" s="294"/>
      <c r="GS54" s="295"/>
      <c r="GT54" s="293"/>
      <c r="GU54" s="296" t="s">
        <v>471</v>
      </c>
      <c r="GV54" s="293" t="str">
        <f t="shared" si="196"/>
        <v>中間圧以上用</v>
      </c>
      <c r="GW54" s="293" t="str">
        <f t="shared" si="196"/>
        <v>Nm3</v>
      </c>
      <c r="GX54" s="297">
        <f t="shared" si="197"/>
        <v>0</v>
      </c>
    </row>
    <row r="55" spans="9:206">
      <c r="I55" s="292" t="s">
        <v>338</v>
      </c>
      <c r="J55" s="293" t="s">
        <v>201</v>
      </c>
      <c r="K55" s="293"/>
      <c r="L55" s="293">
        <v>1E-3</v>
      </c>
      <c r="M55" s="294"/>
      <c r="N55" s="292"/>
      <c r="O55" s="293" t="s">
        <v>201</v>
      </c>
      <c r="P55" s="293"/>
      <c r="Q55" s="293">
        <v>1E-3</v>
      </c>
      <c r="R55" s="294"/>
      <c r="S55" s="292"/>
      <c r="T55" s="293" t="s">
        <v>201</v>
      </c>
      <c r="U55" s="293"/>
      <c r="V55" s="293">
        <v>1E-3</v>
      </c>
      <c r="W55" s="294"/>
      <c r="X55" s="292"/>
      <c r="Y55" s="293" t="s">
        <v>179</v>
      </c>
      <c r="Z55" s="293"/>
      <c r="AA55" s="293">
        <v>1</v>
      </c>
      <c r="AB55" s="294"/>
      <c r="AC55" s="292"/>
      <c r="AD55" s="293" t="s">
        <v>179</v>
      </c>
      <c r="AE55" s="293"/>
      <c r="AF55" s="293">
        <v>1</v>
      </c>
      <c r="AG55" s="294"/>
      <c r="AH55" s="292"/>
      <c r="AI55" s="293" t="s">
        <v>179</v>
      </c>
      <c r="AJ55" s="293"/>
      <c r="AK55" s="293">
        <v>1</v>
      </c>
      <c r="AL55" s="294"/>
      <c r="AM55" s="292"/>
      <c r="AN55" s="293" t="s">
        <v>179</v>
      </c>
      <c r="AO55" s="293"/>
      <c r="AP55" s="293">
        <v>1</v>
      </c>
      <c r="AQ55" s="294"/>
      <c r="AR55" s="292"/>
      <c r="AS55" s="293" t="s">
        <v>179</v>
      </c>
      <c r="AT55" s="293"/>
      <c r="AU55" s="293">
        <v>1</v>
      </c>
      <c r="AV55" s="294"/>
      <c r="AW55" s="292"/>
      <c r="AX55" s="293" t="s">
        <v>179</v>
      </c>
      <c r="AY55" s="293"/>
      <c r="AZ55" s="293">
        <v>1</v>
      </c>
      <c r="BA55" s="294"/>
      <c r="BB55" s="292"/>
      <c r="BC55" s="293" t="s">
        <v>179</v>
      </c>
      <c r="BD55" s="293"/>
      <c r="BE55" s="293">
        <v>1</v>
      </c>
      <c r="BF55" s="294"/>
      <c r="BG55" s="292"/>
      <c r="BH55" s="293" t="s">
        <v>179</v>
      </c>
      <c r="BI55" s="293"/>
      <c r="BJ55" s="293">
        <v>1</v>
      </c>
      <c r="BK55" s="294"/>
      <c r="BL55" s="292"/>
      <c r="BM55" s="293" t="s">
        <v>190</v>
      </c>
      <c r="BN55" s="293"/>
      <c r="BO55" s="293">
        <v>1</v>
      </c>
      <c r="BP55" s="294"/>
      <c r="BQ55" s="292"/>
      <c r="BR55" s="293" t="s">
        <v>190</v>
      </c>
      <c r="BS55" s="293"/>
      <c r="BT55" s="293">
        <v>1</v>
      </c>
      <c r="BU55" s="294"/>
      <c r="BV55" s="292"/>
      <c r="BW55" s="293" t="s">
        <v>17</v>
      </c>
      <c r="BX55" s="293"/>
      <c r="BY55" s="293">
        <v>1E-3</v>
      </c>
      <c r="BZ55" s="294"/>
      <c r="CA55" s="292"/>
      <c r="CB55" s="293" t="s">
        <v>17</v>
      </c>
      <c r="CC55" s="293"/>
      <c r="CD55" s="293">
        <v>1E-3</v>
      </c>
      <c r="CE55" s="294"/>
      <c r="CF55" s="292"/>
      <c r="CG55" s="293" t="s">
        <v>17</v>
      </c>
      <c r="CH55" s="293"/>
      <c r="CI55" s="293">
        <v>1E-3</v>
      </c>
      <c r="CJ55" s="294"/>
      <c r="CK55" s="292"/>
      <c r="CL55" s="293" t="s">
        <v>17</v>
      </c>
      <c r="CM55" s="293"/>
      <c r="CN55" s="293">
        <v>1E-3</v>
      </c>
      <c r="CO55" s="294"/>
      <c r="CP55" s="292"/>
      <c r="CQ55" s="293" t="s">
        <v>211</v>
      </c>
      <c r="CR55" s="293"/>
      <c r="CS55" s="293">
        <v>1E-3</v>
      </c>
      <c r="CT55" s="294"/>
      <c r="CU55" s="292"/>
      <c r="CV55" s="293" t="s">
        <v>17</v>
      </c>
      <c r="CW55" s="293"/>
      <c r="CX55" s="293">
        <v>1E-3</v>
      </c>
      <c r="CY55" s="294"/>
      <c r="CZ55" s="292"/>
      <c r="DA55" s="293" t="s">
        <v>18</v>
      </c>
      <c r="DB55" s="293"/>
      <c r="DC55" s="293">
        <f>(DC60/101.325*273.15/(273.15+DC61))/1000</f>
        <v>0</v>
      </c>
      <c r="DD55" s="294"/>
      <c r="DE55" s="292"/>
      <c r="DF55" s="293" t="s">
        <v>17</v>
      </c>
      <c r="DG55" s="293"/>
      <c r="DH55" s="293">
        <v>1E-3</v>
      </c>
      <c r="DI55" s="294"/>
      <c r="DJ55" s="292"/>
      <c r="DK55" s="293" t="s">
        <v>17</v>
      </c>
      <c r="DL55" s="293"/>
      <c r="DM55" s="293">
        <v>1E-3</v>
      </c>
      <c r="DN55" s="294"/>
      <c r="DO55" s="292"/>
      <c r="DP55" s="293" t="s">
        <v>17</v>
      </c>
      <c r="DQ55" s="293"/>
      <c r="DR55" s="293">
        <v>1E-3</v>
      </c>
      <c r="DS55" s="294"/>
      <c r="DT55" s="292"/>
      <c r="DU55" s="293" t="s">
        <v>17</v>
      </c>
      <c r="DV55" s="293"/>
      <c r="DW55" s="293">
        <v>1E-3</v>
      </c>
      <c r="DX55" s="294"/>
      <c r="DY55" s="292"/>
      <c r="DZ55" s="293" t="s">
        <v>17</v>
      </c>
      <c r="EA55" s="293"/>
      <c r="EB55" s="293">
        <v>1E-3</v>
      </c>
      <c r="EC55" s="294"/>
      <c r="ED55" s="292"/>
      <c r="EE55" s="293" t="s">
        <v>18</v>
      </c>
      <c r="EF55" s="293"/>
      <c r="EG55" s="293">
        <f>(EG60/101.325*273.15/(273.15+EG61))/1000</f>
        <v>0</v>
      </c>
      <c r="EH55" s="294"/>
      <c r="EI55" s="292"/>
      <c r="EJ55" s="293" t="s">
        <v>18</v>
      </c>
      <c r="EK55" s="293"/>
      <c r="EL55" s="293">
        <f>(EL60/101.325*273.15/(273.15+EL61))/1000</f>
        <v>0</v>
      </c>
      <c r="EM55" s="294"/>
      <c r="EN55" s="292"/>
      <c r="EO55" s="293" t="s">
        <v>18</v>
      </c>
      <c r="EP55" s="293"/>
      <c r="EQ55" s="293">
        <f>(EQ60/101.325*273.15/(273.15+EQ61))/1000</f>
        <v>0</v>
      </c>
      <c r="ER55" s="294"/>
      <c r="ES55" s="292"/>
      <c r="ET55" s="293" t="s">
        <v>38</v>
      </c>
      <c r="EU55" s="293"/>
      <c r="EV55" s="293">
        <v>1E-3</v>
      </c>
      <c r="EW55" s="294"/>
      <c r="EX55" s="292"/>
      <c r="EY55" s="293" t="s">
        <v>38</v>
      </c>
      <c r="EZ55" s="293"/>
      <c r="FA55" s="293">
        <v>1E-3</v>
      </c>
      <c r="FB55" s="294"/>
      <c r="FC55" s="292"/>
      <c r="FD55" s="293" t="s">
        <v>38</v>
      </c>
      <c r="FE55" s="293"/>
      <c r="FF55" s="293">
        <v>1E-3</v>
      </c>
      <c r="FG55" s="294"/>
      <c r="FH55" s="292"/>
      <c r="FI55" s="293" t="s">
        <v>38</v>
      </c>
      <c r="FJ55" s="293"/>
      <c r="FK55" s="293">
        <v>1E-3</v>
      </c>
      <c r="FL55" s="294"/>
      <c r="FM55" s="292"/>
      <c r="FN55" s="293" t="s">
        <v>38</v>
      </c>
      <c r="FO55" s="293"/>
      <c r="FP55" s="293">
        <v>1E-3</v>
      </c>
      <c r="FQ55" s="294"/>
      <c r="FR55" s="292"/>
      <c r="FS55" s="293" t="s">
        <v>201</v>
      </c>
      <c r="FT55" s="293"/>
      <c r="FU55" s="293">
        <v>1E-3</v>
      </c>
      <c r="FV55" s="294"/>
      <c r="FW55" s="292"/>
      <c r="FX55" s="293" t="s">
        <v>38</v>
      </c>
      <c r="FY55" s="293"/>
      <c r="FZ55" s="293">
        <v>1E-3</v>
      </c>
      <c r="GA55" s="294"/>
      <c r="GB55" s="292"/>
      <c r="GC55" s="293" t="s">
        <v>201</v>
      </c>
      <c r="GD55" s="293"/>
      <c r="GE55" s="293">
        <v>1E-3</v>
      </c>
      <c r="GF55" s="294"/>
      <c r="GG55" s="292"/>
      <c r="GH55" s="293"/>
      <c r="GI55" s="294"/>
      <c r="GJ55" s="292"/>
      <c r="GK55" s="293"/>
      <c r="GL55" s="294"/>
      <c r="GM55" s="292"/>
      <c r="GN55" s="293"/>
      <c r="GO55" s="293"/>
      <c r="GP55" s="293"/>
      <c r="GQ55" s="294"/>
      <c r="GS55" s="295"/>
      <c r="GT55" s="293"/>
      <c r="GU55" s="296" t="s">
        <v>472</v>
      </c>
      <c r="GV55" s="293" t="str">
        <f t="shared" si="196"/>
        <v>低圧用</v>
      </c>
      <c r="GW55" s="293" t="str">
        <f t="shared" si="196"/>
        <v>m3</v>
      </c>
      <c r="GX55" s="297">
        <f t="shared" si="197"/>
        <v>0</v>
      </c>
    </row>
    <row r="56" spans="9:206">
      <c r="I56" s="292"/>
      <c r="J56" s="293" t="s">
        <v>202</v>
      </c>
      <c r="K56" s="293"/>
      <c r="L56" s="293">
        <v>1</v>
      </c>
      <c r="M56" s="294"/>
      <c r="N56" s="292"/>
      <c r="O56" s="293" t="s">
        <v>202</v>
      </c>
      <c r="P56" s="293"/>
      <c r="Q56" s="293">
        <v>1</v>
      </c>
      <c r="R56" s="294"/>
      <c r="S56" s="292"/>
      <c r="T56" s="293" t="s">
        <v>202</v>
      </c>
      <c r="U56" s="293"/>
      <c r="V56" s="293">
        <v>1</v>
      </c>
      <c r="W56" s="294"/>
      <c r="X56" s="292"/>
      <c r="Y56" s="293" t="s">
        <v>180</v>
      </c>
      <c r="Z56" s="293"/>
      <c r="AA56" s="293">
        <v>1E-3</v>
      </c>
      <c r="AB56" s="294"/>
      <c r="AC56" s="292"/>
      <c r="AD56" s="293" t="s">
        <v>180</v>
      </c>
      <c r="AE56" s="293"/>
      <c r="AF56" s="293">
        <v>1E-3</v>
      </c>
      <c r="AG56" s="294"/>
      <c r="AH56" s="292"/>
      <c r="AI56" s="293" t="s">
        <v>180</v>
      </c>
      <c r="AJ56" s="293"/>
      <c r="AK56" s="293">
        <v>1E-3</v>
      </c>
      <c r="AL56" s="294"/>
      <c r="AM56" s="292"/>
      <c r="AN56" s="293" t="s">
        <v>180</v>
      </c>
      <c r="AO56" s="293"/>
      <c r="AP56" s="293">
        <v>1E-3</v>
      </c>
      <c r="AQ56" s="294"/>
      <c r="AR56" s="292"/>
      <c r="AS56" s="293" t="s">
        <v>180</v>
      </c>
      <c r="AT56" s="293"/>
      <c r="AU56" s="293">
        <v>1E-3</v>
      </c>
      <c r="AV56" s="294"/>
      <c r="AW56" s="292"/>
      <c r="AX56" s="293" t="s">
        <v>180</v>
      </c>
      <c r="AY56" s="293"/>
      <c r="AZ56" s="293">
        <v>1E-3</v>
      </c>
      <c r="BA56" s="294"/>
      <c r="BB56" s="292"/>
      <c r="BC56" s="293" t="s">
        <v>180</v>
      </c>
      <c r="BD56" s="293"/>
      <c r="BE56" s="293">
        <v>1E-3</v>
      </c>
      <c r="BF56" s="294"/>
      <c r="BG56" s="292"/>
      <c r="BH56" s="293" t="s">
        <v>180</v>
      </c>
      <c r="BI56" s="293"/>
      <c r="BJ56" s="293">
        <v>1E-3</v>
      </c>
      <c r="BK56" s="294"/>
      <c r="BL56" s="292"/>
      <c r="BM56" s="293" t="s">
        <v>189</v>
      </c>
      <c r="BN56" s="293"/>
      <c r="BO56" s="293">
        <v>1E-3</v>
      </c>
      <c r="BP56" s="294"/>
      <c r="BQ56" s="292"/>
      <c r="BR56" s="293" t="s">
        <v>189</v>
      </c>
      <c r="BS56" s="293"/>
      <c r="BT56" s="293">
        <v>1E-3</v>
      </c>
      <c r="BU56" s="294"/>
      <c r="BV56" s="292"/>
      <c r="BW56" s="293" t="s">
        <v>29</v>
      </c>
      <c r="BX56" s="293"/>
      <c r="BY56" s="293">
        <v>1</v>
      </c>
      <c r="BZ56" s="294"/>
      <c r="CA56" s="292"/>
      <c r="CB56" s="293" t="s">
        <v>29</v>
      </c>
      <c r="CC56" s="293"/>
      <c r="CD56" s="293">
        <v>1</v>
      </c>
      <c r="CE56" s="294"/>
      <c r="CF56" s="292"/>
      <c r="CG56" s="293" t="s">
        <v>29</v>
      </c>
      <c r="CH56" s="293"/>
      <c r="CI56" s="293">
        <v>1</v>
      </c>
      <c r="CJ56" s="294"/>
      <c r="CK56" s="292"/>
      <c r="CL56" s="293" t="s">
        <v>29</v>
      </c>
      <c r="CM56" s="293"/>
      <c r="CN56" s="293">
        <v>1</v>
      </c>
      <c r="CO56" s="294"/>
      <c r="CP56" s="292"/>
      <c r="CQ56" s="293" t="s">
        <v>213</v>
      </c>
      <c r="CR56" s="293"/>
      <c r="CS56" s="293">
        <v>1</v>
      </c>
      <c r="CT56" s="294"/>
      <c r="CU56" s="292"/>
      <c r="CV56" s="293" t="s">
        <v>29</v>
      </c>
      <c r="CW56" s="293"/>
      <c r="CX56" s="293">
        <v>1</v>
      </c>
      <c r="CY56" s="294"/>
      <c r="CZ56" s="292"/>
      <c r="DA56" s="293" t="s">
        <v>203</v>
      </c>
      <c r="DB56" s="293"/>
      <c r="DC56" s="293">
        <f>(DC60/101.325*273.15/(273.15+DC61))</f>
        <v>0</v>
      </c>
      <c r="DD56" s="294"/>
      <c r="DE56" s="292"/>
      <c r="DF56" s="293" t="s">
        <v>29</v>
      </c>
      <c r="DG56" s="293"/>
      <c r="DH56" s="293">
        <v>1</v>
      </c>
      <c r="DI56" s="294"/>
      <c r="DJ56" s="292"/>
      <c r="DK56" s="293" t="s">
        <v>29</v>
      </c>
      <c r="DL56" s="293"/>
      <c r="DM56" s="293">
        <v>1</v>
      </c>
      <c r="DN56" s="294"/>
      <c r="DO56" s="292"/>
      <c r="DP56" s="293" t="s">
        <v>29</v>
      </c>
      <c r="DQ56" s="293"/>
      <c r="DR56" s="293">
        <v>1</v>
      </c>
      <c r="DS56" s="294"/>
      <c r="DT56" s="292"/>
      <c r="DU56" s="293" t="s">
        <v>29</v>
      </c>
      <c r="DV56" s="293"/>
      <c r="DW56" s="293">
        <v>1</v>
      </c>
      <c r="DX56" s="294"/>
      <c r="DY56" s="292"/>
      <c r="DZ56" s="293" t="s">
        <v>29</v>
      </c>
      <c r="EA56" s="293"/>
      <c r="EB56" s="293">
        <v>1</v>
      </c>
      <c r="EC56" s="294"/>
      <c r="ED56" s="292"/>
      <c r="EE56" s="293" t="s">
        <v>203</v>
      </c>
      <c r="EF56" s="293"/>
      <c r="EG56" s="293">
        <f>(EG60/101.325*273.15/(273.15+EG61))</f>
        <v>0</v>
      </c>
      <c r="EH56" s="294"/>
      <c r="EI56" s="292"/>
      <c r="EJ56" s="293" t="s">
        <v>203</v>
      </c>
      <c r="EK56" s="293"/>
      <c r="EL56" s="293">
        <f>(EL60/101.325*273.15/(273.15+EL61))</f>
        <v>0</v>
      </c>
      <c r="EM56" s="294"/>
      <c r="EN56" s="292"/>
      <c r="EO56" s="293" t="s">
        <v>203</v>
      </c>
      <c r="EP56" s="293"/>
      <c r="EQ56" s="293">
        <f>(EQ60/101.325*273.15/(273.15+EQ61))</f>
        <v>0</v>
      </c>
      <c r="ER56" s="294"/>
      <c r="ES56" s="292"/>
      <c r="ET56" s="293" t="s">
        <v>40</v>
      </c>
      <c r="EU56" s="293"/>
      <c r="EV56" s="293">
        <v>1</v>
      </c>
      <c r="EW56" s="294"/>
      <c r="EX56" s="292"/>
      <c r="EY56" s="293" t="s">
        <v>40</v>
      </c>
      <c r="EZ56" s="293"/>
      <c r="FA56" s="293">
        <v>1</v>
      </c>
      <c r="FB56" s="294"/>
      <c r="FC56" s="292"/>
      <c r="FD56" s="293" t="s">
        <v>40</v>
      </c>
      <c r="FE56" s="293"/>
      <c r="FF56" s="293">
        <v>1</v>
      </c>
      <c r="FG56" s="294"/>
      <c r="FH56" s="292"/>
      <c r="FI56" s="293" t="s">
        <v>40</v>
      </c>
      <c r="FJ56" s="293"/>
      <c r="FK56" s="293">
        <v>1</v>
      </c>
      <c r="FL56" s="294"/>
      <c r="FM56" s="292"/>
      <c r="FN56" s="293" t="s">
        <v>40</v>
      </c>
      <c r="FO56" s="293"/>
      <c r="FP56" s="293">
        <v>1</v>
      </c>
      <c r="FQ56" s="294"/>
      <c r="FR56" s="292"/>
      <c r="FS56" s="293" t="s">
        <v>202</v>
      </c>
      <c r="FT56" s="293"/>
      <c r="FU56" s="293">
        <v>1</v>
      </c>
      <c r="FV56" s="294"/>
      <c r="FW56" s="292"/>
      <c r="FX56" s="293" t="s">
        <v>40</v>
      </c>
      <c r="FY56" s="293"/>
      <c r="FZ56" s="293">
        <v>1</v>
      </c>
      <c r="GA56" s="294"/>
      <c r="GB56" s="292"/>
      <c r="GC56" s="293" t="s">
        <v>202</v>
      </c>
      <c r="GD56" s="293"/>
      <c r="GE56" s="293">
        <v>1</v>
      </c>
      <c r="GF56" s="294"/>
      <c r="GG56" s="292"/>
      <c r="GH56" s="293"/>
      <c r="GI56" s="294"/>
      <c r="GJ56" s="292"/>
      <c r="GK56" s="293"/>
      <c r="GL56" s="294"/>
      <c r="GM56" s="292"/>
      <c r="GN56" s="293"/>
      <c r="GO56" s="293"/>
      <c r="GP56" s="293"/>
      <c r="GQ56" s="294"/>
      <c r="GS56" s="295"/>
      <c r="GT56" s="293"/>
      <c r="GU56" s="296" t="s">
        <v>472</v>
      </c>
      <c r="GV56" s="293" t="str">
        <f t="shared" si="196"/>
        <v>低圧用</v>
      </c>
      <c r="GW56" s="293" t="str">
        <f t="shared" si="196"/>
        <v>Nm3</v>
      </c>
      <c r="GX56" s="297">
        <f t="shared" si="197"/>
        <v>0</v>
      </c>
    </row>
    <row r="57" spans="9:206">
      <c r="I57" s="292"/>
      <c r="J57" s="293"/>
      <c r="K57" s="293"/>
      <c r="L57" s="293"/>
      <c r="M57" s="294"/>
      <c r="N57" s="292"/>
      <c r="O57" s="293"/>
      <c r="P57" s="293"/>
      <c r="Q57" s="293"/>
      <c r="R57" s="294"/>
      <c r="S57" s="292"/>
      <c r="T57" s="293"/>
      <c r="U57" s="293"/>
      <c r="V57" s="293"/>
      <c r="W57" s="294"/>
      <c r="X57" s="292"/>
      <c r="Y57" s="293"/>
      <c r="Z57" s="293"/>
      <c r="AA57" s="293"/>
      <c r="AB57" s="294"/>
      <c r="AC57" s="292"/>
      <c r="AD57" s="293"/>
      <c r="AE57" s="293"/>
      <c r="AF57" s="293"/>
      <c r="AG57" s="294"/>
      <c r="AH57" s="292"/>
      <c r="AI57" s="293"/>
      <c r="AJ57" s="293"/>
      <c r="AK57" s="293"/>
      <c r="AL57" s="294"/>
      <c r="AM57" s="292"/>
      <c r="AN57" s="293"/>
      <c r="AO57" s="293"/>
      <c r="AP57" s="293"/>
      <c r="AQ57" s="294"/>
      <c r="AR57" s="292"/>
      <c r="AS57" s="293"/>
      <c r="AT57" s="293"/>
      <c r="AU57" s="293"/>
      <c r="AV57" s="294"/>
      <c r="AW57" s="292"/>
      <c r="AX57" s="293"/>
      <c r="AY57" s="293"/>
      <c r="AZ57" s="293"/>
      <c r="BA57" s="294"/>
      <c r="BB57" s="292"/>
      <c r="BC57" s="293"/>
      <c r="BD57" s="293"/>
      <c r="BE57" s="293"/>
      <c r="BF57" s="294"/>
      <c r="BG57" s="292"/>
      <c r="BH57" s="293"/>
      <c r="BI57" s="293"/>
      <c r="BJ57" s="293"/>
      <c r="BK57" s="294"/>
      <c r="BL57" s="292"/>
      <c r="BM57" s="293"/>
      <c r="BN57" s="293"/>
      <c r="BO57" s="293"/>
      <c r="BP57" s="294"/>
      <c r="BQ57" s="292"/>
      <c r="BR57" s="293"/>
      <c r="BS57" s="293"/>
      <c r="BT57" s="293"/>
      <c r="BU57" s="294"/>
      <c r="BV57" s="292"/>
      <c r="BW57" s="293" t="s">
        <v>18</v>
      </c>
      <c r="BX57" s="293"/>
      <c r="BY57" s="293">
        <f>1/BY60*0.001</f>
        <v>2.1834061135371178E-3</v>
      </c>
      <c r="BZ57" s="294"/>
      <c r="CA57" s="292"/>
      <c r="CB57" s="293" t="s">
        <v>18</v>
      </c>
      <c r="CC57" s="293"/>
      <c r="CD57" s="293">
        <f>1/CD60*0.001</f>
        <v>1.9920318725099601E-3</v>
      </c>
      <c r="CE57" s="294"/>
      <c r="CF57" s="292"/>
      <c r="CG57" s="293" t="s">
        <v>18</v>
      </c>
      <c r="CH57" s="293"/>
      <c r="CI57" s="293">
        <f>1/CI60*0.001</f>
        <v>2.8169014084507044E-3</v>
      </c>
      <c r="CJ57" s="294"/>
      <c r="CK57" s="292"/>
      <c r="CL57" s="293" t="s">
        <v>18</v>
      </c>
      <c r="CM57" s="293"/>
      <c r="CN57" s="293">
        <f>1/CN60*0.001</f>
        <v>2.0746887966804984E-3</v>
      </c>
      <c r="CO57" s="294"/>
      <c r="CP57" s="292"/>
      <c r="CQ57" s="293"/>
      <c r="CR57" s="293"/>
      <c r="CS57" s="293"/>
      <c r="CT57" s="294"/>
      <c r="CU57" s="292"/>
      <c r="CV57" s="293"/>
      <c r="CW57" s="293"/>
      <c r="CX57" s="293"/>
      <c r="CY57" s="294"/>
      <c r="CZ57" s="292"/>
      <c r="DA57" s="293" t="s">
        <v>211</v>
      </c>
      <c r="DB57" s="293"/>
      <c r="DC57" s="293">
        <v>1E-3</v>
      </c>
      <c r="DD57" s="294"/>
      <c r="DE57" s="292"/>
      <c r="DF57" s="293"/>
      <c r="DG57" s="293"/>
      <c r="DH57" s="293"/>
      <c r="DI57" s="294"/>
      <c r="DJ57" s="292"/>
      <c r="DK57" s="293"/>
      <c r="DL57" s="293"/>
      <c r="DM57" s="293"/>
      <c r="DN57" s="294"/>
      <c r="DO57" s="292"/>
      <c r="DP57" s="293"/>
      <c r="DQ57" s="293"/>
      <c r="DR57" s="293"/>
      <c r="DS57" s="294"/>
      <c r="DT57" s="292"/>
      <c r="DU57" s="293"/>
      <c r="DV57" s="293"/>
      <c r="DW57" s="293"/>
      <c r="DX57" s="294"/>
      <c r="DY57" s="292"/>
      <c r="DZ57" s="293"/>
      <c r="EA57" s="293"/>
      <c r="EB57" s="293"/>
      <c r="EC57" s="294"/>
      <c r="ED57" s="292"/>
      <c r="EE57" s="293" t="s">
        <v>211</v>
      </c>
      <c r="EF57" s="293"/>
      <c r="EG57" s="293">
        <v>1E-3</v>
      </c>
      <c r="EH57" s="294"/>
      <c r="EI57" s="292"/>
      <c r="EJ57" s="293" t="s">
        <v>211</v>
      </c>
      <c r="EK57" s="293"/>
      <c r="EL57" s="293">
        <v>1E-3</v>
      </c>
      <c r="EM57" s="294"/>
      <c r="EN57" s="292"/>
      <c r="EO57" s="293" t="s">
        <v>211</v>
      </c>
      <c r="EP57" s="293"/>
      <c r="EQ57" s="293">
        <v>1E-3</v>
      </c>
      <c r="ER57" s="294"/>
      <c r="ES57" s="292"/>
      <c r="ET57" s="293"/>
      <c r="EU57" s="293"/>
      <c r="EV57" s="293"/>
      <c r="EW57" s="294"/>
      <c r="EX57" s="292"/>
      <c r="EY57" s="293"/>
      <c r="EZ57" s="293"/>
      <c r="FA57" s="293"/>
      <c r="FB57" s="294"/>
      <c r="FC57" s="292"/>
      <c r="FD57" s="293"/>
      <c r="FE57" s="293"/>
      <c r="FF57" s="293"/>
      <c r="FG57" s="294"/>
      <c r="FH57" s="292"/>
      <c r="FI57" s="293"/>
      <c r="FJ57" s="293"/>
      <c r="FK57" s="293"/>
      <c r="FL57" s="294"/>
      <c r="FM57" s="292"/>
      <c r="FN57" s="293"/>
      <c r="FO57" s="293"/>
      <c r="FP57" s="293"/>
      <c r="FQ57" s="294"/>
      <c r="FR57" s="292"/>
      <c r="FS57" s="293"/>
      <c r="FT57" s="293"/>
      <c r="FU57" s="293"/>
      <c r="FV57" s="294"/>
      <c r="FW57" s="292"/>
      <c r="FX57" s="293"/>
      <c r="FY57" s="293"/>
      <c r="FZ57" s="293"/>
      <c r="GA57" s="294"/>
      <c r="GB57" s="292"/>
      <c r="GC57" s="293"/>
      <c r="GD57" s="293"/>
      <c r="GE57" s="293"/>
      <c r="GF57" s="294"/>
      <c r="GG57" s="292"/>
      <c r="GH57" s="293"/>
      <c r="GI57" s="294"/>
      <c r="GJ57" s="292"/>
      <c r="GK57" s="293"/>
      <c r="GL57" s="294"/>
      <c r="GM57" s="292"/>
      <c r="GN57" s="293"/>
      <c r="GO57" s="293"/>
      <c r="GP57" s="293"/>
      <c r="GQ57" s="294"/>
      <c r="GS57" s="295"/>
      <c r="GT57" s="293"/>
      <c r="GU57" s="296" t="s">
        <v>472</v>
      </c>
      <c r="GV57" s="293" t="str">
        <f t="shared" si="196"/>
        <v>中間圧以上用</v>
      </c>
      <c r="GW57" s="293" t="str">
        <f t="shared" si="196"/>
        <v>m3</v>
      </c>
      <c r="GX57" s="297">
        <f t="shared" si="197"/>
        <v>0</v>
      </c>
    </row>
    <row r="58" spans="9:206">
      <c r="I58" s="292"/>
      <c r="J58" s="293"/>
      <c r="K58" s="293"/>
      <c r="L58" s="293"/>
      <c r="M58" s="294"/>
      <c r="N58" s="292"/>
      <c r="O58" s="293"/>
      <c r="P58" s="293"/>
      <c r="Q58" s="293"/>
      <c r="R58" s="294"/>
      <c r="S58" s="292"/>
      <c r="T58" s="293"/>
      <c r="U58" s="293"/>
      <c r="V58" s="293"/>
      <c r="W58" s="294"/>
      <c r="X58" s="292"/>
      <c r="Y58" s="293"/>
      <c r="Z58" s="293"/>
      <c r="AA58" s="293"/>
      <c r="AB58" s="294"/>
      <c r="AC58" s="292"/>
      <c r="AD58" s="293"/>
      <c r="AE58" s="293"/>
      <c r="AF58" s="293"/>
      <c r="AG58" s="294"/>
      <c r="AH58" s="292"/>
      <c r="AI58" s="293"/>
      <c r="AJ58" s="293"/>
      <c r="AK58" s="293"/>
      <c r="AL58" s="294"/>
      <c r="AM58" s="292"/>
      <c r="AN58" s="293"/>
      <c r="AO58" s="293"/>
      <c r="AP58" s="293"/>
      <c r="AQ58" s="294"/>
      <c r="AR58" s="292"/>
      <c r="AS58" s="293"/>
      <c r="AT58" s="293"/>
      <c r="AU58" s="293"/>
      <c r="AV58" s="294"/>
      <c r="AW58" s="292"/>
      <c r="AX58" s="293"/>
      <c r="AY58" s="293"/>
      <c r="AZ58" s="293"/>
      <c r="BA58" s="294"/>
      <c r="BB58" s="292"/>
      <c r="BC58" s="293"/>
      <c r="BD58" s="293"/>
      <c r="BE58" s="293"/>
      <c r="BF58" s="294"/>
      <c r="BG58" s="292"/>
      <c r="BH58" s="293"/>
      <c r="BI58" s="293"/>
      <c r="BJ58" s="293"/>
      <c r="BK58" s="294"/>
      <c r="BL58" s="292"/>
      <c r="BM58" s="293"/>
      <c r="BN58" s="293"/>
      <c r="BO58" s="293"/>
      <c r="BP58" s="294"/>
      <c r="BQ58" s="292"/>
      <c r="BR58" s="293"/>
      <c r="BS58" s="293"/>
      <c r="BT58" s="293"/>
      <c r="BU58" s="294"/>
      <c r="BV58" s="292"/>
      <c r="BW58" s="293" t="s">
        <v>203</v>
      </c>
      <c r="BX58" s="293"/>
      <c r="BY58" s="293">
        <f>1/BY60</f>
        <v>2.1834061135371177</v>
      </c>
      <c r="BZ58" s="294"/>
      <c r="CA58" s="292"/>
      <c r="CB58" s="293" t="s">
        <v>203</v>
      </c>
      <c r="CC58" s="293"/>
      <c r="CD58" s="293">
        <f>1/CD60</f>
        <v>1.9920318725099602</v>
      </c>
      <c r="CE58" s="294"/>
      <c r="CF58" s="292"/>
      <c r="CG58" s="293" t="s">
        <v>203</v>
      </c>
      <c r="CH58" s="293"/>
      <c r="CI58" s="293">
        <f>1/CI60</f>
        <v>2.8169014084507045</v>
      </c>
      <c r="CJ58" s="294"/>
      <c r="CK58" s="292"/>
      <c r="CL58" s="293" t="s">
        <v>203</v>
      </c>
      <c r="CM58" s="293"/>
      <c r="CN58" s="293">
        <f>1/CN60</f>
        <v>2.0746887966804981</v>
      </c>
      <c r="CO58" s="294"/>
      <c r="CP58" s="292"/>
      <c r="CQ58" s="293"/>
      <c r="CR58" s="293"/>
      <c r="CS58" s="293"/>
      <c r="CT58" s="294"/>
      <c r="CU58" s="292"/>
      <c r="CV58" s="293"/>
      <c r="CW58" s="293"/>
      <c r="CX58" s="293"/>
      <c r="CY58" s="294"/>
      <c r="CZ58" s="292"/>
      <c r="DA58" s="293" t="s">
        <v>213</v>
      </c>
      <c r="DB58" s="293"/>
      <c r="DC58" s="293">
        <v>1</v>
      </c>
      <c r="DD58" s="294"/>
      <c r="DE58" s="292"/>
      <c r="DF58" s="293"/>
      <c r="DG58" s="293"/>
      <c r="DH58" s="293"/>
      <c r="DI58" s="294"/>
      <c r="DJ58" s="292"/>
      <c r="DK58" s="293"/>
      <c r="DL58" s="293"/>
      <c r="DM58" s="293"/>
      <c r="DN58" s="294"/>
      <c r="DO58" s="292"/>
      <c r="DP58" s="293"/>
      <c r="DQ58" s="293"/>
      <c r="DR58" s="293"/>
      <c r="DS58" s="294"/>
      <c r="DT58" s="292"/>
      <c r="DU58" s="293"/>
      <c r="DV58" s="293"/>
      <c r="DW58" s="293"/>
      <c r="DX58" s="294"/>
      <c r="DY58" s="292"/>
      <c r="DZ58" s="293"/>
      <c r="EA58" s="293"/>
      <c r="EB58" s="293"/>
      <c r="EC58" s="294"/>
      <c r="ED58" s="292"/>
      <c r="EE58" s="293" t="s">
        <v>213</v>
      </c>
      <c r="EF58" s="293"/>
      <c r="EG58" s="293">
        <v>1</v>
      </c>
      <c r="EH58" s="294"/>
      <c r="EI58" s="292"/>
      <c r="EJ58" s="293" t="s">
        <v>213</v>
      </c>
      <c r="EK58" s="293"/>
      <c r="EL58" s="293">
        <v>1</v>
      </c>
      <c r="EM58" s="294"/>
      <c r="EN58" s="292"/>
      <c r="EO58" s="293" t="s">
        <v>213</v>
      </c>
      <c r="EP58" s="293"/>
      <c r="EQ58" s="293">
        <v>1</v>
      </c>
      <c r="ER58" s="294"/>
      <c r="ES58" s="292"/>
      <c r="ET58" s="293"/>
      <c r="EU58" s="293"/>
      <c r="EV58" s="293"/>
      <c r="EW58" s="294"/>
      <c r="EX58" s="292"/>
      <c r="EY58" s="293"/>
      <c r="EZ58" s="293"/>
      <c r="FA58" s="293"/>
      <c r="FB58" s="294"/>
      <c r="FC58" s="292"/>
      <c r="FD58" s="293"/>
      <c r="FE58" s="293"/>
      <c r="FF58" s="293"/>
      <c r="FG58" s="294"/>
      <c r="FH58" s="292"/>
      <c r="FI58" s="293"/>
      <c r="FJ58" s="293"/>
      <c r="FK58" s="293"/>
      <c r="FL58" s="294"/>
      <c r="FM58" s="292"/>
      <c r="FN58" s="293"/>
      <c r="FO58" s="293"/>
      <c r="FP58" s="293"/>
      <c r="FQ58" s="294"/>
      <c r="FR58" s="292"/>
      <c r="FS58" s="293"/>
      <c r="FT58" s="293"/>
      <c r="FU58" s="293"/>
      <c r="FV58" s="294"/>
      <c r="FW58" s="292"/>
      <c r="FX58" s="293"/>
      <c r="FY58" s="293"/>
      <c r="FZ58" s="293"/>
      <c r="GA58" s="294"/>
      <c r="GB58" s="292"/>
      <c r="GC58" s="293"/>
      <c r="GD58" s="293"/>
      <c r="GE58" s="293"/>
      <c r="GF58" s="294"/>
      <c r="GG58" s="292"/>
      <c r="GH58" s="293"/>
      <c r="GI58" s="294"/>
      <c r="GJ58" s="292"/>
      <c r="GK58" s="293"/>
      <c r="GL58" s="294"/>
      <c r="GM58" s="292"/>
      <c r="GN58" s="293"/>
      <c r="GO58" s="293"/>
      <c r="GP58" s="293"/>
      <c r="GQ58" s="294"/>
      <c r="GS58" s="295"/>
      <c r="GT58" s="293"/>
      <c r="GU58" s="296" t="s">
        <v>472</v>
      </c>
      <c r="GV58" s="293" t="str">
        <f t="shared" si="196"/>
        <v>中間圧以上用</v>
      </c>
      <c r="GW58" s="293" t="str">
        <f t="shared" si="196"/>
        <v>Nm3</v>
      </c>
      <c r="GX58" s="297">
        <f t="shared" si="197"/>
        <v>0</v>
      </c>
    </row>
    <row r="59" spans="9:206">
      <c r="I59" s="292"/>
      <c r="J59" s="293"/>
      <c r="K59" s="293"/>
      <c r="L59" s="293"/>
      <c r="M59" s="294"/>
      <c r="N59" s="292"/>
      <c r="O59" s="293"/>
      <c r="P59" s="293"/>
      <c r="Q59" s="293"/>
      <c r="R59" s="294"/>
      <c r="S59" s="292"/>
      <c r="T59" s="293"/>
      <c r="U59" s="293"/>
      <c r="V59" s="293"/>
      <c r="W59" s="294"/>
      <c r="X59" s="292"/>
      <c r="Y59" s="293"/>
      <c r="Z59" s="293"/>
      <c r="AA59" s="293"/>
      <c r="AB59" s="294"/>
      <c r="AC59" s="292"/>
      <c r="AD59" s="293"/>
      <c r="AE59" s="293"/>
      <c r="AF59" s="293"/>
      <c r="AG59" s="294"/>
      <c r="AH59" s="292"/>
      <c r="AI59" s="293"/>
      <c r="AJ59" s="293"/>
      <c r="AK59" s="293"/>
      <c r="AL59" s="294"/>
      <c r="AM59" s="292"/>
      <c r="AN59" s="293"/>
      <c r="AO59" s="293"/>
      <c r="AP59" s="293"/>
      <c r="AQ59" s="294"/>
      <c r="AR59" s="292"/>
      <c r="AS59" s="293"/>
      <c r="AT59" s="293"/>
      <c r="AU59" s="293"/>
      <c r="AV59" s="294"/>
      <c r="AW59" s="292"/>
      <c r="AX59" s="293"/>
      <c r="AY59" s="293"/>
      <c r="AZ59" s="293"/>
      <c r="BA59" s="294"/>
      <c r="BB59" s="292"/>
      <c r="BC59" s="293"/>
      <c r="BD59" s="293"/>
      <c r="BE59" s="293"/>
      <c r="BF59" s="294"/>
      <c r="BG59" s="292"/>
      <c r="BH59" s="293"/>
      <c r="BI59" s="293"/>
      <c r="BJ59" s="293"/>
      <c r="BK59" s="294"/>
      <c r="BL59" s="292"/>
      <c r="BM59" s="293"/>
      <c r="BN59" s="293"/>
      <c r="BO59" s="293"/>
      <c r="BP59" s="294"/>
      <c r="BQ59" s="292"/>
      <c r="BR59" s="293"/>
      <c r="BS59" s="293"/>
      <c r="BT59" s="293"/>
      <c r="BU59" s="294"/>
      <c r="BV59" s="292"/>
      <c r="BW59" s="293"/>
      <c r="BX59" s="293"/>
      <c r="BY59" s="293"/>
      <c r="BZ59" s="294"/>
      <c r="CA59" s="292"/>
      <c r="CB59" s="293"/>
      <c r="CC59" s="293"/>
      <c r="CD59" s="293"/>
      <c r="CE59" s="294"/>
      <c r="CF59" s="292"/>
      <c r="CG59" s="293"/>
      <c r="CH59" s="293"/>
      <c r="CI59" s="293"/>
      <c r="CJ59" s="294"/>
      <c r="CK59" s="292"/>
      <c r="CL59" s="293"/>
      <c r="CM59" s="293"/>
      <c r="CN59" s="293"/>
      <c r="CO59" s="294"/>
      <c r="CP59" s="292"/>
      <c r="CQ59" s="293"/>
      <c r="CR59" s="293"/>
      <c r="CS59" s="293"/>
      <c r="CT59" s="294"/>
      <c r="CU59" s="292"/>
      <c r="CV59" s="293"/>
      <c r="CW59" s="293"/>
      <c r="CX59" s="293"/>
      <c r="CY59" s="294"/>
      <c r="CZ59" s="292"/>
      <c r="DA59" s="293"/>
      <c r="DB59" s="293"/>
      <c r="DC59" s="293"/>
      <c r="DD59" s="294"/>
      <c r="DE59" s="292"/>
      <c r="DF59" s="293"/>
      <c r="DG59" s="293"/>
      <c r="DH59" s="293"/>
      <c r="DI59" s="294"/>
      <c r="DJ59" s="292"/>
      <c r="DK59" s="293"/>
      <c r="DL59" s="293"/>
      <c r="DM59" s="293"/>
      <c r="DN59" s="294"/>
      <c r="DO59" s="292"/>
      <c r="DP59" s="293"/>
      <c r="DQ59" s="293"/>
      <c r="DR59" s="293"/>
      <c r="DS59" s="294"/>
      <c r="DT59" s="292"/>
      <c r="DU59" s="293"/>
      <c r="DV59" s="293"/>
      <c r="DW59" s="293"/>
      <c r="DX59" s="294"/>
      <c r="DY59" s="292"/>
      <c r="DZ59" s="293"/>
      <c r="EA59" s="293"/>
      <c r="EB59" s="293"/>
      <c r="EC59" s="294"/>
      <c r="ED59" s="292"/>
      <c r="EE59" s="293"/>
      <c r="EF59" s="293"/>
      <c r="EG59" s="293"/>
      <c r="EH59" s="294"/>
      <c r="EI59" s="292"/>
      <c r="EJ59" s="293"/>
      <c r="EK59" s="293"/>
      <c r="EL59" s="293"/>
      <c r="EM59" s="294"/>
      <c r="EN59" s="292"/>
      <c r="EO59" s="293"/>
      <c r="EP59" s="293"/>
      <c r="EQ59" s="293"/>
      <c r="ER59" s="294"/>
      <c r="ES59" s="292"/>
      <c r="ET59" s="293"/>
      <c r="EU59" s="293"/>
      <c r="EV59" s="293"/>
      <c r="EW59" s="294"/>
      <c r="EX59" s="292"/>
      <c r="EY59" s="293"/>
      <c r="EZ59" s="293"/>
      <c r="FA59" s="293"/>
      <c r="FB59" s="294"/>
      <c r="FC59" s="292"/>
      <c r="FD59" s="293"/>
      <c r="FE59" s="293"/>
      <c r="FF59" s="293"/>
      <c r="FG59" s="294"/>
      <c r="FH59" s="292"/>
      <c r="FI59" s="293"/>
      <c r="FJ59" s="293"/>
      <c r="FK59" s="293"/>
      <c r="FL59" s="294"/>
      <c r="FM59" s="292"/>
      <c r="FN59" s="293"/>
      <c r="FO59" s="293"/>
      <c r="FP59" s="293"/>
      <c r="FQ59" s="294"/>
      <c r="FR59" s="292"/>
      <c r="FS59" s="293"/>
      <c r="FT59" s="293"/>
      <c r="FU59" s="293"/>
      <c r="FV59" s="294"/>
      <c r="FW59" s="292"/>
      <c r="FX59" s="293"/>
      <c r="FY59" s="293"/>
      <c r="FZ59" s="293"/>
      <c r="GA59" s="294"/>
      <c r="GB59" s="292"/>
      <c r="GC59" s="293"/>
      <c r="GD59" s="293"/>
      <c r="GE59" s="293"/>
      <c r="GF59" s="294"/>
      <c r="GG59" s="292"/>
      <c r="GH59" s="293"/>
      <c r="GI59" s="294"/>
      <c r="GJ59" s="292"/>
      <c r="GK59" s="293"/>
      <c r="GL59" s="294"/>
      <c r="GM59" s="292"/>
      <c r="GN59" s="293"/>
      <c r="GO59" s="293"/>
      <c r="GP59" s="293"/>
      <c r="GQ59" s="294"/>
      <c r="GS59" s="295"/>
      <c r="GT59" s="293"/>
      <c r="GU59" s="293" t="s">
        <v>309</v>
      </c>
      <c r="GV59" s="293" t="str">
        <f t="shared" si="196"/>
        <v>低圧用</v>
      </c>
      <c r="GW59" s="293" t="str">
        <f t="shared" si="196"/>
        <v>m3</v>
      </c>
      <c r="GX59" s="297">
        <f t="shared" si="197"/>
        <v>0</v>
      </c>
    </row>
    <row r="60" spans="9:206">
      <c r="I60" s="292"/>
      <c r="J60" s="293"/>
      <c r="K60" s="293"/>
      <c r="L60" s="293"/>
      <c r="M60" s="294"/>
      <c r="N60" s="292"/>
      <c r="O60" s="293"/>
      <c r="P60" s="293"/>
      <c r="Q60" s="293"/>
      <c r="R60" s="294"/>
      <c r="S60" s="292"/>
      <c r="T60" s="293"/>
      <c r="U60" s="293"/>
      <c r="V60" s="293"/>
      <c r="W60" s="294"/>
      <c r="X60" s="292"/>
      <c r="Y60" s="293"/>
      <c r="Z60" s="293"/>
      <c r="AA60" s="293"/>
      <c r="AB60" s="294"/>
      <c r="AC60" s="292"/>
      <c r="AD60" s="293"/>
      <c r="AE60" s="293"/>
      <c r="AF60" s="293"/>
      <c r="AG60" s="294"/>
      <c r="AH60" s="292"/>
      <c r="AI60" s="293"/>
      <c r="AJ60" s="293"/>
      <c r="AK60" s="293"/>
      <c r="AL60" s="294"/>
      <c r="AM60" s="292"/>
      <c r="AN60" s="293"/>
      <c r="AO60" s="293"/>
      <c r="AP60" s="293"/>
      <c r="AQ60" s="294"/>
      <c r="AR60" s="292"/>
      <c r="AS60" s="293"/>
      <c r="AT60" s="293"/>
      <c r="AU60" s="293"/>
      <c r="AV60" s="294"/>
      <c r="AW60" s="292"/>
      <c r="AX60" s="293"/>
      <c r="AY60" s="293"/>
      <c r="AZ60" s="293"/>
      <c r="BA60" s="294"/>
      <c r="BB60" s="292"/>
      <c r="BC60" s="293"/>
      <c r="BD60" s="293"/>
      <c r="BE60" s="293"/>
      <c r="BF60" s="294"/>
      <c r="BG60" s="292"/>
      <c r="BH60" s="293"/>
      <c r="BI60" s="293"/>
      <c r="BJ60" s="293"/>
      <c r="BK60" s="294"/>
      <c r="BL60" s="292"/>
      <c r="BM60" s="293"/>
      <c r="BN60" s="293"/>
      <c r="BO60" s="293"/>
      <c r="BP60" s="294"/>
      <c r="BQ60" s="292"/>
      <c r="BR60" s="293"/>
      <c r="BS60" s="293"/>
      <c r="BT60" s="293"/>
      <c r="BU60" s="294"/>
      <c r="BV60" s="292"/>
      <c r="BW60" s="293" t="s">
        <v>249</v>
      </c>
      <c r="BX60" s="293"/>
      <c r="BY60" s="293">
        <v>0.45800000000000002</v>
      </c>
      <c r="BZ60" s="294" t="s">
        <v>250</v>
      </c>
      <c r="CA60" s="292"/>
      <c r="CB60" s="293" t="s">
        <v>249</v>
      </c>
      <c r="CC60" s="293"/>
      <c r="CD60" s="293">
        <v>0.502</v>
      </c>
      <c r="CE60" s="294" t="s">
        <v>250</v>
      </c>
      <c r="CF60" s="292"/>
      <c r="CG60" s="293" t="s">
        <v>249</v>
      </c>
      <c r="CH60" s="293"/>
      <c r="CI60" s="293">
        <v>0.35499999999999998</v>
      </c>
      <c r="CJ60" s="294" t="s">
        <v>250</v>
      </c>
      <c r="CK60" s="292"/>
      <c r="CL60" s="293" t="s">
        <v>249</v>
      </c>
      <c r="CM60" s="293"/>
      <c r="CN60" s="293">
        <v>0.48199999999999998</v>
      </c>
      <c r="CO60" s="294" t="s">
        <v>250</v>
      </c>
      <c r="CP60" s="292"/>
      <c r="CQ60" s="293"/>
      <c r="CR60" s="293"/>
      <c r="CS60" s="293"/>
      <c r="CT60" s="294"/>
      <c r="CU60" s="292"/>
      <c r="CV60" s="293"/>
      <c r="CW60" s="293"/>
      <c r="CX60" s="293"/>
      <c r="CY60" s="294"/>
      <c r="CZ60" s="292"/>
      <c r="DA60" s="293" t="s">
        <v>255</v>
      </c>
      <c r="DB60" s="293"/>
      <c r="DC60" s="293">
        <f>その１!E32</f>
        <v>0</v>
      </c>
      <c r="DD60" s="294"/>
      <c r="DE60" s="292"/>
      <c r="DF60" s="293"/>
      <c r="DG60" s="293"/>
      <c r="DH60" s="293"/>
      <c r="DI60" s="294"/>
      <c r="DJ60" s="292"/>
      <c r="DK60" s="293"/>
      <c r="DL60" s="293"/>
      <c r="DM60" s="293"/>
      <c r="DN60" s="294"/>
      <c r="DO60" s="292"/>
      <c r="DP60" s="293"/>
      <c r="DQ60" s="293"/>
      <c r="DR60" s="293"/>
      <c r="DS60" s="294"/>
      <c r="DT60" s="292"/>
      <c r="DU60" s="293"/>
      <c r="DV60" s="293"/>
      <c r="DW60" s="293"/>
      <c r="DX60" s="294"/>
      <c r="DY60" s="292"/>
      <c r="DZ60" s="293"/>
      <c r="EA60" s="293"/>
      <c r="EB60" s="293"/>
      <c r="EC60" s="294"/>
      <c r="ED60" s="292"/>
      <c r="EE60" s="293" t="s">
        <v>255</v>
      </c>
      <c r="EF60" s="293"/>
      <c r="EG60" s="293">
        <f>その１!E33</f>
        <v>0</v>
      </c>
      <c r="EH60" s="294"/>
      <c r="EI60" s="292"/>
      <c r="EJ60" s="293" t="s">
        <v>255</v>
      </c>
      <c r="EK60" s="293"/>
      <c r="EL60" s="293">
        <f>その１!E34</f>
        <v>0</v>
      </c>
      <c r="EM60" s="294"/>
      <c r="EN60" s="292"/>
      <c r="EO60" s="293" t="s">
        <v>255</v>
      </c>
      <c r="EP60" s="293"/>
      <c r="EQ60" s="293">
        <f>その１!E35</f>
        <v>0</v>
      </c>
      <c r="ER60" s="294"/>
      <c r="ES60" s="292"/>
      <c r="ET60" s="293"/>
      <c r="EU60" s="293"/>
      <c r="EV60" s="293"/>
      <c r="EW60" s="294"/>
      <c r="EX60" s="292"/>
      <c r="EY60" s="293"/>
      <c r="EZ60" s="293"/>
      <c r="FA60" s="293"/>
      <c r="FB60" s="294"/>
      <c r="FC60" s="292"/>
      <c r="FD60" s="293"/>
      <c r="FE60" s="293"/>
      <c r="FF60" s="293"/>
      <c r="FG60" s="294"/>
      <c r="FH60" s="292"/>
      <c r="FI60" s="293"/>
      <c r="FJ60" s="293"/>
      <c r="FK60" s="293"/>
      <c r="FL60" s="294"/>
      <c r="FM60" s="292"/>
      <c r="FN60" s="293"/>
      <c r="FO60" s="293"/>
      <c r="FP60" s="293"/>
      <c r="FQ60" s="294"/>
      <c r="FR60" s="292"/>
      <c r="FS60" s="293"/>
      <c r="FT60" s="293"/>
      <c r="FU60" s="293"/>
      <c r="FV60" s="294"/>
      <c r="FW60" s="292"/>
      <c r="FX60" s="293"/>
      <c r="FY60" s="293"/>
      <c r="FZ60" s="293"/>
      <c r="GA60" s="294"/>
      <c r="GB60" s="292"/>
      <c r="GC60" s="293"/>
      <c r="GD60" s="293"/>
      <c r="GE60" s="293"/>
      <c r="GF60" s="294"/>
      <c r="GG60" s="292"/>
      <c r="GH60" s="293"/>
      <c r="GI60" s="294"/>
      <c r="GJ60" s="292"/>
      <c r="GK60" s="293"/>
      <c r="GL60" s="294"/>
      <c r="GM60" s="292"/>
      <c r="GN60" s="293"/>
      <c r="GO60" s="293"/>
      <c r="GP60" s="293"/>
      <c r="GQ60" s="294"/>
      <c r="GS60" s="295"/>
      <c r="GT60" s="293"/>
      <c r="GU60" s="293" t="s">
        <v>309</v>
      </c>
      <c r="GV60" s="293" t="str">
        <f t="shared" si="196"/>
        <v>低圧用</v>
      </c>
      <c r="GW60" s="293" t="str">
        <f t="shared" si="196"/>
        <v>Nm3</v>
      </c>
      <c r="GX60" s="297">
        <f t="shared" si="197"/>
        <v>0</v>
      </c>
    </row>
    <row r="61" spans="9:206">
      <c r="I61" s="325"/>
      <c r="J61" s="311"/>
      <c r="K61" s="311"/>
      <c r="L61" s="311"/>
      <c r="M61" s="326"/>
      <c r="N61" s="325"/>
      <c r="O61" s="311"/>
      <c r="P61" s="311"/>
      <c r="Q61" s="311"/>
      <c r="R61" s="326"/>
      <c r="S61" s="325"/>
      <c r="T61" s="311"/>
      <c r="U61" s="311"/>
      <c r="V61" s="311"/>
      <c r="W61" s="326"/>
      <c r="X61" s="325"/>
      <c r="Y61" s="311"/>
      <c r="Z61" s="311"/>
      <c r="AA61" s="311"/>
      <c r="AB61" s="326"/>
      <c r="AC61" s="325"/>
      <c r="AD61" s="311"/>
      <c r="AE61" s="311"/>
      <c r="AF61" s="311"/>
      <c r="AG61" s="326"/>
      <c r="AH61" s="325"/>
      <c r="AI61" s="311"/>
      <c r="AJ61" s="311"/>
      <c r="AK61" s="311"/>
      <c r="AL61" s="326"/>
      <c r="AM61" s="325"/>
      <c r="AN61" s="311"/>
      <c r="AO61" s="311"/>
      <c r="AP61" s="311"/>
      <c r="AQ61" s="326"/>
      <c r="AR61" s="325"/>
      <c r="AS61" s="311"/>
      <c r="AT61" s="311"/>
      <c r="AU61" s="311"/>
      <c r="AV61" s="326"/>
      <c r="AW61" s="325"/>
      <c r="AX61" s="311"/>
      <c r="AY61" s="311"/>
      <c r="AZ61" s="311"/>
      <c r="BA61" s="326"/>
      <c r="BB61" s="325"/>
      <c r="BC61" s="311"/>
      <c r="BD61" s="311"/>
      <c r="BE61" s="311"/>
      <c r="BF61" s="326"/>
      <c r="BG61" s="325"/>
      <c r="BH61" s="311"/>
      <c r="BI61" s="311"/>
      <c r="BJ61" s="311"/>
      <c r="BK61" s="326"/>
      <c r="BL61" s="325"/>
      <c r="BM61" s="311"/>
      <c r="BN61" s="311"/>
      <c r="BO61" s="311"/>
      <c r="BP61" s="326"/>
      <c r="BQ61" s="325"/>
      <c r="BR61" s="311"/>
      <c r="BS61" s="311"/>
      <c r="BT61" s="311"/>
      <c r="BU61" s="326"/>
      <c r="BV61" s="325"/>
      <c r="BW61" s="311"/>
      <c r="BX61" s="311"/>
      <c r="BY61" s="311"/>
      <c r="BZ61" s="326"/>
      <c r="CA61" s="325"/>
      <c r="CB61" s="311"/>
      <c r="CC61" s="311"/>
      <c r="CD61" s="311"/>
      <c r="CE61" s="326"/>
      <c r="CF61" s="325"/>
      <c r="CG61" s="311"/>
      <c r="CH61" s="311"/>
      <c r="CI61" s="311"/>
      <c r="CJ61" s="326"/>
      <c r="CK61" s="325"/>
      <c r="CL61" s="311"/>
      <c r="CM61" s="311"/>
      <c r="CN61" s="311"/>
      <c r="CO61" s="326"/>
      <c r="CP61" s="325"/>
      <c r="CQ61" s="311"/>
      <c r="CR61" s="311"/>
      <c r="CS61" s="311"/>
      <c r="CT61" s="326"/>
      <c r="CU61" s="325"/>
      <c r="CV61" s="311"/>
      <c r="CW61" s="311"/>
      <c r="CX61" s="311"/>
      <c r="CY61" s="326"/>
      <c r="CZ61" s="325"/>
      <c r="DA61" s="311" t="s">
        <v>256</v>
      </c>
      <c r="DB61" s="311"/>
      <c r="DC61" s="311">
        <f>その１!G32</f>
        <v>0</v>
      </c>
      <c r="DD61" s="326"/>
      <c r="DE61" s="325"/>
      <c r="DF61" s="311"/>
      <c r="DG61" s="311"/>
      <c r="DH61" s="311"/>
      <c r="DI61" s="326"/>
      <c r="DJ61" s="325"/>
      <c r="DK61" s="311"/>
      <c r="DL61" s="311"/>
      <c r="DM61" s="311"/>
      <c r="DN61" s="326"/>
      <c r="DO61" s="325"/>
      <c r="DP61" s="311"/>
      <c r="DQ61" s="311"/>
      <c r="DR61" s="311"/>
      <c r="DS61" s="326"/>
      <c r="DT61" s="325"/>
      <c r="DU61" s="311"/>
      <c r="DV61" s="311"/>
      <c r="DW61" s="311"/>
      <c r="DX61" s="326"/>
      <c r="DY61" s="325"/>
      <c r="DZ61" s="311"/>
      <c r="EA61" s="311"/>
      <c r="EB61" s="311"/>
      <c r="EC61" s="326"/>
      <c r="ED61" s="325"/>
      <c r="EE61" s="311" t="s">
        <v>256</v>
      </c>
      <c r="EF61" s="311"/>
      <c r="EG61" s="311">
        <f>その１!G33</f>
        <v>0</v>
      </c>
      <c r="EH61" s="326"/>
      <c r="EI61" s="325"/>
      <c r="EJ61" s="311" t="s">
        <v>256</v>
      </c>
      <c r="EK61" s="311"/>
      <c r="EL61" s="311">
        <f>その１!G34</f>
        <v>0</v>
      </c>
      <c r="EM61" s="326"/>
      <c r="EN61" s="325"/>
      <c r="EO61" s="311" t="s">
        <v>256</v>
      </c>
      <c r="EP61" s="311"/>
      <c r="EQ61" s="311">
        <f>その１!G35</f>
        <v>0</v>
      </c>
      <c r="ER61" s="326"/>
      <c r="ES61" s="325"/>
      <c r="ET61" s="311"/>
      <c r="EU61" s="311"/>
      <c r="EV61" s="311"/>
      <c r="EW61" s="326"/>
      <c r="EX61" s="325"/>
      <c r="EY61" s="311"/>
      <c r="EZ61" s="311"/>
      <c r="FA61" s="311"/>
      <c r="FB61" s="326"/>
      <c r="FC61" s="325"/>
      <c r="FD61" s="311"/>
      <c r="FE61" s="311"/>
      <c r="FF61" s="311"/>
      <c r="FG61" s="326"/>
      <c r="FH61" s="325"/>
      <c r="FI61" s="311"/>
      <c r="FJ61" s="311"/>
      <c r="FK61" s="311"/>
      <c r="FL61" s="326"/>
      <c r="FM61" s="325"/>
      <c r="FN61" s="311"/>
      <c r="FO61" s="311"/>
      <c r="FP61" s="311"/>
      <c r="FQ61" s="326"/>
      <c r="FR61" s="325"/>
      <c r="FS61" s="311"/>
      <c r="FT61" s="311"/>
      <c r="FU61" s="311"/>
      <c r="FV61" s="326"/>
      <c r="FW61" s="325"/>
      <c r="FX61" s="311"/>
      <c r="FY61" s="311"/>
      <c r="FZ61" s="311"/>
      <c r="GA61" s="326"/>
      <c r="GB61" s="325"/>
      <c r="GC61" s="311"/>
      <c r="GD61" s="311"/>
      <c r="GE61" s="311"/>
      <c r="GF61" s="326"/>
      <c r="GG61" s="325"/>
      <c r="GH61" s="311"/>
      <c r="GI61" s="326"/>
      <c r="GJ61" s="325"/>
      <c r="GK61" s="311"/>
      <c r="GL61" s="326"/>
      <c r="GM61" s="325"/>
      <c r="GN61" s="311"/>
      <c r="GO61" s="311"/>
      <c r="GP61" s="311"/>
      <c r="GQ61" s="326"/>
      <c r="GS61" s="295"/>
      <c r="GT61" s="293"/>
      <c r="GU61" s="293" t="s">
        <v>309</v>
      </c>
      <c r="GV61" s="293" t="str">
        <f t="shared" si="196"/>
        <v>中間圧以上用</v>
      </c>
      <c r="GW61" s="293" t="str">
        <f t="shared" si="196"/>
        <v>m3</v>
      </c>
      <c r="GX61" s="297">
        <f t="shared" si="197"/>
        <v>0</v>
      </c>
    </row>
    <row r="62" spans="9:206">
      <c r="I62" s="284" t="s">
        <v>281</v>
      </c>
      <c r="J62" s="285"/>
      <c r="K62" s="285"/>
      <c r="L62" s="285"/>
      <c r="M62" s="286">
        <f>SUM(M41:M43)</f>
        <v>0</v>
      </c>
      <c r="N62" s="284" t="s">
        <v>281</v>
      </c>
      <c r="O62" s="285"/>
      <c r="P62" s="285"/>
      <c r="Q62" s="285"/>
      <c r="R62" s="286">
        <f>SUM(R41:R43)</f>
        <v>0</v>
      </c>
      <c r="S62" s="284" t="s">
        <v>281</v>
      </c>
      <c r="T62" s="285"/>
      <c r="U62" s="285"/>
      <c r="V62" s="285"/>
      <c r="W62" s="286">
        <f>SUM(W41:W43)</f>
        <v>0</v>
      </c>
      <c r="X62" s="284" t="s">
        <v>281</v>
      </c>
      <c r="Y62" s="285"/>
      <c r="Z62" s="285"/>
      <c r="AA62" s="285"/>
      <c r="AB62" s="286">
        <f>SUM(AB41:AB43)</f>
        <v>0</v>
      </c>
      <c r="AC62" s="284" t="s">
        <v>281</v>
      </c>
      <c r="AD62" s="285"/>
      <c r="AE62" s="285"/>
      <c r="AF62" s="285"/>
      <c r="AG62" s="286">
        <f>SUM(AG41:AG43)</f>
        <v>0</v>
      </c>
      <c r="AH62" s="284" t="s">
        <v>281</v>
      </c>
      <c r="AI62" s="285"/>
      <c r="AJ62" s="285"/>
      <c r="AK62" s="285"/>
      <c r="AL62" s="286">
        <f>SUM(AL41:AL43)</f>
        <v>0</v>
      </c>
      <c r="AM62" s="284" t="s">
        <v>281</v>
      </c>
      <c r="AN62" s="285"/>
      <c r="AO62" s="285"/>
      <c r="AP62" s="285"/>
      <c r="AQ62" s="286">
        <f>SUM(AQ41:AQ43)</f>
        <v>0</v>
      </c>
      <c r="AR62" s="284" t="s">
        <v>281</v>
      </c>
      <c r="AS62" s="285"/>
      <c r="AT62" s="285"/>
      <c r="AU62" s="285"/>
      <c r="AV62" s="286">
        <f>SUM(AV41:AV43)</f>
        <v>0</v>
      </c>
      <c r="AW62" s="284" t="s">
        <v>281</v>
      </c>
      <c r="AX62" s="285"/>
      <c r="AY62" s="285"/>
      <c r="AZ62" s="285"/>
      <c r="BA62" s="286">
        <f>SUM(BA41:BA43)</f>
        <v>0</v>
      </c>
      <c r="BB62" s="284" t="s">
        <v>281</v>
      </c>
      <c r="BC62" s="285"/>
      <c r="BD62" s="285"/>
      <c r="BE62" s="285"/>
      <c r="BF62" s="286">
        <f>SUM(BF41:BF43)</f>
        <v>0</v>
      </c>
      <c r="BG62" s="284" t="s">
        <v>281</v>
      </c>
      <c r="BH62" s="285"/>
      <c r="BI62" s="285"/>
      <c r="BJ62" s="285"/>
      <c r="BK62" s="286">
        <f>SUM(BK41:BK43)</f>
        <v>0</v>
      </c>
      <c r="BL62" s="284" t="s">
        <v>281</v>
      </c>
      <c r="BM62" s="285"/>
      <c r="BN62" s="285"/>
      <c r="BO62" s="285"/>
      <c r="BP62" s="286">
        <f>SUM(BP41:BP43)</f>
        <v>0</v>
      </c>
      <c r="BQ62" s="284" t="s">
        <v>281</v>
      </c>
      <c r="BR62" s="285"/>
      <c r="BS62" s="285"/>
      <c r="BT62" s="285"/>
      <c r="BU62" s="286">
        <f>SUM(BU41:BU43)</f>
        <v>0</v>
      </c>
      <c r="BV62" s="284" t="s">
        <v>281</v>
      </c>
      <c r="BW62" s="285"/>
      <c r="BX62" s="285"/>
      <c r="BY62" s="285"/>
      <c r="BZ62" s="286">
        <f>SUM(BZ41:BZ43)</f>
        <v>0</v>
      </c>
      <c r="CA62" s="284" t="s">
        <v>281</v>
      </c>
      <c r="CB62" s="285"/>
      <c r="CC62" s="285"/>
      <c r="CD62" s="285"/>
      <c r="CE62" s="286">
        <f>SUM(CE41:CE43)</f>
        <v>0</v>
      </c>
      <c r="CF62" s="284" t="s">
        <v>281</v>
      </c>
      <c r="CG62" s="285"/>
      <c r="CH62" s="285"/>
      <c r="CI62" s="285"/>
      <c r="CJ62" s="286">
        <f>SUM(CJ41:CJ43)</f>
        <v>0</v>
      </c>
      <c r="CK62" s="284" t="s">
        <v>281</v>
      </c>
      <c r="CL62" s="285"/>
      <c r="CM62" s="285"/>
      <c r="CN62" s="285"/>
      <c r="CO62" s="286">
        <f>SUM(CO41:CO43)</f>
        <v>0</v>
      </c>
      <c r="CP62" s="284" t="s">
        <v>281</v>
      </c>
      <c r="CQ62" s="285"/>
      <c r="CR62" s="285"/>
      <c r="CS62" s="285"/>
      <c r="CT62" s="286">
        <f>SUM(CT41:CT43)</f>
        <v>0</v>
      </c>
      <c r="CU62" s="284" t="s">
        <v>281</v>
      </c>
      <c r="CV62" s="285"/>
      <c r="CW62" s="285"/>
      <c r="CX62" s="285"/>
      <c r="CY62" s="286">
        <f>SUM(CY41:CY43)</f>
        <v>0</v>
      </c>
      <c r="CZ62" s="284" t="s">
        <v>281</v>
      </c>
      <c r="DA62" s="285"/>
      <c r="DB62" s="285"/>
      <c r="DC62" s="285"/>
      <c r="DD62" s="286">
        <f>SUM(DD41:DD43)</f>
        <v>0</v>
      </c>
      <c r="DE62" s="284" t="s">
        <v>281</v>
      </c>
      <c r="DF62" s="285"/>
      <c r="DG62" s="285"/>
      <c r="DH62" s="285"/>
      <c r="DI62" s="286">
        <f>SUM(DI41:DI43)</f>
        <v>0</v>
      </c>
      <c r="DJ62" s="284" t="s">
        <v>281</v>
      </c>
      <c r="DK62" s="285"/>
      <c r="DL62" s="285"/>
      <c r="DM62" s="285"/>
      <c r="DN62" s="286">
        <f>SUM(DN41:DN43)</f>
        <v>0</v>
      </c>
      <c r="DO62" s="284" t="s">
        <v>281</v>
      </c>
      <c r="DP62" s="285"/>
      <c r="DQ62" s="285"/>
      <c r="DR62" s="285"/>
      <c r="DS62" s="286">
        <f>SUM(DS41:DS43)</f>
        <v>0</v>
      </c>
      <c r="DT62" s="284" t="s">
        <v>281</v>
      </c>
      <c r="DU62" s="285"/>
      <c r="DV62" s="285"/>
      <c r="DW62" s="285"/>
      <c r="DX62" s="286">
        <f>SUM(DX41:DX43)</f>
        <v>0</v>
      </c>
      <c r="DY62" s="284" t="s">
        <v>281</v>
      </c>
      <c r="DZ62" s="285"/>
      <c r="EA62" s="285"/>
      <c r="EB62" s="285"/>
      <c r="EC62" s="286">
        <f>SUM(EC41:EC43)</f>
        <v>0</v>
      </c>
      <c r="ED62" s="284" t="s">
        <v>281</v>
      </c>
      <c r="EE62" s="285"/>
      <c r="EF62" s="285"/>
      <c r="EG62" s="285"/>
      <c r="EH62" s="286">
        <f>SUM(EH41:EH43)</f>
        <v>0</v>
      </c>
      <c r="EI62" s="284" t="s">
        <v>281</v>
      </c>
      <c r="EJ62" s="285"/>
      <c r="EK62" s="285"/>
      <c r="EL62" s="285"/>
      <c r="EM62" s="286">
        <f>SUM(EM41:EM43)</f>
        <v>0</v>
      </c>
      <c r="EN62" s="284" t="s">
        <v>281</v>
      </c>
      <c r="EO62" s="285"/>
      <c r="EP62" s="285"/>
      <c r="EQ62" s="285"/>
      <c r="ER62" s="286">
        <f>SUM(ER41:ER43)</f>
        <v>0</v>
      </c>
      <c r="ES62" s="284" t="s">
        <v>281</v>
      </c>
      <c r="ET62" s="285"/>
      <c r="EU62" s="285"/>
      <c r="EV62" s="285"/>
      <c r="EW62" s="286">
        <f>SUM(EW41:EW43)</f>
        <v>0</v>
      </c>
      <c r="EX62" s="284" t="s">
        <v>281</v>
      </c>
      <c r="EY62" s="285"/>
      <c r="EZ62" s="285"/>
      <c r="FA62" s="285"/>
      <c r="FB62" s="286">
        <f>SUM(FB41:FB43)</f>
        <v>0</v>
      </c>
      <c r="FC62" s="284" t="s">
        <v>281</v>
      </c>
      <c r="FD62" s="285"/>
      <c r="FE62" s="285"/>
      <c r="FF62" s="285"/>
      <c r="FG62" s="286">
        <f>SUM(FG41:FG43)</f>
        <v>0</v>
      </c>
      <c r="FH62" s="284" t="s">
        <v>281</v>
      </c>
      <c r="FI62" s="285"/>
      <c r="FJ62" s="285"/>
      <c r="FK62" s="285"/>
      <c r="FL62" s="286">
        <f>SUM(FL41:FL43)</f>
        <v>0</v>
      </c>
      <c r="FM62" s="284" t="s">
        <v>281</v>
      </c>
      <c r="FN62" s="285"/>
      <c r="FO62" s="285"/>
      <c r="FP62" s="285"/>
      <c r="FQ62" s="286" t="s">
        <v>288</v>
      </c>
      <c r="FR62" s="284" t="s">
        <v>281</v>
      </c>
      <c r="FS62" s="285"/>
      <c r="FT62" s="285"/>
      <c r="FU62" s="285"/>
      <c r="FV62" s="286" t="s">
        <v>288</v>
      </c>
      <c r="FW62" s="284" t="s">
        <v>281</v>
      </c>
      <c r="FX62" s="285"/>
      <c r="FY62" s="285"/>
      <c r="FZ62" s="285"/>
      <c r="GA62" s="286" t="s">
        <v>288</v>
      </c>
      <c r="GB62" s="284" t="s">
        <v>281</v>
      </c>
      <c r="GC62" s="285"/>
      <c r="GD62" s="285"/>
      <c r="GE62" s="285"/>
      <c r="GF62" s="286" t="s">
        <v>288</v>
      </c>
      <c r="GG62" s="284" t="s">
        <v>281</v>
      </c>
      <c r="GI62" s="286">
        <f>SUM(GI41:GI43)</f>
        <v>0</v>
      </c>
      <c r="GJ62" s="284" t="s">
        <v>281</v>
      </c>
      <c r="GL62" s="286">
        <f>SUM(GL41:GL43)</f>
        <v>0</v>
      </c>
      <c r="GM62" s="292"/>
      <c r="GN62" s="293"/>
      <c r="GO62" s="293"/>
      <c r="GP62" s="293"/>
      <c r="GQ62" s="294"/>
      <c r="GS62" s="295"/>
      <c r="GT62" s="293"/>
      <c r="GU62" s="293" t="s">
        <v>309</v>
      </c>
      <c r="GV62" s="293" t="str">
        <f t="shared" si="196"/>
        <v>中間圧以上用</v>
      </c>
      <c r="GW62" s="293" t="str">
        <f t="shared" si="196"/>
        <v>Nm3</v>
      </c>
      <c r="GX62" s="297">
        <f t="shared" si="197"/>
        <v>0</v>
      </c>
    </row>
    <row r="63" spans="9:206">
      <c r="I63" s="292" t="s">
        <v>280</v>
      </c>
      <c r="J63" s="293"/>
      <c r="K63" s="293"/>
      <c r="L63" s="293"/>
      <c r="M63" s="294">
        <f>SUM(M45:M49)</f>
        <v>0</v>
      </c>
      <c r="N63" s="292" t="s">
        <v>280</v>
      </c>
      <c r="O63" s="293"/>
      <c r="P63" s="293"/>
      <c r="Q63" s="293"/>
      <c r="R63" s="294">
        <f>SUM(R45:R49)</f>
        <v>0</v>
      </c>
      <c r="S63" s="292" t="s">
        <v>280</v>
      </c>
      <c r="T63" s="293"/>
      <c r="U63" s="293"/>
      <c r="V63" s="293"/>
      <c r="W63" s="294">
        <f>SUM(W45:W49)</f>
        <v>0</v>
      </c>
      <c r="X63" s="292" t="s">
        <v>280</v>
      </c>
      <c r="Y63" s="293"/>
      <c r="Z63" s="293"/>
      <c r="AA63" s="293"/>
      <c r="AB63" s="294">
        <f>SUM(AB45:AB49)</f>
        <v>0</v>
      </c>
      <c r="AC63" s="292" t="s">
        <v>280</v>
      </c>
      <c r="AD63" s="293"/>
      <c r="AE63" s="293"/>
      <c r="AF63" s="293"/>
      <c r="AG63" s="294">
        <f>SUM(AG45:AG49)</f>
        <v>0</v>
      </c>
      <c r="AH63" s="292" t="s">
        <v>280</v>
      </c>
      <c r="AI63" s="293"/>
      <c r="AJ63" s="293"/>
      <c r="AK63" s="293"/>
      <c r="AL63" s="294">
        <f>SUM(AL45:AL49)</f>
        <v>0</v>
      </c>
      <c r="AM63" s="292" t="s">
        <v>280</v>
      </c>
      <c r="AN63" s="293"/>
      <c r="AO63" s="293"/>
      <c r="AP63" s="293"/>
      <c r="AQ63" s="294">
        <f>SUM(AQ45:AQ49)</f>
        <v>0</v>
      </c>
      <c r="AR63" s="292" t="s">
        <v>280</v>
      </c>
      <c r="AS63" s="293"/>
      <c r="AT63" s="293"/>
      <c r="AU63" s="293"/>
      <c r="AV63" s="294">
        <f>SUM(AV45:AV49)</f>
        <v>0</v>
      </c>
      <c r="AW63" s="292" t="s">
        <v>280</v>
      </c>
      <c r="AX63" s="293"/>
      <c r="AY63" s="293"/>
      <c r="AZ63" s="293"/>
      <c r="BA63" s="294">
        <f>SUM(BA45:BA49)</f>
        <v>0</v>
      </c>
      <c r="BB63" s="292" t="s">
        <v>280</v>
      </c>
      <c r="BC63" s="293"/>
      <c r="BD63" s="293"/>
      <c r="BE63" s="293"/>
      <c r="BF63" s="294">
        <f>SUM(BF45:BF49)</f>
        <v>0</v>
      </c>
      <c r="BG63" s="292" t="s">
        <v>280</v>
      </c>
      <c r="BH63" s="293"/>
      <c r="BI63" s="293"/>
      <c r="BJ63" s="293"/>
      <c r="BK63" s="294">
        <f>SUM(BK45:BK49)</f>
        <v>0</v>
      </c>
      <c r="BL63" s="292" t="s">
        <v>280</v>
      </c>
      <c r="BM63" s="293"/>
      <c r="BN63" s="293"/>
      <c r="BO63" s="293"/>
      <c r="BP63" s="294">
        <f>SUM(BP45:BP49)</f>
        <v>0</v>
      </c>
      <c r="BQ63" s="292" t="s">
        <v>280</v>
      </c>
      <c r="BR63" s="293"/>
      <c r="BS63" s="293"/>
      <c r="BT63" s="293"/>
      <c r="BU63" s="294">
        <f>SUM(BU45:BU49)</f>
        <v>0</v>
      </c>
      <c r="BV63" s="292" t="s">
        <v>280</v>
      </c>
      <c r="BW63" s="293"/>
      <c r="BX63" s="293"/>
      <c r="BY63" s="293"/>
      <c r="BZ63" s="294">
        <f>SUM(BZ45:BZ49)</f>
        <v>0</v>
      </c>
      <c r="CA63" s="292" t="s">
        <v>280</v>
      </c>
      <c r="CB63" s="293"/>
      <c r="CC63" s="293"/>
      <c r="CD63" s="293"/>
      <c r="CE63" s="294">
        <f>SUM(CE45:CE49)</f>
        <v>0</v>
      </c>
      <c r="CF63" s="292" t="s">
        <v>280</v>
      </c>
      <c r="CG63" s="293"/>
      <c r="CH63" s="293"/>
      <c r="CI63" s="293"/>
      <c r="CJ63" s="294">
        <f>SUM(CJ45:CJ49)</f>
        <v>0</v>
      </c>
      <c r="CK63" s="292" t="s">
        <v>280</v>
      </c>
      <c r="CL63" s="293"/>
      <c r="CM63" s="293"/>
      <c r="CN63" s="293"/>
      <c r="CO63" s="294">
        <f>SUM(CO45:CO49)</f>
        <v>0</v>
      </c>
      <c r="CP63" s="292" t="s">
        <v>280</v>
      </c>
      <c r="CQ63" s="293"/>
      <c r="CR63" s="293"/>
      <c r="CS63" s="293"/>
      <c r="CT63" s="294">
        <f>SUM(CT45:CT49)</f>
        <v>0</v>
      </c>
      <c r="CU63" s="292" t="s">
        <v>280</v>
      </c>
      <c r="CV63" s="293"/>
      <c r="CW63" s="293"/>
      <c r="CX63" s="293"/>
      <c r="CY63" s="294">
        <f>SUM(CY45:CY49)</f>
        <v>0</v>
      </c>
      <c r="CZ63" s="292" t="s">
        <v>280</v>
      </c>
      <c r="DA63" s="293"/>
      <c r="DB63" s="293"/>
      <c r="DC63" s="293"/>
      <c r="DD63" s="294">
        <f>SUM(DD45:DD49)</f>
        <v>0</v>
      </c>
      <c r="DE63" s="292" t="s">
        <v>280</v>
      </c>
      <c r="DF63" s="293"/>
      <c r="DG63" s="293"/>
      <c r="DH63" s="293"/>
      <c r="DI63" s="294">
        <f>SUM(DI45:DI49)</f>
        <v>0</v>
      </c>
      <c r="DJ63" s="292" t="s">
        <v>280</v>
      </c>
      <c r="DK63" s="293"/>
      <c r="DL63" s="293"/>
      <c r="DM63" s="293"/>
      <c r="DN63" s="294">
        <f>SUM(DN45:DN49)</f>
        <v>0</v>
      </c>
      <c r="DO63" s="292" t="s">
        <v>280</v>
      </c>
      <c r="DP63" s="293"/>
      <c r="DQ63" s="293"/>
      <c r="DR63" s="293"/>
      <c r="DS63" s="294">
        <f>SUM(DS45:DS49)</f>
        <v>0</v>
      </c>
      <c r="DT63" s="292" t="s">
        <v>280</v>
      </c>
      <c r="DU63" s="293"/>
      <c r="DV63" s="293"/>
      <c r="DW63" s="293"/>
      <c r="DX63" s="294">
        <f>SUM(DX45:DX49)</f>
        <v>0</v>
      </c>
      <c r="DY63" s="292" t="s">
        <v>280</v>
      </c>
      <c r="DZ63" s="293"/>
      <c r="EA63" s="293"/>
      <c r="EB63" s="293"/>
      <c r="EC63" s="294">
        <f>SUM(EC45:EC49)</f>
        <v>0</v>
      </c>
      <c r="ED63" s="292" t="s">
        <v>280</v>
      </c>
      <c r="EE63" s="293"/>
      <c r="EF63" s="293"/>
      <c r="EG63" s="293"/>
      <c r="EH63" s="294">
        <f>SUM(EH45:EH49)</f>
        <v>0</v>
      </c>
      <c r="EI63" s="292" t="s">
        <v>280</v>
      </c>
      <c r="EJ63" s="293"/>
      <c r="EK63" s="293"/>
      <c r="EL63" s="293"/>
      <c r="EM63" s="294">
        <f>SUM(EM45:EM49)</f>
        <v>0</v>
      </c>
      <c r="EN63" s="292" t="s">
        <v>280</v>
      </c>
      <c r="EO63" s="293"/>
      <c r="EP63" s="293"/>
      <c r="EQ63" s="293"/>
      <c r="ER63" s="294">
        <f>SUM(ER45:ER49)</f>
        <v>0</v>
      </c>
      <c r="ES63" s="292" t="s">
        <v>280</v>
      </c>
      <c r="ET63" s="293"/>
      <c r="EU63" s="293"/>
      <c r="EV63" s="293"/>
      <c r="EW63" s="294">
        <f>SUM(EW45:EW49)</f>
        <v>0</v>
      </c>
      <c r="EX63" s="292" t="s">
        <v>280</v>
      </c>
      <c r="EY63" s="293"/>
      <c r="EZ63" s="293"/>
      <c r="FA63" s="293"/>
      <c r="FB63" s="294">
        <f>SUM(FB45:FB49)</f>
        <v>0</v>
      </c>
      <c r="FC63" s="292" t="s">
        <v>280</v>
      </c>
      <c r="FD63" s="293"/>
      <c r="FE63" s="293"/>
      <c r="FF63" s="293"/>
      <c r="FG63" s="294">
        <f>SUM(FG45:FG49)</f>
        <v>0</v>
      </c>
      <c r="FH63" s="292" t="s">
        <v>280</v>
      </c>
      <c r="FI63" s="293"/>
      <c r="FJ63" s="293"/>
      <c r="FK63" s="293"/>
      <c r="FL63" s="294">
        <f>SUM(FL45:FL49)</f>
        <v>0</v>
      </c>
      <c r="FM63" s="292" t="s">
        <v>280</v>
      </c>
      <c r="FN63" s="293"/>
      <c r="FO63" s="293"/>
      <c r="FP63" s="293"/>
      <c r="FQ63" s="294" t="s">
        <v>288</v>
      </c>
      <c r="FR63" s="292" t="s">
        <v>280</v>
      </c>
      <c r="FS63" s="293"/>
      <c r="FT63" s="293"/>
      <c r="FU63" s="293"/>
      <c r="FV63" s="294" t="s">
        <v>288</v>
      </c>
      <c r="FW63" s="292" t="s">
        <v>280</v>
      </c>
      <c r="FX63" s="293"/>
      <c r="FY63" s="293"/>
      <c r="FZ63" s="293"/>
      <c r="GA63" s="294" t="s">
        <v>288</v>
      </c>
      <c r="GB63" s="292" t="s">
        <v>280</v>
      </c>
      <c r="GC63" s="293"/>
      <c r="GD63" s="293"/>
      <c r="GE63" s="293"/>
      <c r="GF63" s="294" t="s">
        <v>288</v>
      </c>
      <c r="GG63" s="292" t="s">
        <v>280</v>
      </c>
      <c r="GI63" s="294">
        <f>SUM(GI45:GI49)</f>
        <v>0</v>
      </c>
      <c r="GJ63" s="292" t="s">
        <v>280</v>
      </c>
      <c r="GL63" s="294">
        <f>SUM(GL45:GL49)</f>
        <v>0</v>
      </c>
      <c r="GM63" s="292"/>
      <c r="GN63" s="293"/>
      <c r="GO63" s="293"/>
      <c r="GP63" s="293"/>
      <c r="GQ63" s="294"/>
      <c r="GS63" s="295"/>
      <c r="GT63" s="293"/>
      <c r="GU63" s="293">
        <f>GU30</f>
        <v>0</v>
      </c>
      <c r="GV63" s="293" t="str">
        <f t="shared" si="196"/>
        <v>低圧用</v>
      </c>
      <c r="GW63" s="293" t="str">
        <f t="shared" si="196"/>
        <v>m3</v>
      </c>
      <c r="GX63" s="297">
        <f t="shared" si="197"/>
        <v>0</v>
      </c>
    </row>
    <row r="64" spans="9:206">
      <c r="I64" s="292" t="s">
        <v>282</v>
      </c>
      <c r="J64" s="293"/>
      <c r="K64" s="293"/>
      <c r="L64" s="293"/>
      <c r="M64" s="294">
        <f>M62-M63</f>
        <v>0</v>
      </c>
      <c r="N64" s="292" t="s">
        <v>282</v>
      </c>
      <c r="O64" s="293"/>
      <c r="P64" s="293"/>
      <c r="Q64" s="293"/>
      <c r="R64" s="294">
        <f>R62-R63</f>
        <v>0</v>
      </c>
      <c r="S64" s="292" t="s">
        <v>282</v>
      </c>
      <c r="T64" s="293"/>
      <c r="U64" s="293"/>
      <c r="V64" s="293"/>
      <c r="W64" s="294">
        <f>W62-W63</f>
        <v>0</v>
      </c>
      <c r="X64" s="292" t="s">
        <v>282</v>
      </c>
      <c r="Y64" s="293"/>
      <c r="Z64" s="293"/>
      <c r="AA64" s="293"/>
      <c r="AB64" s="294">
        <f>AB62-AB63</f>
        <v>0</v>
      </c>
      <c r="AC64" s="292" t="s">
        <v>282</v>
      </c>
      <c r="AD64" s="293"/>
      <c r="AE64" s="293"/>
      <c r="AF64" s="293"/>
      <c r="AG64" s="294">
        <f>AG62-AG63</f>
        <v>0</v>
      </c>
      <c r="AH64" s="292" t="s">
        <v>282</v>
      </c>
      <c r="AI64" s="293"/>
      <c r="AJ64" s="293"/>
      <c r="AK64" s="293"/>
      <c r="AL64" s="294">
        <f>AL62-AL63</f>
        <v>0</v>
      </c>
      <c r="AM64" s="292" t="s">
        <v>282</v>
      </c>
      <c r="AN64" s="293"/>
      <c r="AO64" s="293"/>
      <c r="AP64" s="293"/>
      <c r="AQ64" s="294">
        <f>AQ62-AQ63</f>
        <v>0</v>
      </c>
      <c r="AR64" s="292" t="s">
        <v>282</v>
      </c>
      <c r="AS64" s="293"/>
      <c r="AT64" s="293"/>
      <c r="AU64" s="293"/>
      <c r="AV64" s="294">
        <f>AV62-AV63</f>
        <v>0</v>
      </c>
      <c r="AW64" s="292" t="s">
        <v>282</v>
      </c>
      <c r="AX64" s="293"/>
      <c r="AY64" s="293"/>
      <c r="AZ64" s="293"/>
      <c r="BA64" s="294">
        <f>BA62-BA63</f>
        <v>0</v>
      </c>
      <c r="BB64" s="292" t="s">
        <v>282</v>
      </c>
      <c r="BC64" s="293"/>
      <c r="BD64" s="293"/>
      <c r="BE64" s="293"/>
      <c r="BF64" s="294">
        <f>BF62-BF63</f>
        <v>0</v>
      </c>
      <c r="BG64" s="292" t="s">
        <v>282</v>
      </c>
      <c r="BH64" s="293"/>
      <c r="BI64" s="293"/>
      <c r="BJ64" s="293"/>
      <c r="BK64" s="294">
        <f>BK62-BK63</f>
        <v>0</v>
      </c>
      <c r="BL64" s="292" t="s">
        <v>282</v>
      </c>
      <c r="BM64" s="293"/>
      <c r="BN64" s="293"/>
      <c r="BO64" s="293"/>
      <c r="BP64" s="294">
        <f>BP62-BP63</f>
        <v>0</v>
      </c>
      <c r="BQ64" s="292" t="s">
        <v>282</v>
      </c>
      <c r="BR64" s="293"/>
      <c r="BS64" s="293"/>
      <c r="BT64" s="293"/>
      <c r="BU64" s="294">
        <f>BU62-BU63</f>
        <v>0</v>
      </c>
      <c r="BV64" s="292" t="s">
        <v>282</v>
      </c>
      <c r="BW64" s="293"/>
      <c r="BX64" s="293"/>
      <c r="BY64" s="293"/>
      <c r="BZ64" s="294">
        <f>BZ62-BZ63</f>
        <v>0</v>
      </c>
      <c r="CA64" s="292" t="s">
        <v>282</v>
      </c>
      <c r="CB64" s="293"/>
      <c r="CC64" s="293"/>
      <c r="CD64" s="293"/>
      <c r="CE64" s="294">
        <f>CE62-CE63</f>
        <v>0</v>
      </c>
      <c r="CF64" s="292" t="s">
        <v>282</v>
      </c>
      <c r="CG64" s="293"/>
      <c r="CH64" s="293"/>
      <c r="CI64" s="293"/>
      <c r="CJ64" s="294">
        <f>CJ62-CJ63</f>
        <v>0</v>
      </c>
      <c r="CK64" s="292" t="s">
        <v>282</v>
      </c>
      <c r="CL64" s="293"/>
      <c r="CM64" s="293"/>
      <c r="CN64" s="293"/>
      <c r="CO64" s="294">
        <f>CO62-CO63</f>
        <v>0</v>
      </c>
      <c r="CP64" s="292" t="s">
        <v>282</v>
      </c>
      <c r="CQ64" s="293"/>
      <c r="CR64" s="293"/>
      <c r="CS64" s="293"/>
      <c r="CT64" s="294">
        <f>CT62-CT63</f>
        <v>0</v>
      </c>
      <c r="CU64" s="292" t="s">
        <v>282</v>
      </c>
      <c r="CV64" s="293"/>
      <c r="CW64" s="293"/>
      <c r="CX64" s="293"/>
      <c r="CY64" s="294">
        <f>CY62-CY63</f>
        <v>0</v>
      </c>
      <c r="CZ64" s="292" t="s">
        <v>282</v>
      </c>
      <c r="DA64" s="293"/>
      <c r="DB64" s="293"/>
      <c r="DC64" s="293"/>
      <c r="DD64" s="294">
        <f>DD62-DD63</f>
        <v>0</v>
      </c>
      <c r="DE64" s="292" t="s">
        <v>282</v>
      </c>
      <c r="DF64" s="293"/>
      <c r="DG64" s="293"/>
      <c r="DH64" s="293"/>
      <c r="DI64" s="294">
        <f>DI62-DI63</f>
        <v>0</v>
      </c>
      <c r="DJ64" s="292" t="s">
        <v>282</v>
      </c>
      <c r="DK64" s="293"/>
      <c r="DL64" s="293"/>
      <c r="DM64" s="293"/>
      <c r="DN64" s="294">
        <f>DN62-DN63</f>
        <v>0</v>
      </c>
      <c r="DO64" s="292" t="s">
        <v>282</v>
      </c>
      <c r="DP64" s="293"/>
      <c r="DQ64" s="293"/>
      <c r="DR64" s="293"/>
      <c r="DS64" s="294">
        <f>DS62-DS63</f>
        <v>0</v>
      </c>
      <c r="DT64" s="292" t="s">
        <v>282</v>
      </c>
      <c r="DU64" s="293"/>
      <c r="DV64" s="293"/>
      <c r="DW64" s="293"/>
      <c r="DX64" s="294">
        <f>DX62-DX63</f>
        <v>0</v>
      </c>
      <c r="DY64" s="292" t="s">
        <v>282</v>
      </c>
      <c r="DZ64" s="293"/>
      <c r="EA64" s="293"/>
      <c r="EB64" s="293"/>
      <c r="EC64" s="294">
        <f>EC62-EC63</f>
        <v>0</v>
      </c>
      <c r="ED64" s="292" t="s">
        <v>282</v>
      </c>
      <c r="EE64" s="293"/>
      <c r="EF64" s="293"/>
      <c r="EG64" s="293"/>
      <c r="EH64" s="294">
        <f>EH62-EH63</f>
        <v>0</v>
      </c>
      <c r="EI64" s="292" t="s">
        <v>282</v>
      </c>
      <c r="EJ64" s="293"/>
      <c r="EK64" s="293"/>
      <c r="EL64" s="293"/>
      <c r="EM64" s="294">
        <f>EM62-EM63</f>
        <v>0</v>
      </c>
      <c r="EN64" s="292" t="s">
        <v>282</v>
      </c>
      <c r="EO64" s="293"/>
      <c r="EP64" s="293"/>
      <c r="EQ64" s="293"/>
      <c r="ER64" s="294">
        <f>ER62-ER63</f>
        <v>0</v>
      </c>
      <c r="ES64" s="292" t="s">
        <v>282</v>
      </c>
      <c r="ET64" s="293"/>
      <c r="EU64" s="293"/>
      <c r="EV64" s="293"/>
      <c r="EW64" s="294">
        <f>EW62-EW63</f>
        <v>0</v>
      </c>
      <c r="EX64" s="292" t="s">
        <v>282</v>
      </c>
      <c r="EY64" s="293"/>
      <c r="EZ64" s="293"/>
      <c r="FA64" s="293"/>
      <c r="FB64" s="294">
        <f>FB62-FB63</f>
        <v>0</v>
      </c>
      <c r="FC64" s="292" t="s">
        <v>282</v>
      </c>
      <c r="FD64" s="293"/>
      <c r="FE64" s="293"/>
      <c r="FF64" s="293"/>
      <c r="FG64" s="294">
        <f>FG62-FG63</f>
        <v>0</v>
      </c>
      <c r="FH64" s="292" t="s">
        <v>282</v>
      </c>
      <c r="FI64" s="293"/>
      <c r="FJ64" s="293"/>
      <c r="FK64" s="293"/>
      <c r="FL64" s="294">
        <f>FL62-FL63</f>
        <v>0</v>
      </c>
      <c r="FM64" s="292" t="s">
        <v>282</v>
      </c>
      <c r="FN64" s="293"/>
      <c r="FO64" s="293"/>
      <c r="FP64" s="293"/>
      <c r="FQ64" s="294" t="s">
        <v>288</v>
      </c>
      <c r="FR64" s="292" t="s">
        <v>282</v>
      </c>
      <c r="FS64" s="293"/>
      <c r="FT64" s="293"/>
      <c r="FU64" s="293"/>
      <c r="FV64" s="294" t="s">
        <v>288</v>
      </c>
      <c r="FW64" s="292" t="s">
        <v>282</v>
      </c>
      <c r="FX64" s="293"/>
      <c r="FY64" s="293"/>
      <c r="FZ64" s="293"/>
      <c r="GA64" s="294" t="s">
        <v>288</v>
      </c>
      <c r="GB64" s="292" t="s">
        <v>282</v>
      </c>
      <c r="GC64" s="293"/>
      <c r="GD64" s="293"/>
      <c r="GE64" s="293"/>
      <c r="GF64" s="294" t="s">
        <v>288</v>
      </c>
      <c r="GG64" s="292" t="s">
        <v>282</v>
      </c>
      <c r="GI64" s="294">
        <f>GI62-GI63</f>
        <v>0</v>
      </c>
      <c r="GJ64" s="292" t="s">
        <v>282</v>
      </c>
      <c r="GL64" s="294">
        <f>GL62-GL63</f>
        <v>0</v>
      </c>
      <c r="GM64" s="292"/>
      <c r="GN64" s="293"/>
      <c r="GO64" s="293"/>
      <c r="GP64" s="293"/>
      <c r="GQ64" s="294"/>
      <c r="GS64" s="295"/>
      <c r="GT64" s="293"/>
      <c r="GU64" s="293">
        <f>GU63</f>
        <v>0</v>
      </c>
      <c r="GV64" s="293" t="str">
        <f t="shared" si="196"/>
        <v>低圧用</v>
      </c>
      <c r="GW64" s="293" t="str">
        <f t="shared" si="196"/>
        <v>Nm3</v>
      </c>
      <c r="GX64" s="297">
        <f t="shared" si="197"/>
        <v>0</v>
      </c>
    </row>
    <row r="65" spans="9:206">
      <c r="I65" s="292"/>
      <c r="J65" s="293"/>
      <c r="K65" s="293"/>
      <c r="L65" s="293"/>
      <c r="M65" s="294"/>
      <c r="N65" s="292"/>
      <c r="O65" s="293"/>
      <c r="P65" s="293"/>
      <c r="Q65" s="293"/>
      <c r="R65" s="294"/>
      <c r="S65" s="292"/>
      <c r="T65" s="293"/>
      <c r="U65" s="293"/>
      <c r="V65" s="293"/>
      <c r="W65" s="294"/>
      <c r="X65" s="292"/>
      <c r="Y65" s="293"/>
      <c r="Z65" s="293"/>
      <c r="AA65" s="293"/>
      <c r="AB65" s="294"/>
      <c r="AC65" s="292"/>
      <c r="AD65" s="293"/>
      <c r="AE65" s="293"/>
      <c r="AF65" s="293"/>
      <c r="AG65" s="294"/>
      <c r="AH65" s="292"/>
      <c r="AI65" s="293"/>
      <c r="AJ65" s="293"/>
      <c r="AK65" s="293"/>
      <c r="AL65" s="294"/>
      <c r="AM65" s="292"/>
      <c r="AN65" s="293"/>
      <c r="AO65" s="293"/>
      <c r="AP65" s="293"/>
      <c r="AQ65" s="294"/>
      <c r="AR65" s="292"/>
      <c r="AS65" s="293"/>
      <c r="AT65" s="293"/>
      <c r="AU65" s="293"/>
      <c r="AV65" s="294"/>
      <c r="AW65" s="292"/>
      <c r="AX65" s="293"/>
      <c r="AY65" s="293"/>
      <c r="AZ65" s="293"/>
      <c r="BA65" s="294"/>
      <c r="BB65" s="292"/>
      <c r="BC65" s="293"/>
      <c r="BD65" s="293"/>
      <c r="BE65" s="293"/>
      <c r="BF65" s="294"/>
      <c r="BG65" s="292"/>
      <c r="BH65" s="293"/>
      <c r="BI65" s="293"/>
      <c r="BJ65" s="293"/>
      <c r="BK65" s="294"/>
      <c r="BL65" s="292"/>
      <c r="BM65" s="293"/>
      <c r="BN65" s="293"/>
      <c r="BO65" s="293"/>
      <c r="BP65" s="294"/>
      <c r="BQ65" s="292"/>
      <c r="BR65" s="293"/>
      <c r="BS65" s="293"/>
      <c r="BT65" s="293"/>
      <c r="BU65" s="294"/>
      <c r="BV65" s="292"/>
      <c r="BW65" s="293"/>
      <c r="BX65" s="293"/>
      <c r="BY65" s="293"/>
      <c r="BZ65" s="294"/>
      <c r="CA65" s="292"/>
      <c r="CB65" s="293"/>
      <c r="CC65" s="293"/>
      <c r="CD65" s="293"/>
      <c r="CE65" s="294"/>
      <c r="CF65" s="292"/>
      <c r="CG65" s="293"/>
      <c r="CH65" s="293"/>
      <c r="CI65" s="293"/>
      <c r="CJ65" s="294"/>
      <c r="CK65" s="292"/>
      <c r="CL65" s="293"/>
      <c r="CM65" s="293"/>
      <c r="CN65" s="293"/>
      <c r="CO65" s="294"/>
      <c r="CP65" s="292"/>
      <c r="CQ65" s="293"/>
      <c r="CR65" s="293"/>
      <c r="CS65" s="293"/>
      <c r="CT65" s="294"/>
      <c r="CU65" s="292"/>
      <c r="CV65" s="293"/>
      <c r="CW65" s="293"/>
      <c r="CX65" s="293"/>
      <c r="CY65" s="294"/>
      <c r="CZ65" s="292"/>
      <c r="DA65" s="293"/>
      <c r="DB65" s="293"/>
      <c r="DC65" s="293"/>
      <c r="DD65" s="294"/>
      <c r="DE65" s="292"/>
      <c r="DF65" s="293"/>
      <c r="DG65" s="293"/>
      <c r="DH65" s="293"/>
      <c r="DI65" s="294"/>
      <c r="DJ65" s="292"/>
      <c r="DK65" s="293"/>
      <c r="DL65" s="293"/>
      <c r="DM65" s="293"/>
      <c r="DN65" s="294"/>
      <c r="DO65" s="292"/>
      <c r="DP65" s="293"/>
      <c r="DQ65" s="293"/>
      <c r="DR65" s="293"/>
      <c r="DS65" s="294"/>
      <c r="DT65" s="292"/>
      <c r="DU65" s="293"/>
      <c r="DV65" s="293"/>
      <c r="DW65" s="293"/>
      <c r="DX65" s="294"/>
      <c r="DY65" s="292"/>
      <c r="DZ65" s="293"/>
      <c r="EA65" s="293"/>
      <c r="EB65" s="293"/>
      <c r="EC65" s="294"/>
      <c r="ED65" s="292"/>
      <c r="EE65" s="293"/>
      <c r="EF65" s="293"/>
      <c r="EG65" s="293"/>
      <c r="EH65" s="294"/>
      <c r="EI65" s="292"/>
      <c r="EJ65" s="293"/>
      <c r="EK65" s="293"/>
      <c r="EL65" s="293"/>
      <c r="EM65" s="294"/>
      <c r="EN65" s="292"/>
      <c r="EO65" s="293"/>
      <c r="EP65" s="293"/>
      <c r="EQ65" s="293"/>
      <c r="ER65" s="294"/>
      <c r="ES65" s="292"/>
      <c r="ET65" s="293"/>
      <c r="EU65" s="293"/>
      <c r="EV65" s="293"/>
      <c r="EW65" s="294"/>
      <c r="EX65" s="292"/>
      <c r="EY65" s="293"/>
      <c r="EZ65" s="293"/>
      <c r="FA65" s="293"/>
      <c r="FB65" s="294"/>
      <c r="FC65" s="292"/>
      <c r="FD65" s="293"/>
      <c r="FE65" s="293"/>
      <c r="FF65" s="293"/>
      <c r="FG65" s="294"/>
      <c r="FH65" s="292"/>
      <c r="FI65" s="293"/>
      <c r="FJ65" s="293"/>
      <c r="FK65" s="293"/>
      <c r="FL65" s="294"/>
      <c r="FM65" s="292"/>
      <c r="FN65" s="293"/>
      <c r="FO65" s="293"/>
      <c r="FP65" s="293"/>
      <c r="FQ65" s="294"/>
      <c r="FR65" s="292"/>
      <c r="FS65" s="293"/>
      <c r="FT65" s="293"/>
      <c r="FU65" s="293"/>
      <c r="FV65" s="294"/>
      <c r="FW65" s="292"/>
      <c r="FX65" s="293"/>
      <c r="FY65" s="293"/>
      <c r="FZ65" s="293"/>
      <c r="GA65" s="294"/>
      <c r="GB65" s="292"/>
      <c r="GC65" s="293"/>
      <c r="GD65" s="293"/>
      <c r="GE65" s="293"/>
      <c r="GF65" s="294"/>
      <c r="GG65" s="292"/>
      <c r="GI65" s="294"/>
      <c r="GJ65" s="292"/>
      <c r="GL65" s="294"/>
      <c r="GM65" s="292"/>
      <c r="GN65" s="293"/>
      <c r="GO65" s="293"/>
      <c r="GP65" s="293"/>
      <c r="GQ65" s="294"/>
      <c r="GS65" s="295"/>
      <c r="GT65" s="293"/>
      <c r="GU65" s="293">
        <f t="shared" ref="GU65:GU70" si="198">GU64</f>
        <v>0</v>
      </c>
      <c r="GV65" s="293" t="str">
        <f t="shared" si="196"/>
        <v>中間圧以上用</v>
      </c>
      <c r="GW65" s="293" t="str">
        <f t="shared" si="196"/>
        <v>m3</v>
      </c>
      <c r="GX65" s="297">
        <f t="shared" si="197"/>
        <v>0</v>
      </c>
    </row>
    <row r="66" spans="9:206">
      <c r="I66" s="292" t="s">
        <v>283</v>
      </c>
      <c r="J66" s="293"/>
      <c r="K66" s="293"/>
      <c r="L66" s="293"/>
      <c r="M66" s="294" t="s">
        <v>288</v>
      </c>
      <c r="N66" s="292" t="s">
        <v>283</v>
      </c>
      <c r="O66" s="293"/>
      <c r="P66" s="293"/>
      <c r="Q66" s="293"/>
      <c r="R66" s="294" t="s">
        <v>288</v>
      </c>
      <c r="S66" s="292" t="s">
        <v>283</v>
      </c>
      <c r="T66" s="293"/>
      <c r="U66" s="293"/>
      <c r="V66" s="293"/>
      <c r="W66" s="294" t="s">
        <v>288</v>
      </c>
      <c r="X66" s="292" t="s">
        <v>283</v>
      </c>
      <c r="Y66" s="293"/>
      <c r="Z66" s="293"/>
      <c r="AA66" s="293"/>
      <c r="AB66" s="294" t="s">
        <v>288</v>
      </c>
      <c r="AC66" s="292" t="s">
        <v>283</v>
      </c>
      <c r="AD66" s="293"/>
      <c r="AE66" s="293"/>
      <c r="AF66" s="293"/>
      <c r="AG66" s="294" t="s">
        <v>288</v>
      </c>
      <c r="AH66" s="292" t="s">
        <v>283</v>
      </c>
      <c r="AI66" s="293"/>
      <c r="AJ66" s="293"/>
      <c r="AK66" s="293"/>
      <c r="AL66" s="294" t="s">
        <v>288</v>
      </c>
      <c r="AM66" s="292" t="s">
        <v>283</v>
      </c>
      <c r="AN66" s="293"/>
      <c r="AO66" s="293"/>
      <c r="AP66" s="293"/>
      <c r="AQ66" s="294" t="s">
        <v>288</v>
      </c>
      <c r="AR66" s="292" t="s">
        <v>283</v>
      </c>
      <c r="AS66" s="293"/>
      <c r="AT66" s="293"/>
      <c r="AU66" s="293"/>
      <c r="AV66" s="294" t="s">
        <v>288</v>
      </c>
      <c r="AW66" s="292" t="s">
        <v>283</v>
      </c>
      <c r="AX66" s="293"/>
      <c r="AY66" s="293"/>
      <c r="AZ66" s="293"/>
      <c r="BA66" s="294" t="s">
        <v>288</v>
      </c>
      <c r="BB66" s="292" t="s">
        <v>283</v>
      </c>
      <c r="BC66" s="293"/>
      <c r="BD66" s="293"/>
      <c r="BE66" s="293"/>
      <c r="BF66" s="294" t="s">
        <v>288</v>
      </c>
      <c r="BG66" s="292" t="s">
        <v>283</v>
      </c>
      <c r="BH66" s="293"/>
      <c r="BI66" s="293"/>
      <c r="BJ66" s="293"/>
      <c r="BK66" s="294" t="s">
        <v>288</v>
      </c>
      <c r="BL66" s="292" t="s">
        <v>283</v>
      </c>
      <c r="BM66" s="293"/>
      <c r="BN66" s="293"/>
      <c r="BO66" s="293"/>
      <c r="BP66" s="294" t="s">
        <v>288</v>
      </c>
      <c r="BQ66" s="292" t="s">
        <v>283</v>
      </c>
      <c r="BR66" s="293"/>
      <c r="BS66" s="293"/>
      <c r="BT66" s="293"/>
      <c r="BU66" s="294" t="s">
        <v>288</v>
      </c>
      <c r="BV66" s="292" t="s">
        <v>283</v>
      </c>
      <c r="BW66" s="293"/>
      <c r="BX66" s="293"/>
      <c r="BY66" s="293"/>
      <c r="BZ66" s="294" t="s">
        <v>288</v>
      </c>
      <c r="CA66" s="292" t="s">
        <v>283</v>
      </c>
      <c r="CB66" s="293"/>
      <c r="CC66" s="293"/>
      <c r="CD66" s="293"/>
      <c r="CE66" s="294" t="s">
        <v>288</v>
      </c>
      <c r="CF66" s="292" t="s">
        <v>283</v>
      </c>
      <c r="CG66" s="293"/>
      <c r="CH66" s="293"/>
      <c r="CI66" s="293"/>
      <c r="CJ66" s="294" t="s">
        <v>288</v>
      </c>
      <c r="CK66" s="292" t="s">
        <v>283</v>
      </c>
      <c r="CL66" s="293"/>
      <c r="CM66" s="293"/>
      <c r="CN66" s="293"/>
      <c r="CO66" s="294" t="s">
        <v>288</v>
      </c>
      <c r="CP66" s="292" t="s">
        <v>283</v>
      </c>
      <c r="CQ66" s="293"/>
      <c r="CR66" s="293"/>
      <c r="CS66" s="293"/>
      <c r="CT66" s="294" t="s">
        <v>288</v>
      </c>
      <c r="CU66" s="292" t="s">
        <v>283</v>
      </c>
      <c r="CV66" s="293"/>
      <c r="CW66" s="293"/>
      <c r="CX66" s="293"/>
      <c r="CY66" s="294" t="s">
        <v>288</v>
      </c>
      <c r="CZ66" s="292" t="s">
        <v>283</v>
      </c>
      <c r="DA66" s="293"/>
      <c r="DB66" s="293"/>
      <c r="DC66" s="293"/>
      <c r="DD66" s="294" t="s">
        <v>288</v>
      </c>
      <c r="DE66" s="292" t="s">
        <v>283</v>
      </c>
      <c r="DF66" s="293"/>
      <c r="DG66" s="293"/>
      <c r="DH66" s="293"/>
      <c r="DI66" s="294" t="s">
        <v>288</v>
      </c>
      <c r="DJ66" s="292" t="s">
        <v>283</v>
      </c>
      <c r="DK66" s="293"/>
      <c r="DL66" s="293"/>
      <c r="DM66" s="293"/>
      <c r="DN66" s="294" t="s">
        <v>288</v>
      </c>
      <c r="DO66" s="292" t="s">
        <v>283</v>
      </c>
      <c r="DP66" s="293"/>
      <c r="DQ66" s="293"/>
      <c r="DR66" s="293"/>
      <c r="DS66" s="294" t="s">
        <v>288</v>
      </c>
      <c r="DT66" s="292" t="s">
        <v>283</v>
      </c>
      <c r="DU66" s="293"/>
      <c r="DV66" s="293"/>
      <c r="DW66" s="293"/>
      <c r="DX66" s="294" t="s">
        <v>288</v>
      </c>
      <c r="DY66" s="292" t="s">
        <v>283</v>
      </c>
      <c r="DZ66" s="293"/>
      <c r="EA66" s="293"/>
      <c r="EB66" s="293"/>
      <c r="EC66" s="294" t="s">
        <v>288</v>
      </c>
      <c r="ED66" s="292" t="s">
        <v>283</v>
      </c>
      <c r="EE66" s="293"/>
      <c r="EF66" s="293"/>
      <c r="EG66" s="293"/>
      <c r="EH66" s="294" t="s">
        <v>288</v>
      </c>
      <c r="EI66" s="292" t="s">
        <v>283</v>
      </c>
      <c r="EJ66" s="293"/>
      <c r="EK66" s="293"/>
      <c r="EL66" s="293"/>
      <c r="EM66" s="294" t="s">
        <v>288</v>
      </c>
      <c r="EN66" s="292" t="s">
        <v>283</v>
      </c>
      <c r="EO66" s="293"/>
      <c r="EP66" s="293"/>
      <c r="EQ66" s="293"/>
      <c r="ER66" s="294" t="s">
        <v>288</v>
      </c>
      <c r="ES66" s="292" t="s">
        <v>283</v>
      </c>
      <c r="ET66" s="293"/>
      <c r="EU66" s="293"/>
      <c r="EV66" s="293"/>
      <c r="EW66" s="294" t="s">
        <v>288</v>
      </c>
      <c r="EX66" s="292" t="s">
        <v>283</v>
      </c>
      <c r="EY66" s="293"/>
      <c r="EZ66" s="293"/>
      <c r="FA66" s="293"/>
      <c r="FB66" s="294" t="s">
        <v>288</v>
      </c>
      <c r="FC66" s="292" t="s">
        <v>283</v>
      </c>
      <c r="FD66" s="293"/>
      <c r="FE66" s="293"/>
      <c r="FF66" s="293"/>
      <c r="FG66" s="294" t="s">
        <v>288</v>
      </c>
      <c r="FH66" s="292" t="s">
        <v>283</v>
      </c>
      <c r="FI66" s="293"/>
      <c r="FJ66" s="293"/>
      <c r="FK66" s="293"/>
      <c r="FL66" s="294" t="s">
        <v>288</v>
      </c>
      <c r="FM66" s="292" t="s">
        <v>283</v>
      </c>
      <c r="FN66" s="293"/>
      <c r="FO66" s="293"/>
      <c r="FP66" s="293"/>
      <c r="FQ66" s="294" t="s">
        <v>288</v>
      </c>
      <c r="FR66" s="292" t="s">
        <v>283</v>
      </c>
      <c r="FS66" s="293"/>
      <c r="FT66" s="293"/>
      <c r="FU66" s="293"/>
      <c r="FV66" s="294" t="s">
        <v>288</v>
      </c>
      <c r="FW66" s="292" t="s">
        <v>283</v>
      </c>
      <c r="FX66" s="293"/>
      <c r="FY66" s="293"/>
      <c r="FZ66" s="293"/>
      <c r="GA66" s="294">
        <f>GA51</f>
        <v>0</v>
      </c>
      <c r="GB66" s="292" t="s">
        <v>283</v>
      </c>
      <c r="GC66" s="293"/>
      <c r="GD66" s="293"/>
      <c r="GE66" s="293"/>
      <c r="GF66" s="294" t="s">
        <v>288</v>
      </c>
      <c r="GG66" s="292" t="s">
        <v>283</v>
      </c>
      <c r="GI66" s="294" t="s">
        <v>288</v>
      </c>
      <c r="GJ66" s="292" t="s">
        <v>283</v>
      </c>
      <c r="GL66" s="294" t="s">
        <v>288</v>
      </c>
      <c r="GM66" s="292"/>
      <c r="GN66" s="293"/>
      <c r="GO66" s="293"/>
      <c r="GP66" s="293"/>
      <c r="GQ66" s="294"/>
      <c r="GS66" s="295"/>
      <c r="GT66" s="293"/>
      <c r="GU66" s="293">
        <f t="shared" si="198"/>
        <v>0</v>
      </c>
      <c r="GV66" s="293" t="str">
        <f t="shared" si="196"/>
        <v>中間圧以上用</v>
      </c>
      <c r="GW66" s="293" t="str">
        <f t="shared" si="196"/>
        <v>Nm3</v>
      </c>
      <c r="GX66" s="297">
        <f t="shared" si="197"/>
        <v>0</v>
      </c>
    </row>
    <row r="67" spans="9:206">
      <c r="I67" s="292" t="s">
        <v>284</v>
      </c>
      <c r="J67" s="293"/>
      <c r="K67" s="293"/>
      <c r="L67" s="293"/>
      <c r="M67" s="294" t="s">
        <v>288</v>
      </c>
      <c r="N67" s="292" t="s">
        <v>284</v>
      </c>
      <c r="O67" s="293"/>
      <c r="P67" s="293"/>
      <c r="Q67" s="293"/>
      <c r="R67" s="294" t="s">
        <v>288</v>
      </c>
      <c r="S67" s="292" t="s">
        <v>284</v>
      </c>
      <c r="T67" s="293"/>
      <c r="U67" s="293"/>
      <c r="V67" s="293"/>
      <c r="W67" s="294" t="s">
        <v>288</v>
      </c>
      <c r="X67" s="292" t="s">
        <v>284</v>
      </c>
      <c r="Y67" s="293"/>
      <c r="Z67" s="293"/>
      <c r="AA67" s="293"/>
      <c r="AB67" s="294" t="s">
        <v>288</v>
      </c>
      <c r="AC67" s="292" t="s">
        <v>284</v>
      </c>
      <c r="AD67" s="293"/>
      <c r="AE67" s="293"/>
      <c r="AF67" s="293"/>
      <c r="AG67" s="294" t="s">
        <v>288</v>
      </c>
      <c r="AH67" s="292" t="s">
        <v>284</v>
      </c>
      <c r="AI67" s="293"/>
      <c r="AJ67" s="293"/>
      <c r="AK67" s="293"/>
      <c r="AL67" s="294" t="s">
        <v>288</v>
      </c>
      <c r="AM67" s="292" t="s">
        <v>284</v>
      </c>
      <c r="AN67" s="293"/>
      <c r="AO67" s="293"/>
      <c r="AP67" s="293"/>
      <c r="AQ67" s="294" t="s">
        <v>288</v>
      </c>
      <c r="AR67" s="292" t="s">
        <v>284</v>
      </c>
      <c r="AS67" s="293"/>
      <c r="AT67" s="293"/>
      <c r="AU67" s="293"/>
      <c r="AV67" s="294" t="s">
        <v>288</v>
      </c>
      <c r="AW67" s="292" t="s">
        <v>284</v>
      </c>
      <c r="AX67" s="293"/>
      <c r="AY67" s="293"/>
      <c r="AZ67" s="293"/>
      <c r="BA67" s="294" t="s">
        <v>288</v>
      </c>
      <c r="BB67" s="292" t="s">
        <v>284</v>
      </c>
      <c r="BC67" s="293"/>
      <c r="BD67" s="293"/>
      <c r="BE67" s="293"/>
      <c r="BF67" s="294" t="s">
        <v>288</v>
      </c>
      <c r="BG67" s="292" t="s">
        <v>284</v>
      </c>
      <c r="BH67" s="293"/>
      <c r="BI67" s="293"/>
      <c r="BJ67" s="293"/>
      <c r="BK67" s="294" t="s">
        <v>288</v>
      </c>
      <c r="BL67" s="292" t="s">
        <v>284</v>
      </c>
      <c r="BM67" s="293"/>
      <c r="BN67" s="293"/>
      <c r="BO67" s="293"/>
      <c r="BP67" s="294" t="s">
        <v>288</v>
      </c>
      <c r="BQ67" s="292" t="s">
        <v>284</v>
      </c>
      <c r="BR67" s="293"/>
      <c r="BS67" s="293"/>
      <c r="BT67" s="293"/>
      <c r="BU67" s="294" t="s">
        <v>288</v>
      </c>
      <c r="BV67" s="292" t="s">
        <v>284</v>
      </c>
      <c r="BW67" s="293"/>
      <c r="BX67" s="293"/>
      <c r="BY67" s="293"/>
      <c r="BZ67" s="294" t="s">
        <v>288</v>
      </c>
      <c r="CA67" s="292" t="s">
        <v>284</v>
      </c>
      <c r="CB67" s="293"/>
      <c r="CC67" s="293"/>
      <c r="CD67" s="293"/>
      <c r="CE67" s="294" t="s">
        <v>288</v>
      </c>
      <c r="CF67" s="292" t="s">
        <v>284</v>
      </c>
      <c r="CG67" s="293"/>
      <c r="CH67" s="293"/>
      <c r="CI67" s="293"/>
      <c r="CJ67" s="294" t="s">
        <v>288</v>
      </c>
      <c r="CK67" s="292" t="s">
        <v>284</v>
      </c>
      <c r="CL67" s="293"/>
      <c r="CM67" s="293"/>
      <c r="CN67" s="293"/>
      <c r="CO67" s="294" t="s">
        <v>288</v>
      </c>
      <c r="CP67" s="292" t="s">
        <v>284</v>
      </c>
      <c r="CQ67" s="293"/>
      <c r="CR67" s="293"/>
      <c r="CS67" s="293"/>
      <c r="CT67" s="294" t="s">
        <v>288</v>
      </c>
      <c r="CU67" s="292" t="s">
        <v>284</v>
      </c>
      <c r="CV67" s="293"/>
      <c r="CW67" s="293"/>
      <c r="CX67" s="293"/>
      <c r="CY67" s="294" t="s">
        <v>288</v>
      </c>
      <c r="CZ67" s="292" t="s">
        <v>284</v>
      </c>
      <c r="DA67" s="293"/>
      <c r="DB67" s="293"/>
      <c r="DC67" s="293"/>
      <c r="DD67" s="294" t="s">
        <v>288</v>
      </c>
      <c r="DE67" s="292" t="s">
        <v>284</v>
      </c>
      <c r="DF67" s="293"/>
      <c r="DG67" s="293"/>
      <c r="DH67" s="293"/>
      <c r="DI67" s="294" t="s">
        <v>288</v>
      </c>
      <c r="DJ67" s="292" t="s">
        <v>284</v>
      </c>
      <c r="DK67" s="293"/>
      <c r="DL67" s="293"/>
      <c r="DM67" s="293"/>
      <c r="DN67" s="294" t="s">
        <v>288</v>
      </c>
      <c r="DO67" s="292" t="s">
        <v>284</v>
      </c>
      <c r="DP67" s="293"/>
      <c r="DQ67" s="293"/>
      <c r="DR67" s="293"/>
      <c r="DS67" s="294" t="s">
        <v>288</v>
      </c>
      <c r="DT67" s="292" t="s">
        <v>284</v>
      </c>
      <c r="DU67" s="293"/>
      <c r="DV67" s="293"/>
      <c r="DW67" s="293"/>
      <c r="DX67" s="294" t="s">
        <v>288</v>
      </c>
      <c r="DY67" s="292" t="s">
        <v>284</v>
      </c>
      <c r="DZ67" s="293"/>
      <c r="EA67" s="293"/>
      <c r="EB67" s="293"/>
      <c r="EC67" s="294" t="s">
        <v>288</v>
      </c>
      <c r="ED67" s="292" t="s">
        <v>284</v>
      </c>
      <c r="EE67" s="293"/>
      <c r="EF67" s="293"/>
      <c r="EG67" s="293"/>
      <c r="EH67" s="294" t="s">
        <v>288</v>
      </c>
      <c r="EI67" s="292" t="s">
        <v>284</v>
      </c>
      <c r="EJ67" s="293"/>
      <c r="EK67" s="293"/>
      <c r="EL67" s="293"/>
      <c r="EM67" s="294" t="s">
        <v>288</v>
      </c>
      <c r="EN67" s="292" t="s">
        <v>284</v>
      </c>
      <c r="EO67" s="293"/>
      <c r="EP67" s="293"/>
      <c r="EQ67" s="293"/>
      <c r="ER67" s="294" t="s">
        <v>288</v>
      </c>
      <c r="ES67" s="292" t="s">
        <v>284</v>
      </c>
      <c r="ET67" s="293"/>
      <c r="EU67" s="293"/>
      <c r="EV67" s="293"/>
      <c r="EW67" s="294" t="s">
        <v>288</v>
      </c>
      <c r="EX67" s="292" t="s">
        <v>284</v>
      </c>
      <c r="EY67" s="293"/>
      <c r="EZ67" s="293"/>
      <c r="FA67" s="293"/>
      <c r="FB67" s="294" t="s">
        <v>288</v>
      </c>
      <c r="FC67" s="292" t="s">
        <v>284</v>
      </c>
      <c r="FD67" s="293"/>
      <c r="FE67" s="293"/>
      <c r="FF67" s="293"/>
      <c r="FG67" s="294" t="s">
        <v>288</v>
      </c>
      <c r="FH67" s="292" t="s">
        <v>284</v>
      </c>
      <c r="FI67" s="293"/>
      <c r="FJ67" s="293"/>
      <c r="FK67" s="293"/>
      <c r="FL67" s="294" t="s">
        <v>288</v>
      </c>
      <c r="FM67" s="292" t="s">
        <v>284</v>
      </c>
      <c r="FN67" s="293"/>
      <c r="FO67" s="293"/>
      <c r="FP67" s="293"/>
      <c r="FQ67" s="294" t="s">
        <v>288</v>
      </c>
      <c r="FR67" s="292" t="s">
        <v>284</v>
      </c>
      <c r="FS67" s="293"/>
      <c r="FT67" s="293"/>
      <c r="FU67" s="293"/>
      <c r="FV67" s="294" t="s">
        <v>288</v>
      </c>
      <c r="FW67" s="292" t="s">
        <v>284</v>
      </c>
      <c r="FX67" s="293"/>
      <c r="FY67" s="293"/>
      <c r="FZ67" s="293"/>
      <c r="GA67" s="294" t="s">
        <v>288</v>
      </c>
      <c r="GB67" s="292" t="s">
        <v>284</v>
      </c>
      <c r="GC67" s="293"/>
      <c r="GD67" s="293"/>
      <c r="GE67" s="293"/>
      <c r="GF67" s="294">
        <f>GF51</f>
        <v>0</v>
      </c>
      <c r="GG67" s="292" t="s">
        <v>284</v>
      </c>
      <c r="GI67" s="294" t="s">
        <v>288</v>
      </c>
      <c r="GJ67" s="292" t="s">
        <v>284</v>
      </c>
      <c r="GL67" s="294" t="s">
        <v>288</v>
      </c>
      <c r="GM67" s="292"/>
      <c r="GN67" s="293"/>
      <c r="GO67" s="293"/>
      <c r="GP67" s="293"/>
      <c r="GQ67" s="294"/>
      <c r="GS67" s="295"/>
      <c r="GT67" s="293"/>
      <c r="GU67" s="293">
        <f>GU34</f>
        <v>0</v>
      </c>
      <c r="GV67" s="293" t="str">
        <f t="shared" si="196"/>
        <v>低圧用</v>
      </c>
      <c r="GW67" s="293" t="str">
        <f t="shared" si="196"/>
        <v>m3</v>
      </c>
      <c r="GX67" s="297">
        <f t="shared" si="197"/>
        <v>0</v>
      </c>
    </row>
    <row r="68" spans="9:206">
      <c r="I68" s="292" t="s">
        <v>285</v>
      </c>
      <c r="J68" s="293"/>
      <c r="K68" s="293"/>
      <c r="L68" s="293"/>
      <c r="M68" s="294" t="s">
        <v>288</v>
      </c>
      <c r="N68" s="292" t="s">
        <v>285</v>
      </c>
      <c r="O68" s="293"/>
      <c r="P68" s="293"/>
      <c r="Q68" s="293"/>
      <c r="R68" s="294" t="s">
        <v>288</v>
      </c>
      <c r="S68" s="292" t="s">
        <v>285</v>
      </c>
      <c r="T68" s="293"/>
      <c r="U68" s="293"/>
      <c r="V68" s="293"/>
      <c r="W68" s="294" t="s">
        <v>288</v>
      </c>
      <c r="X68" s="292" t="s">
        <v>285</v>
      </c>
      <c r="Y68" s="293"/>
      <c r="Z68" s="293"/>
      <c r="AA68" s="293"/>
      <c r="AB68" s="294" t="s">
        <v>288</v>
      </c>
      <c r="AC68" s="292" t="s">
        <v>285</v>
      </c>
      <c r="AD68" s="293"/>
      <c r="AE68" s="293"/>
      <c r="AF68" s="293"/>
      <c r="AG68" s="294" t="s">
        <v>288</v>
      </c>
      <c r="AH68" s="292" t="s">
        <v>285</v>
      </c>
      <c r="AI68" s="293"/>
      <c r="AJ68" s="293"/>
      <c r="AK68" s="293"/>
      <c r="AL68" s="294" t="s">
        <v>288</v>
      </c>
      <c r="AM68" s="292" t="s">
        <v>285</v>
      </c>
      <c r="AN68" s="293"/>
      <c r="AO68" s="293"/>
      <c r="AP68" s="293"/>
      <c r="AQ68" s="294" t="s">
        <v>288</v>
      </c>
      <c r="AR68" s="292" t="s">
        <v>285</v>
      </c>
      <c r="AS68" s="293"/>
      <c r="AT68" s="293"/>
      <c r="AU68" s="293"/>
      <c r="AV68" s="294" t="s">
        <v>288</v>
      </c>
      <c r="AW68" s="292" t="s">
        <v>285</v>
      </c>
      <c r="AX68" s="293"/>
      <c r="AY68" s="293"/>
      <c r="AZ68" s="293"/>
      <c r="BA68" s="294" t="s">
        <v>288</v>
      </c>
      <c r="BB68" s="292" t="s">
        <v>285</v>
      </c>
      <c r="BC68" s="293"/>
      <c r="BD68" s="293"/>
      <c r="BE68" s="293"/>
      <c r="BF68" s="294" t="s">
        <v>288</v>
      </c>
      <c r="BG68" s="292" t="s">
        <v>285</v>
      </c>
      <c r="BH68" s="293"/>
      <c r="BI68" s="293"/>
      <c r="BJ68" s="293"/>
      <c r="BK68" s="294" t="s">
        <v>288</v>
      </c>
      <c r="BL68" s="292" t="s">
        <v>285</v>
      </c>
      <c r="BM68" s="293"/>
      <c r="BN68" s="293"/>
      <c r="BO68" s="293"/>
      <c r="BP68" s="294" t="s">
        <v>288</v>
      </c>
      <c r="BQ68" s="292" t="s">
        <v>285</v>
      </c>
      <c r="BR68" s="293"/>
      <c r="BS68" s="293"/>
      <c r="BT68" s="293"/>
      <c r="BU68" s="294" t="s">
        <v>288</v>
      </c>
      <c r="BV68" s="292" t="s">
        <v>285</v>
      </c>
      <c r="BW68" s="293"/>
      <c r="BX68" s="293"/>
      <c r="BY68" s="293"/>
      <c r="BZ68" s="294" t="s">
        <v>288</v>
      </c>
      <c r="CA68" s="292" t="s">
        <v>285</v>
      </c>
      <c r="CB68" s="293"/>
      <c r="CC68" s="293"/>
      <c r="CD68" s="293"/>
      <c r="CE68" s="294" t="s">
        <v>288</v>
      </c>
      <c r="CF68" s="292" t="s">
        <v>285</v>
      </c>
      <c r="CG68" s="293"/>
      <c r="CH68" s="293"/>
      <c r="CI68" s="293"/>
      <c r="CJ68" s="294" t="s">
        <v>288</v>
      </c>
      <c r="CK68" s="292" t="s">
        <v>285</v>
      </c>
      <c r="CL68" s="293"/>
      <c r="CM68" s="293"/>
      <c r="CN68" s="293"/>
      <c r="CO68" s="294" t="s">
        <v>288</v>
      </c>
      <c r="CP68" s="292" t="s">
        <v>285</v>
      </c>
      <c r="CQ68" s="293"/>
      <c r="CR68" s="293"/>
      <c r="CS68" s="293"/>
      <c r="CT68" s="294" t="s">
        <v>288</v>
      </c>
      <c r="CU68" s="292" t="s">
        <v>285</v>
      </c>
      <c r="CV68" s="293"/>
      <c r="CW68" s="293"/>
      <c r="CX68" s="293"/>
      <c r="CY68" s="294" t="s">
        <v>288</v>
      </c>
      <c r="CZ68" s="292" t="s">
        <v>285</v>
      </c>
      <c r="DA68" s="293"/>
      <c r="DB68" s="293"/>
      <c r="DC68" s="293"/>
      <c r="DD68" s="294" t="s">
        <v>288</v>
      </c>
      <c r="DE68" s="292" t="s">
        <v>285</v>
      </c>
      <c r="DF68" s="293"/>
      <c r="DG68" s="293"/>
      <c r="DH68" s="293"/>
      <c r="DI68" s="294" t="s">
        <v>288</v>
      </c>
      <c r="DJ68" s="292" t="s">
        <v>285</v>
      </c>
      <c r="DK68" s="293"/>
      <c r="DL68" s="293"/>
      <c r="DM68" s="293"/>
      <c r="DN68" s="294" t="s">
        <v>288</v>
      </c>
      <c r="DO68" s="292" t="s">
        <v>285</v>
      </c>
      <c r="DP68" s="293"/>
      <c r="DQ68" s="293"/>
      <c r="DR68" s="293"/>
      <c r="DS68" s="294" t="s">
        <v>288</v>
      </c>
      <c r="DT68" s="292" t="s">
        <v>285</v>
      </c>
      <c r="DU68" s="293"/>
      <c r="DV68" s="293"/>
      <c r="DW68" s="293"/>
      <c r="DX68" s="294" t="s">
        <v>288</v>
      </c>
      <c r="DY68" s="292" t="s">
        <v>285</v>
      </c>
      <c r="DZ68" s="293"/>
      <c r="EA68" s="293"/>
      <c r="EB68" s="293"/>
      <c r="EC68" s="294" t="s">
        <v>288</v>
      </c>
      <c r="ED68" s="292" t="s">
        <v>285</v>
      </c>
      <c r="EE68" s="293"/>
      <c r="EF68" s="293"/>
      <c r="EG68" s="293"/>
      <c r="EH68" s="294" t="s">
        <v>288</v>
      </c>
      <c r="EI68" s="292" t="s">
        <v>285</v>
      </c>
      <c r="EJ68" s="293"/>
      <c r="EK68" s="293"/>
      <c r="EL68" s="293"/>
      <c r="EM68" s="294" t="s">
        <v>288</v>
      </c>
      <c r="EN68" s="292" t="s">
        <v>285</v>
      </c>
      <c r="EO68" s="293"/>
      <c r="EP68" s="293"/>
      <c r="EQ68" s="293"/>
      <c r="ER68" s="294" t="s">
        <v>288</v>
      </c>
      <c r="ES68" s="292" t="s">
        <v>285</v>
      </c>
      <c r="ET68" s="293"/>
      <c r="EU68" s="293"/>
      <c r="EV68" s="293"/>
      <c r="EW68" s="294" t="s">
        <v>288</v>
      </c>
      <c r="EX68" s="292" t="s">
        <v>285</v>
      </c>
      <c r="EY68" s="293"/>
      <c r="EZ68" s="293"/>
      <c r="FA68" s="293"/>
      <c r="FB68" s="294" t="s">
        <v>288</v>
      </c>
      <c r="FC68" s="292" t="s">
        <v>285</v>
      </c>
      <c r="FD68" s="293"/>
      <c r="FE68" s="293"/>
      <c r="FF68" s="293"/>
      <c r="FG68" s="294" t="s">
        <v>288</v>
      </c>
      <c r="FH68" s="292" t="s">
        <v>285</v>
      </c>
      <c r="FI68" s="293"/>
      <c r="FJ68" s="293"/>
      <c r="FK68" s="293"/>
      <c r="FL68" s="294" t="s">
        <v>288</v>
      </c>
      <c r="FM68" s="292" t="s">
        <v>285</v>
      </c>
      <c r="FN68" s="293"/>
      <c r="FO68" s="293"/>
      <c r="FP68" s="293"/>
      <c r="FQ68" s="294" t="s">
        <v>288</v>
      </c>
      <c r="FR68" s="292" t="s">
        <v>285</v>
      </c>
      <c r="FS68" s="293"/>
      <c r="FT68" s="293"/>
      <c r="FU68" s="293"/>
      <c r="FV68" s="294" t="s">
        <v>288</v>
      </c>
      <c r="FW68" s="292" t="s">
        <v>285</v>
      </c>
      <c r="FX68" s="293"/>
      <c r="FY68" s="293"/>
      <c r="FZ68" s="293"/>
      <c r="GA68" s="294" t="s">
        <v>288</v>
      </c>
      <c r="GB68" s="292" t="s">
        <v>285</v>
      </c>
      <c r="GC68" s="293"/>
      <c r="GD68" s="293"/>
      <c r="GE68" s="293"/>
      <c r="GF68" s="294">
        <f>GF52</f>
        <v>0</v>
      </c>
      <c r="GG68" s="292" t="s">
        <v>285</v>
      </c>
      <c r="GI68" s="294" t="s">
        <v>288</v>
      </c>
      <c r="GJ68" s="292" t="s">
        <v>285</v>
      </c>
      <c r="GL68" s="294" t="s">
        <v>288</v>
      </c>
      <c r="GM68" s="292"/>
      <c r="GN68" s="293"/>
      <c r="GO68" s="293"/>
      <c r="GP68" s="293"/>
      <c r="GQ68" s="294"/>
      <c r="GS68" s="295"/>
      <c r="GT68" s="293"/>
      <c r="GU68" s="293">
        <f t="shared" si="198"/>
        <v>0</v>
      </c>
      <c r="GV68" s="293" t="str">
        <f t="shared" si="196"/>
        <v>低圧用</v>
      </c>
      <c r="GW68" s="293" t="str">
        <f t="shared" si="196"/>
        <v>Nm3</v>
      </c>
      <c r="GX68" s="297">
        <f t="shared" si="197"/>
        <v>0</v>
      </c>
    </row>
    <row r="69" spans="9:206">
      <c r="I69" s="292"/>
      <c r="J69" s="293"/>
      <c r="K69" s="293"/>
      <c r="L69" s="293"/>
      <c r="M69" s="294"/>
      <c r="N69" s="292"/>
      <c r="O69" s="293"/>
      <c r="P69" s="293"/>
      <c r="Q69" s="293"/>
      <c r="R69" s="294"/>
      <c r="S69" s="292"/>
      <c r="T69" s="293"/>
      <c r="U69" s="293"/>
      <c r="V69" s="293"/>
      <c r="W69" s="294"/>
      <c r="X69" s="292"/>
      <c r="Y69" s="293"/>
      <c r="Z69" s="293"/>
      <c r="AA69" s="293"/>
      <c r="AB69" s="294"/>
      <c r="AC69" s="292"/>
      <c r="AD69" s="293"/>
      <c r="AE69" s="293"/>
      <c r="AF69" s="293"/>
      <c r="AG69" s="294"/>
      <c r="AH69" s="292"/>
      <c r="AI69" s="293"/>
      <c r="AJ69" s="293"/>
      <c r="AK69" s="293"/>
      <c r="AL69" s="294"/>
      <c r="AM69" s="292"/>
      <c r="AN69" s="293"/>
      <c r="AO69" s="293"/>
      <c r="AP69" s="293"/>
      <c r="AQ69" s="294"/>
      <c r="AR69" s="292"/>
      <c r="AS69" s="293"/>
      <c r="AT69" s="293"/>
      <c r="AU69" s="293"/>
      <c r="AV69" s="294"/>
      <c r="AW69" s="292"/>
      <c r="AX69" s="293"/>
      <c r="AY69" s="293"/>
      <c r="AZ69" s="293"/>
      <c r="BA69" s="294"/>
      <c r="BB69" s="292"/>
      <c r="BC69" s="293"/>
      <c r="BD69" s="293"/>
      <c r="BE69" s="293"/>
      <c r="BF69" s="294"/>
      <c r="BG69" s="292"/>
      <c r="BH69" s="293"/>
      <c r="BI69" s="293"/>
      <c r="BJ69" s="293"/>
      <c r="BK69" s="294"/>
      <c r="BL69" s="292"/>
      <c r="BM69" s="293"/>
      <c r="BN69" s="293"/>
      <c r="BO69" s="293"/>
      <c r="BP69" s="294"/>
      <c r="BQ69" s="292"/>
      <c r="BR69" s="293"/>
      <c r="BS69" s="293"/>
      <c r="BT69" s="293"/>
      <c r="BU69" s="294"/>
      <c r="BV69" s="292"/>
      <c r="BW69" s="293"/>
      <c r="BX69" s="293"/>
      <c r="BY69" s="293"/>
      <c r="BZ69" s="294"/>
      <c r="CA69" s="292"/>
      <c r="CB69" s="293"/>
      <c r="CC69" s="293"/>
      <c r="CD69" s="293"/>
      <c r="CE69" s="294"/>
      <c r="CF69" s="292"/>
      <c r="CG69" s="293"/>
      <c r="CH69" s="293"/>
      <c r="CI69" s="293"/>
      <c r="CJ69" s="294"/>
      <c r="CK69" s="292"/>
      <c r="CL69" s="293"/>
      <c r="CM69" s="293"/>
      <c r="CN69" s="293"/>
      <c r="CO69" s="294"/>
      <c r="CP69" s="292"/>
      <c r="CQ69" s="293"/>
      <c r="CR69" s="293"/>
      <c r="CS69" s="293"/>
      <c r="CT69" s="294"/>
      <c r="CU69" s="292"/>
      <c r="CV69" s="293"/>
      <c r="CW69" s="293"/>
      <c r="CX69" s="293"/>
      <c r="CY69" s="294"/>
      <c r="CZ69" s="292"/>
      <c r="DA69" s="293"/>
      <c r="DB69" s="293"/>
      <c r="DC69" s="293"/>
      <c r="DD69" s="294"/>
      <c r="DE69" s="292"/>
      <c r="DF69" s="293"/>
      <c r="DG69" s="293"/>
      <c r="DH69" s="293"/>
      <c r="DI69" s="294"/>
      <c r="DJ69" s="292"/>
      <c r="DK69" s="293"/>
      <c r="DL69" s="293"/>
      <c r="DM69" s="293"/>
      <c r="DN69" s="294"/>
      <c r="DO69" s="292"/>
      <c r="DP69" s="293"/>
      <c r="DQ69" s="293"/>
      <c r="DR69" s="293"/>
      <c r="DS69" s="294"/>
      <c r="DT69" s="292"/>
      <c r="DU69" s="293"/>
      <c r="DV69" s="293"/>
      <c r="DW69" s="293"/>
      <c r="DX69" s="294"/>
      <c r="DY69" s="292"/>
      <c r="DZ69" s="293"/>
      <c r="EA69" s="293"/>
      <c r="EB69" s="293"/>
      <c r="EC69" s="294"/>
      <c r="ED69" s="292"/>
      <c r="EE69" s="293"/>
      <c r="EF69" s="293"/>
      <c r="EG69" s="293"/>
      <c r="EH69" s="294"/>
      <c r="EI69" s="292"/>
      <c r="EJ69" s="293"/>
      <c r="EK69" s="293"/>
      <c r="EL69" s="293"/>
      <c r="EM69" s="294"/>
      <c r="EN69" s="292"/>
      <c r="EO69" s="293"/>
      <c r="EP69" s="293"/>
      <c r="EQ69" s="293"/>
      <c r="ER69" s="294"/>
      <c r="ES69" s="292"/>
      <c r="ET69" s="293"/>
      <c r="EU69" s="293"/>
      <c r="EV69" s="293"/>
      <c r="EW69" s="294"/>
      <c r="EX69" s="292"/>
      <c r="EY69" s="293"/>
      <c r="EZ69" s="293"/>
      <c r="FA69" s="293"/>
      <c r="FB69" s="294"/>
      <c r="FC69" s="292"/>
      <c r="FD69" s="293"/>
      <c r="FE69" s="293"/>
      <c r="FF69" s="293"/>
      <c r="FG69" s="294"/>
      <c r="FH69" s="292"/>
      <c r="FI69" s="293"/>
      <c r="FJ69" s="293"/>
      <c r="FK69" s="293"/>
      <c r="FL69" s="294"/>
      <c r="FM69" s="292"/>
      <c r="FN69" s="293"/>
      <c r="FO69" s="293"/>
      <c r="FP69" s="293"/>
      <c r="FQ69" s="294"/>
      <c r="FR69" s="292"/>
      <c r="FS69" s="293"/>
      <c r="FT69" s="293"/>
      <c r="FU69" s="293"/>
      <c r="FV69" s="294"/>
      <c r="FW69" s="292"/>
      <c r="FX69" s="293"/>
      <c r="FY69" s="293"/>
      <c r="FZ69" s="293"/>
      <c r="GA69" s="294"/>
      <c r="GB69" s="292"/>
      <c r="GC69" s="293"/>
      <c r="GD69" s="293"/>
      <c r="GE69" s="293"/>
      <c r="GF69" s="294"/>
      <c r="GG69" s="292"/>
      <c r="GI69" s="294"/>
      <c r="GJ69" s="292"/>
      <c r="GL69" s="294"/>
      <c r="GM69" s="292"/>
      <c r="GN69" s="293"/>
      <c r="GO69" s="293"/>
      <c r="GP69" s="293"/>
      <c r="GQ69" s="294"/>
      <c r="GS69" s="295"/>
      <c r="GT69" s="293"/>
      <c r="GU69" s="293">
        <f t="shared" si="198"/>
        <v>0</v>
      </c>
      <c r="GV69" s="293" t="str">
        <f t="shared" si="196"/>
        <v>中間圧以上用</v>
      </c>
      <c r="GW69" s="293" t="str">
        <f t="shared" si="196"/>
        <v>m3</v>
      </c>
      <c r="GX69" s="297">
        <f t="shared" si="197"/>
        <v>0</v>
      </c>
    </row>
    <row r="70" spans="9:206" ht="14.25" thickBot="1">
      <c r="I70" s="292" t="s">
        <v>286</v>
      </c>
      <c r="J70" s="293"/>
      <c r="K70" s="293"/>
      <c r="L70" s="293"/>
      <c r="M70" s="294" t="s">
        <v>288</v>
      </c>
      <c r="N70" s="292" t="s">
        <v>286</v>
      </c>
      <c r="O70" s="293"/>
      <c r="P70" s="293"/>
      <c r="Q70" s="293"/>
      <c r="R70" s="294" t="s">
        <v>288</v>
      </c>
      <c r="S70" s="292" t="s">
        <v>286</v>
      </c>
      <c r="T70" s="293"/>
      <c r="U70" s="293"/>
      <c r="V70" s="293"/>
      <c r="W70" s="294" t="s">
        <v>288</v>
      </c>
      <c r="X70" s="292" t="s">
        <v>286</v>
      </c>
      <c r="Y70" s="293"/>
      <c r="Z70" s="293"/>
      <c r="AA70" s="293"/>
      <c r="AB70" s="294" t="s">
        <v>288</v>
      </c>
      <c r="AC70" s="292" t="s">
        <v>286</v>
      </c>
      <c r="AD70" s="293"/>
      <c r="AE70" s="293"/>
      <c r="AF70" s="293"/>
      <c r="AG70" s="294" t="s">
        <v>288</v>
      </c>
      <c r="AH70" s="292" t="s">
        <v>286</v>
      </c>
      <c r="AI70" s="293"/>
      <c r="AJ70" s="293"/>
      <c r="AK70" s="293"/>
      <c r="AL70" s="294" t="s">
        <v>288</v>
      </c>
      <c r="AM70" s="292" t="s">
        <v>286</v>
      </c>
      <c r="AN70" s="293"/>
      <c r="AO70" s="293"/>
      <c r="AP70" s="293"/>
      <c r="AQ70" s="294" t="s">
        <v>288</v>
      </c>
      <c r="AR70" s="292" t="s">
        <v>286</v>
      </c>
      <c r="AS70" s="293"/>
      <c r="AT70" s="293"/>
      <c r="AU70" s="293"/>
      <c r="AV70" s="294" t="s">
        <v>288</v>
      </c>
      <c r="AW70" s="292" t="s">
        <v>286</v>
      </c>
      <c r="AX70" s="293"/>
      <c r="AY70" s="293"/>
      <c r="AZ70" s="293"/>
      <c r="BA70" s="294" t="s">
        <v>288</v>
      </c>
      <c r="BB70" s="292" t="s">
        <v>286</v>
      </c>
      <c r="BC70" s="293"/>
      <c r="BD70" s="293"/>
      <c r="BE70" s="293"/>
      <c r="BF70" s="294" t="s">
        <v>288</v>
      </c>
      <c r="BG70" s="292" t="s">
        <v>286</v>
      </c>
      <c r="BH70" s="293"/>
      <c r="BI70" s="293"/>
      <c r="BJ70" s="293"/>
      <c r="BK70" s="294" t="s">
        <v>288</v>
      </c>
      <c r="BL70" s="292" t="s">
        <v>286</v>
      </c>
      <c r="BM70" s="293"/>
      <c r="BN70" s="293"/>
      <c r="BO70" s="293"/>
      <c r="BP70" s="294" t="s">
        <v>288</v>
      </c>
      <c r="BQ70" s="292" t="s">
        <v>286</v>
      </c>
      <c r="BR70" s="293"/>
      <c r="BS70" s="293"/>
      <c r="BT70" s="293"/>
      <c r="BU70" s="294" t="s">
        <v>288</v>
      </c>
      <c r="BV70" s="292" t="s">
        <v>286</v>
      </c>
      <c r="BW70" s="293"/>
      <c r="BX70" s="293"/>
      <c r="BY70" s="293"/>
      <c r="BZ70" s="294" t="s">
        <v>288</v>
      </c>
      <c r="CA70" s="292" t="s">
        <v>286</v>
      </c>
      <c r="CB70" s="293"/>
      <c r="CC70" s="293"/>
      <c r="CD70" s="293"/>
      <c r="CE70" s="294" t="s">
        <v>288</v>
      </c>
      <c r="CF70" s="292" t="s">
        <v>286</v>
      </c>
      <c r="CG70" s="293"/>
      <c r="CH70" s="293"/>
      <c r="CI70" s="293"/>
      <c r="CJ70" s="294" t="s">
        <v>288</v>
      </c>
      <c r="CK70" s="292" t="s">
        <v>286</v>
      </c>
      <c r="CL70" s="293"/>
      <c r="CM70" s="293"/>
      <c r="CN70" s="293"/>
      <c r="CO70" s="294" t="s">
        <v>288</v>
      </c>
      <c r="CP70" s="292" t="s">
        <v>286</v>
      </c>
      <c r="CQ70" s="293"/>
      <c r="CR70" s="293"/>
      <c r="CS70" s="293"/>
      <c r="CT70" s="294" t="s">
        <v>288</v>
      </c>
      <c r="CU70" s="292" t="s">
        <v>286</v>
      </c>
      <c r="CV70" s="293"/>
      <c r="CW70" s="293"/>
      <c r="CX70" s="293"/>
      <c r="CY70" s="294" t="s">
        <v>288</v>
      </c>
      <c r="CZ70" s="292" t="s">
        <v>286</v>
      </c>
      <c r="DA70" s="293"/>
      <c r="DB70" s="293"/>
      <c r="DC70" s="293"/>
      <c r="DD70" s="294" t="s">
        <v>288</v>
      </c>
      <c r="DE70" s="292" t="s">
        <v>286</v>
      </c>
      <c r="DF70" s="293"/>
      <c r="DG70" s="293"/>
      <c r="DH70" s="293"/>
      <c r="DI70" s="294" t="s">
        <v>288</v>
      </c>
      <c r="DJ70" s="292" t="s">
        <v>286</v>
      </c>
      <c r="DK70" s="293"/>
      <c r="DL70" s="293"/>
      <c r="DM70" s="293"/>
      <c r="DN70" s="294" t="s">
        <v>288</v>
      </c>
      <c r="DO70" s="292" t="s">
        <v>286</v>
      </c>
      <c r="DP70" s="293"/>
      <c r="DQ70" s="293"/>
      <c r="DR70" s="293"/>
      <c r="DS70" s="294" t="s">
        <v>288</v>
      </c>
      <c r="DT70" s="292" t="s">
        <v>286</v>
      </c>
      <c r="DU70" s="293"/>
      <c r="DV70" s="293"/>
      <c r="DW70" s="293"/>
      <c r="DX70" s="294" t="s">
        <v>288</v>
      </c>
      <c r="DY70" s="292" t="s">
        <v>286</v>
      </c>
      <c r="DZ70" s="293"/>
      <c r="EA70" s="293"/>
      <c r="EB70" s="293"/>
      <c r="EC70" s="294" t="s">
        <v>288</v>
      </c>
      <c r="ED70" s="292" t="s">
        <v>286</v>
      </c>
      <c r="EE70" s="293"/>
      <c r="EF70" s="293"/>
      <c r="EG70" s="293"/>
      <c r="EH70" s="294" t="s">
        <v>288</v>
      </c>
      <c r="EI70" s="292" t="s">
        <v>286</v>
      </c>
      <c r="EJ70" s="293"/>
      <c r="EK70" s="293"/>
      <c r="EL70" s="293"/>
      <c r="EM70" s="294" t="s">
        <v>288</v>
      </c>
      <c r="EN70" s="292" t="s">
        <v>286</v>
      </c>
      <c r="EO70" s="293"/>
      <c r="EP70" s="293"/>
      <c r="EQ70" s="293"/>
      <c r="ER70" s="294" t="s">
        <v>288</v>
      </c>
      <c r="ES70" s="292" t="s">
        <v>286</v>
      </c>
      <c r="ET70" s="293"/>
      <c r="EU70" s="293"/>
      <c r="EV70" s="293"/>
      <c r="EW70" s="294" t="s">
        <v>288</v>
      </c>
      <c r="EX70" s="292" t="s">
        <v>286</v>
      </c>
      <c r="EY70" s="293"/>
      <c r="EZ70" s="293"/>
      <c r="FA70" s="293"/>
      <c r="FB70" s="294" t="s">
        <v>288</v>
      </c>
      <c r="FC70" s="292" t="s">
        <v>286</v>
      </c>
      <c r="FD70" s="293"/>
      <c r="FE70" s="293"/>
      <c r="FF70" s="293"/>
      <c r="FG70" s="294" t="s">
        <v>288</v>
      </c>
      <c r="FH70" s="292" t="s">
        <v>286</v>
      </c>
      <c r="FI70" s="293"/>
      <c r="FJ70" s="293"/>
      <c r="FK70" s="293"/>
      <c r="FL70" s="294" t="s">
        <v>288</v>
      </c>
      <c r="FM70" s="292" t="s">
        <v>286</v>
      </c>
      <c r="FN70" s="293"/>
      <c r="FO70" s="293"/>
      <c r="FP70" s="293"/>
      <c r="FQ70" s="294">
        <f>FQ48</f>
        <v>0</v>
      </c>
      <c r="FR70" s="292" t="s">
        <v>286</v>
      </c>
      <c r="FS70" s="293"/>
      <c r="FT70" s="293"/>
      <c r="FU70" s="293"/>
      <c r="FV70" s="294" t="s">
        <v>141</v>
      </c>
      <c r="FW70" s="292" t="s">
        <v>286</v>
      </c>
      <c r="FX70" s="293"/>
      <c r="FY70" s="293"/>
      <c r="FZ70" s="293"/>
      <c r="GA70" s="294" t="s">
        <v>288</v>
      </c>
      <c r="GB70" s="292" t="s">
        <v>286</v>
      </c>
      <c r="GC70" s="293"/>
      <c r="GD70" s="293"/>
      <c r="GE70" s="293"/>
      <c r="GF70" s="294" t="s">
        <v>288</v>
      </c>
      <c r="GG70" s="292" t="s">
        <v>286</v>
      </c>
      <c r="GI70" s="294" t="s">
        <v>288</v>
      </c>
      <c r="GJ70" s="292" t="s">
        <v>286</v>
      </c>
      <c r="GL70" s="294" t="s">
        <v>288</v>
      </c>
      <c r="GM70" s="292"/>
      <c r="GN70" s="293"/>
      <c r="GO70" s="293"/>
      <c r="GP70" s="293"/>
      <c r="GQ70" s="294"/>
      <c r="GS70" s="320"/>
      <c r="GT70" s="321"/>
      <c r="GU70" s="321">
        <f t="shared" si="198"/>
        <v>0</v>
      </c>
      <c r="GV70" s="321" t="str">
        <f t="shared" si="196"/>
        <v>中間圧以上用</v>
      </c>
      <c r="GW70" s="321" t="str">
        <f t="shared" si="196"/>
        <v>Nm3</v>
      </c>
      <c r="GX70" s="322">
        <f t="shared" si="197"/>
        <v>0</v>
      </c>
    </row>
    <row r="71" spans="9:206">
      <c r="I71" s="292" t="s">
        <v>287</v>
      </c>
      <c r="J71" s="293"/>
      <c r="K71" s="293"/>
      <c r="L71" s="293"/>
      <c r="M71" s="294" t="s">
        <v>288</v>
      </c>
      <c r="N71" s="292" t="s">
        <v>287</v>
      </c>
      <c r="O71" s="293"/>
      <c r="P71" s="293"/>
      <c r="Q71" s="293"/>
      <c r="R71" s="294" t="s">
        <v>288</v>
      </c>
      <c r="S71" s="292" t="s">
        <v>287</v>
      </c>
      <c r="T71" s="293"/>
      <c r="U71" s="293"/>
      <c r="V71" s="293"/>
      <c r="W71" s="294" t="s">
        <v>288</v>
      </c>
      <c r="X71" s="292" t="s">
        <v>287</v>
      </c>
      <c r="Y71" s="293"/>
      <c r="Z71" s="293"/>
      <c r="AA71" s="293"/>
      <c r="AB71" s="294" t="s">
        <v>288</v>
      </c>
      <c r="AC71" s="292" t="s">
        <v>287</v>
      </c>
      <c r="AD71" s="293"/>
      <c r="AE71" s="293"/>
      <c r="AF71" s="293"/>
      <c r="AG71" s="294" t="s">
        <v>288</v>
      </c>
      <c r="AH71" s="292" t="s">
        <v>287</v>
      </c>
      <c r="AI71" s="293"/>
      <c r="AJ71" s="293"/>
      <c r="AK71" s="293"/>
      <c r="AL71" s="294" t="s">
        <v>288</v>
      </c>
      <c r="AM71" s="292" t="s">
        <v>287</v>
      </c>
      <c r="AN71" s="293"/>
      <c r="AO71" s="293"/>
      <c r="AP71" s="293"/>
      <c r="AQ71" s="294" t="s">
        <v>288</v>
      </c>
      <c r="AR71" s="292" t="s">
        <v>287</v>
      </c>
      <c r="AS71" s="293"/>
      <c r="AT71" s="293"/>
      <c r="AU71" s="293"/>
      <c r="AV71" s="294" t="s">
        <v>288</v>
      </c>
      <c r="AW71" s="292" t="s">
        <v>287</v>
      </c>
      <c r="AX71" s="293"/>
      <c r="AY71" s="293"/>
      <c r="AZ71" s="293"/>
      <c r="BA71" s="294" t="s">
        <v>288</v>
      </c>
      <c r="BB71" s="292" t="s">
        <v>287</v>
      </c>
      <c r="BC71" s="293"/>
      <c r="BD71" s="293"/>
      <c r="BE71" s="293"/>
      <c r="BF71" s="294" t="s">
        <v>288</v>
      </c>
      <c r="BG71" s="292" t="s">
        <v>287</v>
      </c>
      <c r="BH71" s="293"/>
      <c r="BI71" s="293"/>
      <c r="BJ71" s="293"/>
      <c r="BK71" s="294" t="s">
        <v>288</v>
      </c>
      <c r="BL71" s="292" t="s">
        <v>287</v>
      </c>
      <c r="BM71" s="293"/>
      <c r="BN71" s="293"/>
      <c r="BO71" s="293"/>
      <c r="BP71" s="294" t="s">
        <v>288</v>
      </c>
      <c r="BQ71" s="292" t="s">
        <v>287</v>
      </c>
      <c r="BR71" s="293"/>
      <c r="BS71" s="293"/>
      <c r="BT71" s="293"/>
      <c r="BU71" s="294" t="s">
        <v>288</v>
      </c>
      <c r="BV71" s="292" t="s">
        <v>287</v>
      </c>
      <c r="BW71" s="293"/>
      <c r="BX71" s="293"/>
      <c r="BY71" s="293"/>
      <c r="BZ71" s="294" t="s">
        <v>288</v>
      </c>
      <c r="CA71" s="292" t="s">
        <v>287</v>
      </c>
      <c r="CB71" s="293"/>
      <c r="CC71" s="293"/>
      <c r="CD71" s="293"/>
      <c r="CE71" s="294" t="s">
        <v>288</v>
      </c>
      <c r="CF71" s="292" t="s">
        <v>287</v>
      </c>
      <c r="CG71" s="293"/>
      <c r="CH71" s="293"/>
      <c r="CI71" s="293"/>
      <c r="CJ71" s="294" t="s">
        <v>288</v>
      </c>
      <c r="CK71" s="292" t="s">
        <v>287</v>
      </c>
      <c r="CL71" s="293"/>
      <c r="CM71" s="293"/>
      <c r="CN71" s="293"/>
      <c r="CO71" s="294" t="s">
        <v>288</v>
      </c>
      <c r="CP71" s="292" t="s">
        <v>287</v>
      </c>
      <c r="CQ71" s="293"/>
      <c r="CR71" s="293"/>
      <c r="CS71" s="293"/>
      <c r="CT71" s="294" t="s">
        <v>288</v>
      </c>
      <c r="CU71" s="292" t="s">
        <v>287</v>
      </c>
      <c r="CV71" s="293"/>
      <c r="CW71" s="293"/>
      <c r="CX71" s="293"/>
      <c r="CY71" s="294" t="s">
        <v>288</v>
      </c>
      <c r="CZ71" s="292" t="s">
        <v>287</v>
      </c>
      <c r="DA71" s="293"/>
      <c r="DB71" s="293"/>
      <c r="DC71" s="293"/>
      <c r="DD71" s="294" t="s">
        <v>288</v>
      </c>
      <c r="DE71" s="292" t="s">
        <v>287</v>
      </c>
      <c r="DF71" s="293"/>
      <c r="DG71" s="293"/>
      <c r="DH71" s="293"/>
      <c r="DI71" s="294" t="s">
        <v>288</v>
      </c>
      <c r="DJ71" s="292" t="s">
        <v>287</v>
      </c>
      <c r="DK71" s="293"/>
      <c r="DL71" s="293"/>
      <c r="DM71" s="293"/>
      <c r="DN71" s="294" t="s">
        <v>288</v>
      </c>
      <c r="DO71" s="292" t="s">
        <v>287</v>
      </c>
      <c r="DP71" s="293"/>
      <c r="DQ71" s="293"/>
      <c r="DR71" s="293"/>
      <c r="DS71" s="294" t="s">
        <v>288</v>
      </c>
      <c r="DT71" s="292" t="s">
        <v>287</v>
      </c>
      <c r="DU71" s="293"/>
      <c r="DV71" s="293"/>
      <c r="DW71" s="293"/>
      <c r="DX71" s="294" t="s">
        <v>288</v>
      </c>
      <c r="DY71" s="292" t="s">
        <v>287</v>
      </c>
      <c r="DZ71" s="293"/>
      <c r="EA71" s="293"/>
      <c r="EB71" s="293"/>
      <c r="EC71" s="294" t="s">
        <v>288</v>
      </c>
      <c r="ED71" s="292" t="s">
        <v>287</v>
      </c>
      <c r="EE71" s="293"/>
      <c r="EF71" s="293"/>
      <c r="EG71" s="293"/>
      <c r="EH71" s="294" t="s">
        <v>288</v>
      </c>
      <c r="EI71" s="292" t="s">
        <v>287</v>
      </c>
      <c r="EJ71" s="293"/>
      <c r="EK71" s="293"/>
      <c r="EL71" s="293"/>
      <c r="EM71" s="294" t="s">
        <v>288</v>
      </c>
      <c r="EN71" s="292" t="s">
        <v>287</v>
      </c>
      <c r="EO71" s="293"/>
      <c r="EP71" s="293"/>
      <c r="EQ71" s="293"/>
      <c r="ER71" s="294" t="s">
        <v>288</v>
      </c>
      <c r="ES71" s="292" t="s">
        <v>287</v>
      </c>
      <c r="ET71" s="293"/>
      <c r="EU71" s="293"/>
      <c r="EV71" s="293"/>
      <c r="EW71" s="294" t="s">
        <v>288</v>
      </c>
      <c r="EX71" s="292" t="s">
        <v>287</v>
      </c>
      <c r="EY71" s="293"/>
      <c r="EZ71" s="293"/>
      <c r="FA71" s="293"/>
      <c r="FB71" s="294" t="s">
        <v>288</v>
      </c>
      <c r="FC71" s="292" t="s">
        <v>287</v>
      </c>
      <c r="FD71" s="293"/>
      <c r="FE71" s="293"/>
      <c r="FF71" s="293"/>
      <c r="FG71" s="294" t="s">
        <v>288</v>
      </c>
      <c r="FH71" s="292" t="s">
        <v>287</v>
      </c>
      <c r="FI71" s="293"/>
      <c r="FJ71" s="293"/>
      <c r="FK71" s="293"/>
      <c r="FL71" s="294" t="s">
        <v>288</v>
      </c>
      <c r="FM71" s="292" t="s">
        <v>287</v>
      </c>
      <c r="FN71" s="293"/>
      <c r="FO71" s="293"/>
      <c r="FP71" s="293"/>
      <c r="FQ71" s="294" t="s">
        <v>288</v>
      </c>
      <c r="FR71" s="292" t="s">
        <v>287</v>
      </c>
      <c r="FS71" s="293"/>
      <c r="FT71" s="293"/>
      <c r="FU71" s="293"/>
      <c r="FV71" s="294">
        <f>FV48</f>
        <v>0</v>
      </c>
      <c r="FW71" s="292" t="s">
        <v>287</v>
      </c>
      <c r="FX71" s="293"/>
      <c r="FY71" s="293"/>
      <c r="FZ71" s="293"/>
      <c r="GA71" s="294" t="s">
        <v>288</v>
      </c>
      <c r="GB71" s="292" t="s">
        <v>287</v>
      </c>
      <c r="GC71" s="293"/>
      <c r="GD71" s="293"/>
      <c r="GE71" s="293"/>
      <c r="GF71" s="294" t="s">
        <v>288</v>
      </c>
      <c r="GG71" s="292" t="s">
        <v>287</v>
      </c>
      <c r="GI71" s="294" t="s">
        <v>288</v>
      </c>
      <c r="GJ71" s="292" t="s">
        <v>287</v>
      </c>
      <c r="GL71" s="294" t="s">
        <v>288</v>
      </c>
      <c r="GM71" s="292"/>
      <c r="GN71" s="293"/>
      <c r="GO71" s="293"/>
      <c r="GP71" s="293"/>
      <c r="GQ71" s="294"/>
    </row>
    <row r="72" spans="9:206">
      <c r="I72" s="325"/>
      <c r="J72" s="311"/>
      <c r="K72" s="311"/>
      <c r="L72" s="311"/>
      <c r="M72" s="326"/>
      <c r="N72" s="325"/>
      <c r="O72" s="311"/>
      <c r="P72" s="311"/>
      <c r="Q72" s="311"/>
      <c r="R72" s="326"/>
      <c r="S72" s="325"/>
      <c r="T72" s="311"/>
      <c r="U72" s="311"/>
      <c r="V72" s="311"/>
      <c r="W72" s="326"/>
      <c r="X72" s="325"/>
      <c r="Y72" s="311"/>
      <c r="Z72" s="311"/>
      <c r="AA72" s="311"/>
      <c r="AB72" s="326"/>
      <c r="AC72" s="325"/>
      <c r="AD72" s="311"/>
      <c r="AE72" s="311"/>
      <c r="AF72" s="311"/>
      <c r="AG72" s="326"/>
      <c r="AH72" s="325"/>
      <c r="AI72" s="311"/>
      <c r="AJ72" s="311"/>
      <c r="AK72" s="311"/>
      <c r="AL72" s="326"/>
      <c r="AM72" s="325"/>
      <c r="AN72" s="311"/>
      <c r="AO72" s="311"/>
      <c r="AP72" s="311"/>
      <c r="AQ72" s="326"/>
      <c r="AR72" s="325"/>
      <c r="AS72" s="311"/>
      <c r="AT72" s="311"/>
      <c r="AU72" s="311"/>
      <c r="AV72" s="326"/>
      <c r="AW72" s="325"/>
      <c r="AX72" s="311"/>
      <c r="AY72" s="311"/>
      <c r="AZ72" s="311"/>
      <c r="BA72" s="326"/>
      <c r="BB72" s="325"/>
      <c r="BC72" s="311"/>
      <c r="BD72" s="311"/>
      <c r="BE72" s="311"/>
      <c r="BF72" s="326"/>
      <c r="BG72" s="325"/>
      <c r="BH72" s="311"/>
      <c r="BI72" s="311"/>
      <c r="BJ72" s="311"/>
      <c r="BK72" s="326"/>
      <c r="BL72" s="325"/>
      <c r="BM72" s="311"/>
      <c r="BN72" s="311"/>
      <c r="BO72" s="311"/>
      <c r="BP72" s="326"/>
      <c r="BQ72" s="325"/>
      <c r="BR72" s="311"/>
      <c r="BS72" s="311"/>
      <c r="BT72" s="311"/>
      <c r="BU72" s="326"/>
      <c r="BV72" s="325"/>
      <c r="BW72" s="311"/>
      <c r="BX72" s="311"/>
      <c r="BY72" s="311"/>
      <c r="BZ72" s="326"/>
      <c r="CA72" s="325"/>
      <c r="CB72" s="311"/>
      <c r="CC72" s="311"/>
      <c r="CD72" s="311"/>
      <c r="CE72" s="326"/>
      <c r="CF72" s="325"/>
      <c r="CG72" s="311"/>
      <c r="CH72" s="311"/>
      <c r="CI72" s="311"/>
      <c r="CJ72" s="326"/>
      <c r="CK72" s="325"/>
      <c r="CL72" s="311"/>
      <c r="CM72" s="311"/>
      <c r="CN72" s="311"/>
      <c r="CO72" s="326"/>
      <c r="CP72" s="325"/>
      <c r="CQ72" s="311"/>
      <c r="CR72" s="311"/>
      <c r="CS72" s="311"/>
      <c r="CT72" s="326"/>
      <c r="CU72" s="325"/>
      <c r="CV72" s="311"/>
      <c r="CW72" s="311"/>
      <c r="CX72" s="311"/>
      <c r="CY72" s="326"/>
      <c r="CZ72" s="325"/>
      <c r="DA72" s="311"/>
      <c r="DB72" s="311"/>
      <c r="DC72" s="311"/>
      <c r="DD72" s="326"/>
      <c r="DE72" s="325"/>
      <c r="DF72" s="311"/>
      <c r="DG72" s="311"/>
      <c r="DH72" s="311"/>
      <c r="DI72" s="326"/>
      <c r="DJ72" s="325"/>
      <c r="DK72" s="311"/>
      <c r="DL72" s="311"/>
      <c r="DM72" s="311"/>
      <c r="DN72" s="326"/>
      <c r="DO72" s="325"/>
      <c r="DP72" s="311"/>
      <c r="DQ72" s="311"/>
      <c r="DR72" s="311"/>
      <c r="DS72" s="326"/>
      <c r="DT72" s="325"/>
      <c r="DU72" s="311"/>
      <c r="DV72" s="311"/>
      <c r="DW72" s="311"/>
      <c r="DX72" s="326"/>
      <c r="DY72" s="325"/>
      <c r="DZ72" s="311"/>
      <c r="EA72" s="311"/>
      <c r="EB72" s="311"/>
      <c r="EC72" s="326"/>
      <c r="ED72" s="325"/>
      <c r="EE72" s="311"/>
      <c r="EF72" s="311"/>
      <c r="EG72" s="311"/>
      <c r="EH72" s="326"/>
      <c r="EI72" s="325"/>
      <c r="EJ72" s="311"/>
      <c r="EK72" s="311"/>
      <c r="EL72" s="311"/>
      <c r="EM72" s="326"/>
      <c r="EN72" s="325"/>
      <c r="EO72" s="311"/>
      <c r="EP72" s="311"/>
      <c r="EQ72" s="311"/>
      <c r="ER72" s="326"/>
      <c r="ES72" s="325"/>
      <c r="ET72" s="311"/>
      <c r="EU72" s="311"/>
      <c r="EV72" s="311"/>
      <c r="EW72" s="326"/>
      <c r="EX72" s="325"/>
      <c r="EY72" s="311"/>
      <c r="EZ72" s="311"/>
      <c r="FA72" s="311"/>
      <c r="FB72" s="326"/>
      <c r="FC72" s="325"/>
      <c r="FD72" s="311"/>
      <c r="FE72" s="311"/>
      <c r="FF72" s="311"/>
      <c r="FG72" s="326"/>
      <c r="FH72" s="325"/>
      <c r="FI72" s="311"/>
      <c r="FJ72" s="311"/>
      <c r="FK72" s="311"/>
      <c r="FL72" s="326"/>
      <c r="FM72" s="325"/>
      <c r="FN72" s="311"/>
      <c r="FO72" s="311"/>
      <c r="FP72" s="311"/>
      <c r="FQ72" s="326"/>
      <c r="FR72" s="325"/>
      <c r="FS72" s="311"/>
      <c r="FT72" s="311"/>
      <c r="FU72" s="311"/>
      <c r="FV72" s="326"/>
      <c r="FW72" s="325"/>
      <c r="FX72" s="311"/>
      <c r="FY72" s="311"/>
      <c r="FZ72" s="311"/>
      <c r="GA72" s="326"/>
      <c r="GB72" s="325"/>
      <c r="GC72" s="311"/>
      <c r="GD72" s="311"/>
      <c r="GE72" s="311"/>
      <c r="GF72" s="326"/>
      <c r="GG72" s="325"/>
      <c r="GH72" s="311"/>
      <c r="GI72" s="326"/>
      <c r="GJ72" s="325"/>
      <c r="GK72" s="311"/>
      <c r="GL72" s="326"/>
      <c r="GM72" s="325"/>
      <c r="GN72" s="311"/>
      <c r="GO72" s="311"/>
      <c r="GP72" s="311"/>
      <c r="GQ72" s="326"/>
    </row>
    <row r="91" spans="200:200">
      <c r="GR91" s="293"/>
    </row>
    <row r="92" spans="200:200">
      <c r="GR92" s="293"/>
    </row>
    <row r="93" spans="200:200">
      <c r="GR93" s="293"/>
    </row>
  </sheetData>
  <sheetProtection password="813D" sheet="1" objects="1" scenarios="1"/>
  <dataConsolidate/>
  <mergeCells count="8">
    <mergeCell ref="G6:G7"/>
    <mergeCell ref="C6:C7"/>
    <mergeCell ref="D6:D7"/>
    <mergeCell ref="A5:A7"/>
    <mergeCell ref="B5:B7"/>
    <mergeCell ref="E5:E7"/>
    <mergeCell ref="C5:D5"/>
    <mergeCell ref="F5:G5"/>
  </mergeCells>
  <phoneticPr fontId="2"/>
  <dataValidations count="11">
    <dataValidation type="list" allowBlank="1" showInputMessage="1" showErrorMessage="1" sqref="A31:A35" xr:uid="{00000000-0002-0000-0100-000000000000}">
      <formula1>控除分監視点</formula1>
    </dataValidation>
    <dataValidation type="list" allowBlank="1" showInputMessage="1" showErrorMessage="1" sqref="E8:E39" xr:uid="{00000000-0002-0000-0100-000001000000}">
      <formula1>INDIRECT($B8)</formula1>
    </dataValidation>
    <dataValidation type="list" allowBlank="1" showInputMessage="1" showErrorMessage="1" sqref="C8 C30 C36" xr:uid="{00000000-0002-0000-0100-000002000000}">
      <formula1>メーター種</formula1>
    </dataValidation>
    <dataValidation type="list" allowBlank="1" showInputMessage="1" showErrorMessage="1" sqref="D8 D30 D36" xr:uid="{00000000-0002-0000-0100-000003000000}">
      <formula1>都市ガス会社</formula1>
    </dataValidation>
    <dataValidation type="list" allowBlank="1" showInputMessage="1" showErrorMessage="1" sqref="A9:A29" xr:uid="{00000000-0002-0000-0100-000004000000}">
      <formula1>使用量監視点</formula1>
    </dataValidation>
    <dataValidation type="list" allowBlank="1" showInputMessage="1" showErrorMessage="1" sqref="B8 B30 B36" xr:uid="{00000000-0002-0000-0100-000005000000}">
      <formula1>INDIRECT(#REF!)</formula1>
    </dataValidation>
    <dataValidation type="list" allowBlank="1" showInputMessage="1" showErrorMessage="1" sqref="B37:B39 B31:B35 B9:B29" xr:uid="{00000000-0002-0000-0100-000006000000}">
      <formula1>INDIRECT(A9)</formula1>
    </dataValidation>
    <dataValidation imeMode="disabled" allowBlank="1" showInputMessage="1" showErrorMessage="1" sqref="F9:F39" xr:uid="{00000000-0002-0000-0100-000007000000}"/>
    <dataValidation type="list" imeMode="disabled" allowBlank="1" showInputMessage="1" showErrorMessage="1" sqref="C37:C39 C31:C35 C9:C29" xr:uid="{625097B8-BF25-4BBB-8DFB-90F49F2B1DAF}">
      <formula1>IF($B9="都市ガス",INDIRECT("メーター種"),"")</formula1>
    </dataValidation>
    <dataValidation type="list" imeMode="disabled" allowBlank="1" showInputMessage="1" showErrorMessage="1" sqref="D37:D39" xr:uid="{D22BEACF-B208-41E2-880B-267D3A15C606}">
      <formula1>IF($B37="都市ガス",INDIRECT("都市ガス会社"),"")</formula1>
    </dataValidation>
    <dataValidation type="list" imeMode="disabled" allowBlank="1" showInputMessage="1" showErrorMessage="1" sqref="D9:D29 D31:D35" xr:uid="{8ABCF05F-5FEE-4530-BD16-D2835A682025}">
      <formula1>IF($B9="都市ガス",INDIRECT("熱量"),"")</formula1>
    </dataValidation>
  </dataValidations>
  <pageMargins left="0.78740157480314965" right="0.59055118110236227" top="0.78740157480314965" bottom="0.59055118110236227" header="0.31496062992125984" footer="0.31496062992125984"/>
  <pageSetup paperSize="9" scale="73" fitToHeight="0" orientation="portrait" horizontalDpi="1200" verticalDpi="1200" r:id="rId1"/>
  <colBreaks count="1" manualBreakCount="1">
    <brk id="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9000000}">
          <x14:formula1>
            <xm:f>初期設定シート!$A$18:$A$19</xm:f>
          </x14:formula1>
          <xm:sqref>A37:A39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E368E-53A3-48D2-99D2-39A0079CF2B9}">
  <sheetPr>
    <pageSetUpPr fitToPage="1"/>
  </sheetPr>
  <dimension ref="A1:O38"/>
  <sheetViews>
    <sheetView showGridLines="0" zoomScaleNormal="100" zoomScaleSheetLayoutView="100" workbookViewId="0"/>
  </sheetViews>
  <sheetFormatPr defaultColWidth="9" defaultRowHeight="13.5"/>
  <cols>
    <col min="1" max="1" width="4.625" style="100" customWidth="1"/>
    <col min="2" max="4" width="8.625" style="100" customWidth="1"/>
    <col min="5" max="8" width="10.375" style="100" customWidth="1"/>
    <col min="9" max="14" width="8.625" style="100" customWidth="1"/>
    <col min="15" max="16384" width="9" style="100"/>
  </cols>
  <sheetData>
    <row r="1" spans="1:15">
      <c r="A1" s="98" t="s">
        <v>517</v>
      </c>
      <c r="B1" s="98"/>
      <c r="C1" s="98"/>
      <c r="D1" s="98"/>
      <c r="E1" s="98"/>
      <c r="F1" s="98"/>
      <c r="G1" s="98"/>
      <c r="H1" s="98"/>
      <c r="I1" s="98"/>
      <c r="J1" s="98"/>
      <c r="K1" s="499" t="s">
        <v>3</v>
      </c>
      <c r="L1" s="500"/>
      <c r="M1" s="501" t="str">
        <f>IF(その１!$D$12="","",その１!$D$12)</f>
        <v/>
      </c>
      <c r="N1" s="502"/>
      <c r="O1" s="99"/>
    </row>
    <row r="2" spans="1:1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503" t="str">
        <f>CONCATENATE("令和",その１!$C$3,"年度")</f>
        <v>令和2年度</v>
      </c>
      <c r="N2" s="503"/>
      <c r="O2" s="101"/>
    </row>
    <row r="3" spans="1:15">
      <c r="A3" s="98" t="s">
        <v>511</v>
      </c>
      <c r="B3" s="98"/>
      <c r="C3" s="98"/>
      <c r="D3" s="98"/>
      <c r="E3" s="102"/>
      <c r="F3" s="98"/>
      <c r="G3" s="98"/>
      <c r="H3" s="98"/>
      <c r="I3" s="98"/>
      <c r="J3" s="98"/>
      <c r="K3" s="98"/>
      <c r="L3" s="98"/>
      <c r="M3" s="98"/>
      <c r="N3" s="98"/>
    </row>
    <row r="4" spans="1:15" ht="14.25" thickBo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5" ht="18" customHeight="1">
      <c r="A5" s="514"/>
      <c r="B5" s="516" t="s">
        <v>489</v>
      </c>
      <c r="C5" s="517"/>
      <c r="D5" s="518"/>
      <c r="E5" s="522" t="s">
        <v>512</v>
      </c>
      <c r="F5" s="517"/>
      <c r="G5" s="517" t="s">
        <v>495</v>
      </c>
      <c r="H5" s="517"/>
      <c r="I5" s="504" t="s">
        <v>538</v>
      </c>
      <c r="J5" s="524"/>
      <c r="K5" s="504" t="s">
        <v>537</v>
      </c>
      <c r="L5" s="505"/>
      <c r="M5" s="506" t="s">
        <v>496</v>
      </c>
      <c r="N5" s="507"/>
    </row>
    <row r="6" spans="1:15" ht="18" customHeight="1" thickBot="1">
      <c r="A6" s="515"/>
      <c r="B6" s="519"/>
      <c r="C6" s="520"/>
      <c r="D6" s="521"/>
      <c r="E6" s="523"/>
      <c r="F6" s="520"/>
      <c r="G6" s="520"/>
      <c r="H6" s="520"/>
      <c r="I6" s="508" t="s">
        <v>513</v>
      </c>
      <c r="J6" s="525"/>
      <c r="K6" s="508" t="s">
        <v>539</v>
      </c>
      <c r="L6" s="509"/>
      <c r="M6" s="510" t="s">
        <v>514</v>
      </c>
      <c r="N6" s="511"/>
    </row>
    <row r="7" spans="1:15" ht="28.35" customHeight="1">
      <c r="A7" s="104">
        <v>1</v>
      </c>
      <c r="B7" s="491"/>
      <c r="C7" s="492"/>
      <c r="D7" s="493"/>
      <c r="E7" s="494"/>
      <c r="F7" s="495"/>
      <c r="G7" s="494"/>
      <c r="H7" s="495"/>
      <c r="I7" s="496"/>
      <c r="J7" s="496"/>
      <c r="K7" s="497"/>
      <c r="L7" s="498"/>
      <c r="M7" s="512" t="str">
        <f>IF(AND($B7&lt;&gt;"",$E7&lt;&gt;"",$G7&lt;&gt;"",$I7&lt;&gt;"",$K7&lt;&gt;""),(0.495-$I7)*$K7,"")</f>
        <v/>
      </c>
      <c r="N7" s="513"/>
      <c r="O7" s="105" t="str">
        <f>IF(AND($B7="",$E7="",$G7="",$I7="",$K7=""),"",IF(AND($B7&lt;&gt;"",$E7&lt;&gt;"",$G7&lt;&gt;"",$I7&lt;&gt;"",$K7&lt;&gt;""),""," ← 一行すべての情報が入力されると削減量が計算されます。"))</f>
        <v/>
      </c>
    </row>
    <row r="8" spans="1:15" ht="28.35" customHeight="1">
      <c r="A8" s="106">
        <v>2</v>
      </c>
      <c r="B8" s="483"/>
      <c r="C8" s="484"/>
      <c r="D8" s="485"/>
      <c r="E8" s="486"/>
      <c r="F8" s="487"/>
      <c r="G8" s="487"/>
      <c r="H8" s="487"/>
      <c r="I8" s="488"/>
      <c r="J8" s="488"/>
      <c r="K8" s="489"/>
      <c r="L8" s="490"/>
      <c r="M8" s="481" t="str">
        <f t="shared" ref="M8:M16" si="0">IF(AND($B8&lt;&gt;"",$E8&lt;&gt;"",$G8&lt;&gt;"",$I8&lt;&gt;"",$K8&lt;&gt;""),(0.495-$I8)*$K8,"")</f>
        <v/>
      </c>
      <c r="N8" s="482"/>
      <c r="O8" s="105" t="str">
        <f t="shared" ref="O8:O16" si="1">IF(AND($B8="",$E8="",$G8="",$I8="",$K8=""),"",IF(AND($B8&lt;&gt;"",$E8&lt;&gt;"",$G8&lt;&gt;"",$I8&lt;&gt;"",$K8&lt;&gt;""),""," ← 一行すべての情報が入力されると削減量が計算されます。"))</f>
        <v/>
      </c>
    </row>
    <row r="9" spans="1:15" ht="28.35" customHeight="1">
      <c r="A9" s="106">
        <v>3</v>
      </c>
      <c r="B9" s="483"/>
      <c r="C9" s="484"/>
      <c r="D9" s="485"/>
      <c r="E9" s="486"/>
      <c r="F9" s="487"/>
      <c r="G9" s="487"/>
      <c r="H9" s="487"/>
      <c r="I9" s="488"/>
      <c r="J9" s="488"/>
      <c r="K9" s="489"/>
      <c r="L9" s="490"/>
      <c r="M9" s="481" t="str">
        <f t="shared" si="0"/>
        <v/>
      </c>
      <c r="N9" s="482"/>
      <c r="O9" s="105" t="str">
        <f t="shared" si="1"/>
        <v/>
      </c>
    </row>
    <row r="10" spans="1:15" ht="28.35" customHeight="1">
      <c r="A10" s="106">
        <v>4</v>
      </c>
      <c r="B10" s="483"/>
      <c r="C10" s="484"/>
      <c r="D10" s="485"/>
      <c r="E10" s="486"/>
      <c r="F10" s="487"/>
      <c r="G10" s="487"/>
      <c r="H10" s="487"/>
      <c r="I10" s="488"/>
      <c r="J10" s="488"/>
      <c r="K10" s="489"/>
      <c r="L10" s="490"/>
      <c r="M10" s="481" t="str">
        <f t="shared" si="0"/>
        <v/>
      </c>
      <c r="N10" s="482"/>
      <c r="O10" s="105" t="str">
        <f t="shared" si="1"/>
        <v/>
      </c>
    </row>
    <row r="11" spans="1:15" ht="28.35" customHeight="1">
      <c r="A11" s="106">
        <v>5</v>
      </c>
      <c r="B11" s="483"/>
      <c r="C11" s="484"/>
      <c r="D11" s="485"/>
      <c r="E11" s="486"/>
      <c r="F11" s="487"/>
      <c r="G11" s="487"/>
      <c r="H11" s="487"/>
      <c r="I11" s="488"/>
      <c r="J11" s="488"/>
      <c r="K11" s="489"/>
      <c r="L11" s="490"/>
      <c r="M11" s="481" t="str">
        <f t="shared" si="0"/>
        <v/>
      </c>
      <c r="N11" s="482"/>
      <c r="O11" s="105" t="str">
        <f t="shared" si="1"/>
        <v/>
      </c>
    </row>
    <row r="12" spans="1:15" ht="28.35" customHeight="1">
      <c r="A12" s="106">
        <v>6</v>
      </c>
      <c r="B12" s="483"/>
      <c r="C12" s="484"/>
      <c r="D12" s="485"/>
      <c r="E12" s="486"/>
      <c r="F12" s="487"/>
      <c r="G12" s="487"/>
      <c r="H12" s="487"/>
      <c r="I12" s="488"/>
      <c r="J12" s="488"/>
      <c r="K12" s="489"/>
      <c r="L12" s="490"/>
      <c r="M12" s="481" t="str">
        <f t="shared" si="0"/>
        <v/>
      </c>
      <c r="N12" s="482"/>
      <c r="O12" s="105" t="str">
        <f t="shared" si="1"/>
        <v/>
      </c>
    </row>
    <row r="13" spans="1:15" ht="28.35" customHeight="1">
      <c r="A13" s="106">
        <v>7</v>
      </c>
      <c r="B13" s="483"/>
      <c r="C13" s="484"/>
      <c r="D13" s="485"/>
      <c r="E13" s="486"/>
      <c r="F13" s="487"/>
      <c r="G13" s="487"/>
      <c r="H13" s="487"/>
      <c r="I13" s="488"/>
      <c r="J13" s="488"/>
      <c r="K13" s="489"/>
      <c r="L13" s="490"/>
      <c r="M13" s="481" t="str">
        <f t="shared" si="0"/>
        <v/>
      </c>
      <c r="N13" s="482"/>
      <c r="O13" s="105" t="str">
        <f t="shared" si="1"/>
        <v/>
      </c>
    </row>
    <row r="14" spans="1:15" ht="28.35" customHeight="1">
      <c r="A14" s="106">
        <v>8</v>
      </c>
      <c r="B14" s="483"/>
      <c r="C14" s="484"/>
      <c r="D14" s="485"/>
      <c r="E14" s="486"/>
      <c r="F14" s="487"/>
      <c r="G14" s="487"/>
      <c r="H14" s="487"/>
      <c r="I14" s="488"/>
      <c r="J14" s="488"/>
      <c r="K14" s="489"/>
      <c r="L14" s="490"/>
      <c r="M14" s="481" t="str">
        <f t="shared" si="0"/>
        <v/>
      </c>
      <c r="N14" s="482"/>
      <c r="O14" s="105" t="str">
        <f t="shared" si="1"/>
        <v/>
      </c>
    </row>
    <row r="15" spans="1:15" ht="28.35" customHeight="1">
      <c r="A15" s="106">
        <v>9</v>
      </c>
      <c r="B15" s="483"/>
      <c r="C15" s="484"/>
      <c r="D15" s="485"/>
      <c r="E15" s="486"/>
      <c r="F15" s="487"/>
      <c r="G15" s="487"/>
      <c r="H15" s="487"/>
      <c r="I15" s="488"/>
      <c r="J15" s="488"/>
      <c r="K15" s="489"/>
      <c r="L15" s="490"/>
      <c r="M15" s="481" t="str">
        <f t="shared" si="0"/>
        <v/>
      </c>
      <c r="N15" s="482"/>
      <c r="O15" s="105" t="str">
        <f t="shared" si="1"/>
        <v/>
      </c>
    </row>
    <row r="16" spans="1:15" ht="28.35" customHeight="1" thickBot="1">
      <c r="A16" s="107">
        <v>10</v>
      </c>
      <c r="B16" s="471"/>
      <c r="C16" s="472"/>
      <c r="D16" s="473"/>
      <c r="E16" s="474"/>
      <c r="F16" s="475"/>
      <c r="G16" s="475"/>
      <c r="H16" s="475"/>
      <c r="I16" s="476"/>
      <c r="J16" s="476"/>
      <c r="K16" s="477"/>
      <c r="L16" s="478"/>
      <c r="M16" s="479" t="str">
        <f t="shared" si="0"/>
        <v/>
      </c>
      <c r="N16" s="480"/>
      <c r="O16" s="105" t="str">
        <f t="shared" si="1"/>
        <v/>
      </c>
    </row>
    <row r="17" spans="1:14" ht="28.35" customHeight="1">
      <c r="A17" s="103"/>
      <c r="B17" s="98"/>
      <c r="C17" s="103"/>
      <c r="D17" s="103"/>
      <c r="E17" s="103"/>
      <c r="F17" s="103"/>
      <c r="G17" s="103"/>
      <c r="H17" s="103"/>
      <c r="I17" s="103"/>
      <c r="J17" s="103"/>
      <c r="K17" s="108"/>
      <c r="L17" s="109"/>
      <c r="M17" s="103"/>
      <c r="N17" s="351" t="s">
        <v>540</v>
      </c>
    </row>
    <row r="18" spans="1:14" ht="28.35" customHeight="1" thickBot="1">
      <c r="A18" s="103"/>
      <c r="B18" s="98"/>
      <c r="C18" s="103"/>
      <c r="D18" s="103"/>
      <c r="E18" s="103"/>
      <c r="F18" s="103"/>
      <c r="G18" s="103"/>
      <c r="H18" s="103"/>
      <c r="I18" s="103"/>
      <c r="J18" s="103"/>
      <c r="K18" s="110"/>
      <c r="L18" s="110"/>
      <c r="M18" s="103"/>
      <c r="N18" s="103"/>
    </row>
    <row r="19" spans="1:14" ht="28.35" customHeight="1" thickBot="1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465" t="s">
        <v>515</v>
      </c>
      <c r="L19" s="466"/>
      <c r="M19" s="466"/>
      <c r="N19" s="467"/>
    </row>
    <row r="20" spans="1:14" s="113" customFormat="1" ht="28.35" customHeight="1" thickBot="1">
      <c r="A20" s="111"/>
      <c r="B20" s="111"/>
      <c r="C20" s="111"/>
      <c r="D20" s="111"/>
      <c r="E20" s="111"/>
      <c r="F20" s="111"/>
      <c r="G20" s="111"/>
      <c r="H20" s="112"/>
      <c r="I20" s="112"/>
      <c r="J20" s="112"/>
      <c r="K20" s="468">
        <f>ROUND(SUM(M7:N16),0)</f>
        <v>0</v>
      </c>
      <c r="L20" s="469"/>
      <c r="M20" s="469"/>
      <c r="N20" s="470"/>
    </row>
    <row r="21" spans="1:14" ht="28.35" customHeight="1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spans="1:14" ht="28.35" customHeight="1"/>
    <row r="23" spans="1:14" ht="28.35" customHeight="1"/>
    <row r="24" spans="1:14" ht="28.35" customHeight="1"/>
    <row r="25" spans="1:14" ht="28.35" customHeight="1"/>
    <row r="26" spans="1:14" ht="28.35" customHeight="1"/>
    <row r="27" spans="1:14" ht="28.35" customHeight="1"/>
    <row r="28" spans="1:14" ht="28.35" customHeight="1"/>
    <row r="29" spans="1:14" ht="28.35" customHeight="1"/>
    <row r="30" spans="1:14" ht="28.35" customHeight="1"/>
    <row r="31" spans="1:14" ht="28.35" customHeight="1"/>
    <row r="32" spans="1:14" ht="28.35" customHeight="1"/>
    <row r="33" ht="28.35" customHeight="1"/>
    <row r="34" ht="28.35" customHeight="1"/>
    <row r="35" ht="28.35" customHeight="1"/>
    <row r="36" ht="28.35" customHeight="1"/>
    <row r="37" ht="28.35" customHeight="1"/>
    <row r="38" ht="28.35" customHeight="1"/>
  </sheetData>
  <sheetProtection password="813D" sheet="1" objects="1" scenarios="1"/>
  <mergeCells count="75">
    <mergeCell ref="A5:A6"/>
    <mergeCell ref="B5:D6"/>
    <mergeCell ref="E5:F6"/>
    <mergeCell ref="G5:H6"/>
    <mergeCell ref="I5:J5"/>
    <mergeCell ref="I6:J6"/>
    <mergeCell ref="I7:J7"/>
    <mergeCell ref="K7:L7"/>
    <mergeCell ref="K1:L1"/>
    <mergeCell ref="M1:N1"/>
    <mergeCell ref="M2:N2"/>
    <mergeCell ref="K5:L5"/>
    <mergeCell ref="M5:N5"/>
    <mergeCell ref="K6:L6"/>
    <mergeCell ref="M6:N6"/>
    <mergeCell ref="M7:N7"/>
    <mergeCell ref="M8:N8"/>
    <mergeCell ref="B9:D9"/>
    <mergeCell ref="E9:F9"/>
    <mergeCell ref="G9:H9"/>
    <mergeCell ref="I9:J9"/>
    <mergeCell ref="K9:L9"/>
    <mergeCell ref="B8:D8"/>
    <mergeCell ref="E8:F8"/>
    <mergeCell ref="G8:H8"/>
    <mergeCell ref="I8:J8"/>
    <mergeCell ref="K8:L8"/>
    <mergeCell ref="B7:D7"/>
    <mergeCell ref="E7:F7"/>
    <mergeCell ref="G7:H7"/>
    <mergeCell ref="M11:N11"/>
    <mergeCell ref="B10:D10"/>
    <mergeCell ref="E10:F10"/>
    <mergeCell ref="G10:H10"/>
    <mergeCell ref="I10:J10"/>
    <mergeCell ref="K10:L10"/>
    <mergeCell ref="M10:N10"/>
    <mergeCell ref="B11:D11"/>
    <mergeCell ref="E11:F11"/>
    <mergeCell ref="G11:H11"/>
    <mergeCell ref="I11:J11"/>
    <mergeCell ref="K11:L11"/>
    <mergeCell ref="M9:N9"/>
    <mergeCell ref="M13:N13"/>
    <mergeCell ref="B12:D12"/>
    <mergeCell ref="E12:F12"/>
    <mergeCell ref="G12:H12"/>
    <mergeCell ref="I12:J12"/>
    <mergeCell ref="K12:L12"/>
    <mergeCell ref="M12:N12"/>
    <mergeCell ref="B13:D13"/>
    <mergeCell ref="E13:F13"/>
    <mergeCell ref="G13:H13"/>
    <mergeCell ref="I13:J13"/>
    <mergeCell ref="K13:L13"/>
    <mergeCell ref="M15:N15"/>
    <mergeCell ref="B14:D14"/>
    <mergeCell ref="E14:F14"/>
    <mergeCell ref="G14:H14"/>
    <mergeCell ref="I14:J14"/>
    <mergeCell ref="K14:L14"/>
    <mergeCell ref="M14:N14"/>
    <mergeCell ref="B15:D15"/>
    <mergeCell ref="E15:F15"/>
    <mergeCell ref="G15:H15"/>
    <mergeCell ref="I15:J15"/>
    <mergeCell ref="K15:L15"/>
    <mergeCell ref="K19:N19"/>
    <mergeCell ref="K20:N20"/>
    <mergeCell ref="B16:D16"/>
    <mergeCell ref="E16:F16"/>
    <mergeCell ref="G16:H16"/>
    <mergeCell ref="I16:J16"/>
    <mergeCell ref="K16:L16"/>
    <mergeCell ref="M16:N16"/>
  </mergeCells>
  <phoneticPr fontId="36"/>
  <dataValidations count="2">
    <dataValidation type="decimal" imeMode="disabled" operator="lessThanOrEqual" allowBlank="1" showInputMessage="1" showErrorMessage="1" error="調整後排出係数は0.370以下です。" sqref="I7:J16" xr:uid="{557E7D4E-0BA0-441A-9392-767AFDD131AB}">
      <formula1>0.37</formula1>
    </dataValidation>
    <dataValidation type="whole" operator="greaterThanOrEqual" allowBlank="1" showInputMessage="1" showErrorMessage="1" sqref="K7:L16" xr:uid="{EB9DB3DF-67E1-4FA9-BCB5-18749280CB91}">
      <formula1>1</formula1>
    </dataValidation>
  </dataValidations>
  <pageMargins left="0.78740157480314965" right="0.59055118110236227" top="0.78740157480314965" bottom="0.59055118110236227" header="0.31496062992125984" footer="0.31496062992125984"/>
  <pageSetup paperSize="9" scale="7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2">
    <pageSetUpPr fitToPage="1"/>
  </sheetPr>
  <dimension ref="A1:Q60"/>
  <sheetViews>
    <sheetView showGridLines="0" showZeros="0" zoomScaleNormal="100" zoomScaleSheetLayoutView="100" workbookViewId="0"/>
  </sheetViews>
  <sheetFormatPr defaultColWidth="4.125" defaultRowHeight="13.5"/>
  <cols>
    <col min="1" max="2" width="4.625" style="116" customWidth="1"/>
    <col min="3" max="3" width="12.625" style="116" customWidth="1"/>
    <col min="4" max="4" width="14.625" style="116" customWidth="1"/>
    <col min="5" max="5" width="16.625" style="116" customWidth="1"/>
    <col min="6" max="6" width="14.625" style="116" customWidth="1"/>
    <col min="7" max="7" width="8.625" style="116" customWidth="1"/>
    <col min="8" max="8" width="12.625" style="116" customWidth="1"/>
    <col min="9" max="9" width="8.625" style="116" customWidth="1"/>
    <col min="10" max="10" width="10.625" style="116" customWidth="1"/>
    <col min="11" max="11" width="8.625" style="116" customWidth="1"/>
    <col min="12" max="12" width="12.625" style="116" customWidth="1"/>
    <col min="13" max="13" width="10.625" style="116" customWidth="1"/>
    <col min="14" max="14" width="14.625" style="116" customWidth="1"/>
    <col min="15" max="16" width="10.625" style="116" customWidth="1"/>
    <col min="17" max="17" width="16.625" style="116" customWidth="1"/>
    <col min="18" max="253" width="9" style="116" customWidth="1"/>
    <col min="254" max="254" width="1.625" style="116" customWidth="1"/>
    <col min="255" max="255" width="1.875" style="116" customWidth="1"/>
    <col min="256" max="16384" width="4.125" style="116"/>
  </cols>
  <sheetData>
    <row r="1" spans="1:17">
      <c r="A1" s="98" t="s">
        <v>497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622" t="s">
        <v>16</v>
      </c>
      <c r="P1" s="622"/>
      <c r="Q1" s="115">
        <f>その１!D12</f>
        <v>0</v>
      </c>
    </row>
    <row r="2" spans="1:17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7" t="str">
        <f>CONCATENATE(その１!B3,その１!C3,その１!E3)</f>
        <v>令和2年度</v>
      </c>
    </row>
    <row r="3" spans="1:17" s="124" customFormat="1" ht="23.25" customHeight="1" thickBot="1">
      <c r="A3" s="118" t="s">
        <v>525</v>
      </c>
      <c r="B3" s="119"/>
      <c r="C3" s="119"/>
      <c r="D3" s="119"/>
      <c r="E3" s="119"/>
      <c r="F3" s="120"/>
      <c r="G3" s="119"/>
      <c r="H3" s="120"/>
      <c r="I3" s="119"/>
      <c r="J3" s="623">
        <f>その１!D10</f>
        <v>0</v>
      </c>
      <c r="K3" s="624"/>
      <c r="L3" s="624"/>
      <c r="M3" s="624"/>
      <c r="N3" s="624"/>
      <c r="O3" s="121"/>
      <c r="P3" s="122"/>
      <c r="Q3" s="123"/>
    </row>
    <row r="4" spans="1:17" ht="54" customHeight="1">
      <c r="A4" s="125"/>
      <c r="B4" s="640" t="s">
        <v>526</v>
      </c>
      <c r="C4" s="641"/>
      <c r="D4" s="641"/>
      <c r="E4" s="642"/>
      <c r="F4" s="634" t="s">
        <v>365</v>
      </c>
      <c r="G4" s="635"/>
      <c r="H4" s="634" t="s">
        <v>449</v>
      </c>
      <c r="I4" s="635"/>
      <c r="J4" s="630" t="s">
        <v>59</v>
      </c>
      <c r="K4" s="631"/>
      <c r="L4" s="126" t="s">
        <v>364</v>
      </c>
      <c r="M4" s="127" t="s">
        <v>60</v>
      </c>
      <c r="N4" s="127" t="s">
        <v>363</v>
      </c>
      <c r="O4" s="632" t="s">
        <v>61</v>
      </c>
      <c r="P4" s="633"/>
      <c r="Q4" s="128" t="s">
        <v>362</v>
      </c>
    </row>
    <row r="5" spans="1:17" ht="33" customHeight="1">
      <c r="A5" s="129"/>
      <c r="B5" s="643"/>
      <c r="C5" s="644"/>
      <c r="D5" s="644"/>
      <c r="E5" s="645"/>
      <c r="F5" s="130"/>
      <c r="G5" s="131"/>
      <c r="H5" s="132" t="s">
        <v>62</v>
      </c>
      <c r="I5" s="133"/>
      <c r="J5" s="134" t="s">
        <v>63</v>
      </c>
      <c r="K5" s="135"/>
      <c r="L5" s="132" t="s">
        <v>64</v>
      </c>
      <c r="M5" s="136" t="s">
        <v>65</v>
      </c>
      <c r="N5" s="136" t="s">
        <v>66</v>
      </c>
      <c r="O5" s="134" t="s">
        <v>67</v>
      </c>
      <c r="P5" s="135"/>
      <c r="Q5" s="137" t="s">
        <v>68</v>
      </c>
    </row>
    <row r="6" spans="1:17" ht="33" customHeight="1" thickBot="1">
      <c r="A6" s="138"/>
      <c r="B6" s="646"/>
      <c r="C6" s="647"/>
      <c r="D6" s="647"/>
      <c r="E6" s="648"/>
      <c r="F6" s="139"/>
      <c r="G6" s="140"/>
      <c r="H6" s="139"/>
      <c r="I6" s="140"/>
      <c r="J6" s="141"/>
      <c r="K6" s="142"/>
      <c r="L6" s="143" t="s">
        <v>69</v>
      </c>
      <c r="M6" s="144" t="s">
        <v>70</v>
      </c>
      <c r="N6" s="144" t="s">
        <v>26</v>
      </c>
      <c r="O6" s="141"/>
      <c r="P6" s="142"/>
      <c r="Q6" s="145" t="s">
        <v>71</v>
      </c>
    </row>
    <row r="7" spans="1:17" ht="30.2" customHeight="1">
      <c r="A7" s="609" t="s">
        <v>72</v>
      </c>
      <c r="B7" s="604" t="s">
        <v>22</v>
      </c>
      <c r="C7" s="606" t="s">
        <v>23</v>
      </c>
      <c r="D7" s="607"/>
      <c r="E7" s="608"/>
      <c r="F7" s="146">
        <f>その２!AB64</f>
        <v>0</v>
      </c>
      <c r="G7" s="147" t="s">
        <v>332</v>
      </c>
      <c r="H7" s="148">
        <f>ROUND(F7,0)</f>
        <v>0</v>
      </c>
      <c r="I7" s="147" t="s">
        <v>332</v>
      </c>
      <c r="J7" s="149">
        <v>38.200000000000003</v>
      </c>
      <c r="K7" s="150" t="s">
        <v>328</v>
      </c>
      <c r="L7" s="151">
        <f>H7*J7</f>
        <v>0</v>
      </c>
      <c r="M7" s="636">
        <v>2.58E-2</v>
      </c>
      <c r="N7" s="152">
        <f>H7*J7*M$7</f>
        <v>0</v>
      </c>
      <c r="O7" s="153">
        <v>1.8700000000000001E-2</v>
      </c>
      <c r="P7" s="154" t="s">
        <v>24</v>
      </c>
      <c r="Q7" s="334">
        <f t="shared" ref="Q7:Q34" si="0">H7*J7*O7*44/12</f>
        <v>0</v>
      </c>
    </row>
    <row r="8" spans="1:17" ht="30.2" customHeight="1">
      <c r="A8" s="610"/>
      <c r="B8" s="605"/>
      <c r="C8" s="589" t="s">
        <v>25</v>
      </c>
      <c r="D8" s="594"/>
      <c r="E8" s="590"/>
      <c r="F8" s="146">
        <f>その２!AG64</f>
        <v>0</v>
      </c>
      <c r="G8" s="155" t="s">
        <v>332</v>
      </c>
      <c r="H8" s="148">
        <f t="shared" ref="H8:H44" si="1">ROUND(F8,0)</f>
        <v>0</v>
      </c>
      <c r="I8" s="155" t="s">
        <v>332</v>
      </c>
      <c r="J8" s="156">
        <v>35.299999999999997</v>
      </c>
      <c r="K8" s="155" t="s">
        <v>328</v>
      </c>
      <c r="L8" s="157">
        <f t="shared" ref="L8:L43" si="2">H8*J8</f>
        <v>0</v>
      </c>
      <c r="M8" s="637"/>
      <c r="N8" s="152">
        <f t="shared" ref="N8:N34" si="3">H8*J8*M$7</f>
        <v>0</v>
      </c>
      <c r="O8" s="158">
        <v>1.84E-2</v>
      </c>
      <c r="P8" s="159" t="s">
        <v>24</v>
      </c>
      <c r="Q8" s="334">
        <f t="shared" si="0"/>
        <v>0</v>
      </c>
    </row>
    <row r="9" spans="1:17" ht="30.2" customHeight="1">
      <c r="A9" s="610"/>
      <c r="B9" s="605"/>
      <c r="C9" s="589" t="s">
        <v>27</v>
      </c>
      <c r="D9" s="594"/>
      <c r="E9" s="590"/>
      <c r="F9" s="146">
        <f>その２!AL64</f>
        <v>0</v>
      </c>
      <c r="G9" s="155" t="s">
        <v>332</v>
      </c>
      <c r="H9" s="148">
        <f t="shared" si="1"/>
        <v>0</v>
      </c>
      <c r="I9" s="155" t="s">
        <v>332</v>
      </c>
      <c r="J9" s="156">
        <v>34.6</v>
      </c>
      <c r="K9" s="155" t="s">
        <v>328</v>
      </c>
      <c r="L9" s="157">
        <f t="shared" si="2"/>
        <v>0</v>
      </c>
      <c r="M9" s="637"/>
      <c r="N9" s="152">
        <f t="shared" si="3"/>
        <v>0</v>
      </c>
      <c r="O9" s="158">
        <v>1.83E-2</v>
      </c>
      <c r="P9" s="160" t="s">
        <v>325</v>
      </c>
      <c r="Q9" s="334">
        <f t="shared" si="0"/>
        <v>0</v>
      </c>
    </row>
    <row r="10" spans="1:17" ht="30.2" customHeight="1">
      <c r="A10" s="610"/>
      <c r="B10" s="605"/>
      <c r="C10" s="589" t="s">
        <v>28</v>
      </c>
      <c r="D10" s="594"/>
      <c r="E10" s="590"/>
      <c r="F10" s="146">
        <f>その２!AQ64</f>
        <v>0</v>
      </c>
      <c r="G10" s="155" t="s">
        <v>332</v>
      </c>
      <c r="H10" s="148">
        <f t="shared" si="1"/>
        <v>0</v>
      </c>
      <c r="I10" s="155" t="s">
        <v>332</v>
      </c>
      <c r="J10" s="156">
        <v>33.6</v>
      </c>
      <c r="K10" s="155" t="s">
        <v>328</v>
      </c>
      <c r="L10" s="157">
        <f t="shared" si="2"/>
        <v>0</v>
      </c>
      <c r="M10" s="637"/>
      <c r="N10" s="152">
        <f t="shared" si="3"/>
        <v>0</v>
      </c>
      <c r="O10" s="158">
        <v>1.8200000000000001E-2</v>
      </c>
      <c r="P10" s="160" t="s">
        <v>325</v>
      </c>
      <c r="Q10" s="334">
        <f t="shared" si="0"/>
        <v>0</v>
      </c>
    </row>
    <row r="11" spans="1:17" ht="30.2" customHeight="1">
      <c r="A11" s="610"/>
      <c r="B11" s="605"/>
      <c r="C11" s="589" t="s">
        <v>30</v>
      </c>
      <c r="D11" s="594"/>
      <c r="E11" s="590"/>
      <c r="F11" s="146">
        <f>その２!AV64</f>
        <v>0</v>
      </c>
      <c r="G11" s="155" t="s">
        <v>332</v>
      </c>
      <c r="H11" s="148">
        <f t="shared" si="1"/>
        <v>0</v>
      </c>
      <c r="I11" s="155" t="s">
        <v>332</v>
      </c>
      <c r="J11" s="156">
        <v>36.700000000000003</v>
      </c>
      <c r="K11" s="155" t="s">
        <v>328</v>
      </c>
      <c r="L11" s="157">
        <f t="shared" si="2"/>
        <v>0</v>
      </c>
      <c r="M11" s="637"/>
      <c r="N11" s="152">
        <f t="shared" si="3"/>
        <v>0</v>
      </c>
      <c r="O11" s="158">
        <v>1.8499999999999999E-2</v>
      </c>
      <c r="P11" s="160" t="s">
        <v>325</v>
      </c>
      <c r="Q11" s="334">
        <f t="shared" si="0"/>
        <v>0</v>
      </c>
    </row>
    <row r="12" spans="1:17" ht="30.2" customHeight="1">
      <c r="A12" s="610"/>
      <c r="B12" s="605"/>
      <c r="C12" s="589" t="s">
        <v>31</v>
      </c>
      <c r="D12" s="594"/>
      <c r="E12" s="590"/>
      <c r="F12" s="146">
        <f>その２!BA64</f>
        <v>0</v>
      </c>
      <c r="G12" s="155" t="s">
        <v>332</v>
      </c>
      <c r="H12" s="148">
        <f t="shared" si="1"/>
        <v>0</v>
      </c>
      <c r="I12" s="155" t="s">
        <v>332</v>
      </c>
      <c r="J12" s="156">
        <v>37.700000000000003</v>
      </c>
      <c r="K12" s="155" t="s">
        <v>328</v>
      </c>
      <c r="L12" s="157">
        <f t="shared" si="2"/>
        <v>0</v>
      </c>
      <c r="M12" s="637"/>
      <c r="N12" s="152">
        <f t="shared" si="3"/>
        <v>0</v>
      </c>
      <c r="O12" s="158">
        <v>1.8700000000000001E-2</v>
      </c>
      <c r="P12" s="160" t="s">
        <v>325</v>
      </c>
      <c r="Q12" s="334">
        <f t="shared" si="0"/>
        <v>0</v>
      </c>
    </row>
    <row r="13" spans="1:17" ht="30.2" customHeight="1">
      <c r="A13" s="610"/>
      <c r="B13" s="605"/>
      <c r="C13" s="589" t="s">
        <v>32</v>
      </c>
      <c r="D13" s="594"/>
      <c r="E13" s="590"/>
      <c r="F13" s="146">
        <f>その２!BF64</f>
        <v>0</v>
      </c>
      <c r="G13" s="155" t="s">
        <v>332</v>
      </c>
      <c r="H13" s="148">
        <f t="shared" si="1"/>
        <v>0</v>
      </c>
      <c r="I13" s="155" t="s">
        <v>332</v>
      </c>
      <c r="J13" s="156">
        <v>39.1</v>
      </c>
      <c r="K13" s="155" t="s">
        <v>328</v>
      </c>
      <c r="L13" s="157">
        <f t="shared" si="2"/>
        <v>0</v>
      </c>
      <c r="M13" s="637"/>
      <c r="N13" s="152">
        <f t="shared" si="3"/>
        <v>0</v>
      </c>
      <c r="O13" s="158">
        <v>1.89E-2</v>
      </c>
      <c r="P13" s="160" t="s">
        <v>325</v>
      </c>
      <c r="Q13" s="334">
        <f t="shared" si="0"/>
        <v>0</v>
      </c>
    </row>
    <row r="14" spans="1:17" ht="30.2" customHeight="1">
      <c r="A14" s="610"/>
      <c r="B14" s="605"/>
      <c r="C14" s="589" t="s">
        <v>33</v>
      </c>
      <c r="D14" s="594"/>
      <c r="E14" s="590"/>
      <c r="F14" s="146">
        <f>その２!BK64</f>
        <v>0</v>
      </c>
      <c r="G14" s="155" t="s">
        <v>332</v>
      </c>
      <c r="H14" s="148">
        <f t="shared" si="1"/>
        <v>0</v>
      </c>
      <c r="I14" s="155" t="s">
        <v>332</v>
      </c>
      <c r="J14" s="156">
        <v>41.9</v>
      </c>
      <c r="K14" s="155" t="s">
        <v>328</v>
      </c>
      <c r="L14" s="157">
        <f t="shared" si="2"/>
        <v>0</v>
      </c>
      <c r="M14" s="637"/>
      <c r="N14" s="152">
        <f t="shared" si="3"/>
        <v>0</v>
      </c>
      <c r="O14" s="158">
        <v>1.95E-2</v>
      </c>
      <c r="P14" s="160" t="s">
        <v>325</v>
      </c>
      <c r="Q14" s="334">
        <f t="shared" si="0"/>
        <v>0</v>
      </c>
    </row>
    <row r="15" spans="1:17" ht="30.2" customHeight="1">
      <c r="A15" s="610"/>
      <c r="B15" s="605"/>
      <c r="C15" s="589" t="s">
        <v>34</v>
      </c>
      <c r="D15" s="594"/>
      <c r="E15" s="590"/>
      <c r="F15" s="146">
        <f>その２!BP64</f>
        <v>0</v>
      </c>
      <c r="G15" s="155" t="s">
        <v>333</v>
      </c>
      <c r="H15" s="148">
        <f t="shared" si="1"/>
        <v>0</v>
      </c>
      <c r="I15" s="155" t="s">
        <v>333</v>
      </c>
      <c r="J15" s="156">
        <v>40.9</v>
      </c>
      <c r="K15" s="155" t="s">
        <v>329</v>
      </c>
      <c r="L15" s="157">
        <f t="shared" si="2"/>
        <v>0</v>
      </c>
      <c r="M15" s="637"/>
      <c r="N15" s="152">
        <f t="shared" si="3"/>
        <v>0</v>
      </c>
      <c r="O15" s="158">
        <v>2.0799999999999999E-2</v>
      </c>
      <c r="P15" s="160" t="s">
        <v>325</v>
      </c>
      <c r="Q15" s="334">
        <f t="shared" si="0"/>
        <v>0</v>
      </c>
    </row>
    <row r="16" spans="1:17" ht="30.2" customHeight="1">
      <c r="A16" s="610"/>
      <c r="B16" s="605"/>
      <c r="C16" s="589" t="s">
        <v>35</v>
      </c>
      <c r="D16" s="594"/>
      <c r="E16" s="590"/>
      <c r="F16" s="146">
        <f>その２!BU64</f>
        <v>0</v>
      </c>
      <c r="G16" s="155" t="s">
        <v>333</v>
      </c>
      <c r="H16" s="148">
        <f t="shared" si="1"/>
        <v>0</v>
      </c>
      <c r="I16" s="155" t="s">
        <v>333</v>
      </c>
      <c r="J16" s="156">
        <v>29.9</v>
      </c>
      <c r="K16" s="155" t="s">
        <v>329</v>
      </c>
      <c r="L16" s="157">
        <f t="shared" si="2"/>
        <v>0</v>
      </c>
      <c r="M16" s="637"/>
      <c r="N16" s="152">
        <f t="shared" si="3"/>
        <v>0</v>
      </c>
      <c r="O16" s="158">
        <v>2.5399999999999999E-2</v>
      </c>
      <c r="P16" s="160" t="s">
        <v>325</v>
      </c>
      <c r="Q16" s="334">
        <f t="shared" si="0"/>
        <v>0</v>
      </c>
    </row>
    <row r="17" spans="1:17" ht="30.2" customHeight="1">
      <c r="A17" s="610"/>
      <c r="B17" s="605"/>
      <c r="C17" s="591" t="s">
        <v>36</v>
      </c>
      <c r="D17" s="589" t="s">
        <v>37</v>
      </c>
      <c r="E17" s="590"/>
      <c r="F17" s="146">
        <f>ROUND(その２!BZ64,0)+ROUND(その２!CE64,0)+ROUND(その２!CJ64,0)+ROUND(その２!CO64,0)</f>
        <v>0</v>
      </c>
      <c r="G17" s="155" t="s">
        <v>333</v>
      </c>
      <c r="H17" s="148">
        <f t="shared" si="1"/>
        <v>0</v>
      </c>
      <c r="I17" s="155" t="s">
        <v>333</v>
      </c>
      <c r="J17" s="156">
        <v>50.8</v>
      </c>
      <c r="K17" s="155" t="s">
        <v>329</v>
      </c>
      <c r="L17" s="157">
        <f t="shared" si="2"/>
        <v>0</v>
      </c>
      <c r="M17" s="637"/>
      <c r="N17" s="152">
        <f t="shared" si="3"/>
        <v>0</v>
      </c>
      <c r="O17" s="158">
        <v>1.61E-2</v>
      </c>
      <c r="P17" s="160" t="s">
        <v>325</v>
      </c>
      <c r="Q17" s="334">
        <f t="shared" si="0"/>
        <v>0</v>
      </c>
    </row>
    <row r="18" spans="1:17" ht="30.2" customHeight="1">
      <c r="A18" s="610"/>
      <c r="B18" s="605"/>
      <c r="C18" s="593"/>
      <c r="D18" s="589" t="s">
        <v>39</v>
      </c>
      <c r="E18" s="590"/>
      <c r="F18" s="146">
        <f>その２!CT64</f>
        <v>0</v>
      </c>
      <c r="G18" s="155" t="s">
        <v>335</v>
      </c>
      <c r="H18" s="148">
        <f t="shared" si="1"/>
        <v>0</v>
      </c>
      <c r="I18" s="155" t="s">
        <v>335</v>
      </c>
      <c r="J18" s="156">
        <v>44.9</v>
      </c>
      <c r="K18" s="155" t="s">
        <v>527</v>
      </c>
      <c r="L18" s="157">
        <f t="shared" si="2"/>
        <v>0</v>
      </c>
      <c r="M18" s="637"/>
      <c r="N18" s="152">
        <f t="shared" si="3"/>
        <v>0</v>
      </c>
      <c r="O18" s="158">
        <v>1.4200000000000001E-2</v>
      </c>
      <c r="P18" s="160" t="s">
        <v>325</v>
      </c>
      <c r="Q18" s="334">
        <f t="shared" si="0"/>
        <v>0</v>
      </c>
    </row>
    <row r="19" spans="1:17" ht="30.2" customHeight="1">
      <c r="A19" s="610"/>
      <c r="B19" s="605"/>
      <c r="C19" s="639" t="s">
        <v>41</v>
      </c>
      <c r="D19" s="589" t="s">
        <v>361</v>
      </c>
      <c r="E19" s="590"/>
      <c r="F19" s="146">
        <f>その２!CY64</f>
        <v>0</v>
      </c>
      <c r="G19" s="155" t="s">
        <v>333</v>
      </c>
      <c r="H19" s="148">
        <f t="shared" si="1"/>
        <v>0</v>
      </c>
      <c r="I19" s="155" t="s">
        <v>333</v>
      </c>
      <c r="J19" s="156">
        <v>54.6</v>
      </c>
      <c r="K19" s="155" t="s">
        <v>329</v>
      </c>
      <c r="L19" s="157">
        <f t="shared" si="2"/>
        <v>0</v>
      </c>
      <c r="M19" s="637"/>
      <c r="N19" s="152">
        <f t="shared" si="3"/>
        <v>0</v>
      </c>
      <c r="O19" s="158">
        <v>1.35E-2</v>
      </c>
      <c r="P19" s="160" t="s">
        <v>325</v>
      </c>
      <c r="Q19" s="334">
        <f t="shared" si="0"/>
        <v>0</v>
      </c>
    </row>
    <row r="20" spans="1:17" ht="30.2" customHeight="1">
      <c r="A20" s="610"/>
      <c r="B20" s="605"/>
      <c r="C20" s="593"/>
      <c r="D20" s="589" t="s">
        <v>42</v>
      </c>
      <c r="E20" s="590"/>
      <c r="F20" s="146">
        <f>その２!DD64</f>
        <v>0</v>
      </c>
      <c r="G20" s="155" t="s">
        <v>335</v>
      </c>
      <c r="H20" s="148">
        <f t="shared" si="1"/>
        <v>0</v>
      </c>
      <c r="I20" s="155" t="s">
        <v>335</v>
      </c>
      <c r="J20" s="156">
        <v>43.5</v>
      </c>
      <c r="K20" s="155" t="s">
        <v>527</v>
      </c>
      <c r="L20" s="157">
        <f t="shared" si="2"/>
        <v>0</v>
      </c>
      <c r="M20" s="637"/>
      <c r="N20" s="152">
        <f t="shared" si="3"/>
        <v>0</v>
      </c>
      <c r="O20" s="158">
        <v>1.3899999999999999E-2</v>
      </c>
      <c r="P20" s="160" t="s">
        <v>325</v>
      </c>
      <c r="Q20" s="334">
        <f t="shared" si="0"/>
        <v>0</v>
      </c>
    </row>
    <row r="21" spans="1:17" ht="30.2" customHeight="1">
      <c r="A21" s="610"/>
      <c r="B21" s="605"/>
      <c r="C21" s="591" t="s">
        <v>43</v>
      </c>
      <c r="D21" s="589" t="s">
        <v>44</v>
      </c>
      <c r="E21" s="590"/>
      <c r="F21" s="146">
        <f>その２!DI64</f>
        <v>0</v>
      </c>
      <c r="G21" s="155" t="s">
        <v>333</v>
      </c>
      <c r="H21" s="148">
        <f t="shared" si="1"/>
        <v>0</v>
      </c>
      <c r="I21" s="155" t="s">
        <v>333</v>
      </c>
      <c r="J21" s="156">
        <v>29</v>
      </c>
      <c r="K21" s="155" t="s">
        <v>329</v>
      </c>
      <c r="L21" s="157">
        <f t="shared" si="2"/>
        <v>0</v>
      </c>
      <c r="M21" s="637"/>
      <c r="N21" s="152">
        <f t="shared" si="3"/>
        <v>0</v>
      </c>
      <c r="O21" s="158">
        <v>2.4500000000000001E-2</v>
      </c>
      <c r="P21" s="160" t="s">
        <v>325</v>
      </c>
      <c r="Q21" s="334">
        <f t="shared" si="0"/>
        <v>0</v>
      </c>
    </row>
    <row r="22" spans="1:17" ht="30.2" customHeight="1">
      <c r="A22" s="610"/>
      <c r="B22" s="605"/>
      <c r="C22" s="592"/>
      <c r="D22" s="589" t="s">
        <v>45</v>
      </c>
      <c r="E22" s="590"/>
      <c r="F22" s="146">
        <f>その２!DN64</f>
        <v>0</v>
      </c>
      <c r="G22" s="155" t="s">
        <v>333</v>
      </c>
      <c r="H22" s="148">
        <f t="shared" si="1"/>
        <v>0</v>
      </c>
      <c r="I22" s="155" t="s">
        <v>333</v>
      </c>
      <c r="J22" s="156">
        <v>25.7</v>
      </c>
      <c r="K22" s="155" t="s">
        <v>329</v>
      </c>
      <c r="L22" s="157">
        <f t="shared" si="2"/>
        <v>0</v>
      </c>
      <c r="M22" s="637"/>
      <c r="N22" s="152">
        <f t="shared" si="3"/>
        <v>0</v>
      </c>
      <c r="O22" s="158">
        <v>2.47E-2</v>
      </c>
      <c r="P22" s="160" t="s">
        <v>325</v>
      </c>
      <c r="Q22" s="334">
        <f t="shared" si="0"/>
        <v>0</v>
      </c>
    </row>
    <row r="23" spans="1:17" ht="30.2" customHeight="1">
      <c r="A23" s="610"/>
      <c r="B23" s="605"/>
      <c r="C23" s="593"/>
      <c r="D23" s="589" t="s">
        <v>46</v>
      </c>
      <c r="E23" s="590"/>
      <c r="F23" s="146">
        <f>その２!DS64</f>
        <v>0</v>
      </c>
      <c r="G23" s="155" t="s">
        <v>333</v>
      </c>
      <c r="H23" s="148">
        <f t="shared" si="1"/>
        <v>0</v>
      </c>
      <c r="I23" s="155" t="s">
        <v>333</v>
      </c>
      <c r="J23" s="156">
        <v>26.9</v>
      </c>
      <c r="K23" s="155" t="s">
        <v>329</v>
      </c>
      <c r="L23" s="157">
        <f t="shared" si="2"/>
        <v>0</v>
      </c>
      <c r="M23" s="637"/>
      <c r="N23" s="152">
        <f t="shared" si="3"/>
        <v>0</v>
      </c>
      <c r="O23" s="158">
        <v>2.5499999999999998E-2</v>
      </c>
      <c r="P23" s="160" t="s">
        <v>325</v>
      </c>
      <c r="Q23" s="334">
        <f t="shared" si="0"/>
        <v>0</v>
      </c>
    </row>
    <row r="24" spans="1:17" ht="30.2" customHeight="1">
      <c r="A24" s="610"/>
      <c r="B24" s="605"/>
      <c r="C24" s="589" t="s">
        <v>47</v>
      </c>
      <c r="D24" s="594"/>
      <c r="E24" s="590"/>
      <c r="F24" s="146">
        <f>その２!DX64</f>
        <v>0</v>
      </c>
      <c r="G24" s="161" t="s">
        <v>333</v>
      </c>
      <c r="H24" s="148">
        <f t="shared" si="1"/>
        <v>0</v>
      </c>
      <c r="I24" s="161" t="s">
        <v>333</v>
      </c>
      <c r="J24" s="156">
        <v>29.4</v>
      </c>
      <c r="K24" s="155" t="s">
        <v>329</v>
      </c>
      <c r="L24" s="157">
        <f t="shared" si="2"/>
        <v>0</v>
      </c>
      <c r="M24" s="637"/>
      <c r="N24" s="152">
        <f t="shared" si="3"/>
        <v>0</v>
      </c>
      <c r="O24" s="158">
        <v>2.9399999999999999E-2</v>
      </c>
      <c r="P24" s="160" t="s">
        <v>325</v>
      </c>
      <c r="Q24" s="334">
        <f t="shared" si="0"/>
        <v>0</v>
      </c>
    </row>
    <row r="25" spans="1:17" ht="30.2" customHeight="1">
      <c r="A25" s="610"/>
      <c r="B25" s="605"/>
      <c r="C25" s="589" t="s">
        <v>48</v>
      </c>
      <c r="D25" s="594"/>
      <c r="E25" s="590"/>
      <c r="F25" s="146">
        <f>その２!EC64</f>
        <v>0</v>
      </c>
      <c r="G25" s="161" t="s">
        <v>333</v>
      </c>
      <c r="H25" s="148">
        <f t="shared" si="1"/>
        <v>0</v>
      </c>
      <c r="I25" s="161" t="s">
        <v>333</v>
      </c>
      <c r="J25" s="156">
        <v>37.299999999999997</v>
      </c>
      <c r="K25" s="155" t="s">
        <v>329</v>
      </c>
      <c r="L25" s="157">
        <f t="shared" si="2"/>
        <v>0</v>
      </c>
      <c r="M25" s="637"/>
      <c r="N25" s="152">
        <f t="shared" si="3"/>
        <v>0</v>
      </c>
      <c r="O25" s="158">
        <v>2.0899999999999998E-2</v>
      </c>
      <c r="P25" s="160" t="s">
        <v>325</v>
      </c>
      <c r="Q25" s="334">
        <f t="shared" si="0"/>
        <v>0</v>
      </c>
    </row>
    <row r="26" spans="1:17" ht="30.2" customHeight="1">
      <c r="A26" s="610"/>
      <c r="B26" s="605"/>
      <c r="C26" s="589" t="s">
        <v>19</v>
      </c>
      <c r="D26" s="594"/>
      <c r="E26" s="590"/>
      <c r="F26" s="146">
        <f>その２!EH64</f>
        <v>0</v>
      </c>
      <c r="G26" s="161" t="s">
        <v>335</v>
      </c>
      <c r="H26" s="148">
        <f t="shared" si="1"/>
        <v>0</v>
      </c>
      <c r="I26" s="161" t="s">
        <v>335</v>
      </c>
      <c r="J26" s="156">
        <v>21.1</v>
      </c>
      <c r="K26" s="155" t="s">
        <v>527</v>
      </c>
      <c r="L26" s="157">
        <f t="shared" si="2"/>
        <v>0</v>
      </c>
      <c r="M26" s="637"/>
      <c r="N26" s="152">
        <f t="shared" si="3"/>
        <v>0</v>
      </c>
      <c r="O26" s="158">
        <v>1.0999999999999999E-2</v>
      </c>
      <c r="P26" s="160" t="s">
        <v>325</v>
      </c>
      <c r="Q26" s="334">
        <f t="shared" si="0"/>
        <v>0</v>
      </c>
    </row>
    <row r="27" spans="1:17" ht="30.2" customHeight="1">
      <c r="A27" s="610"/>
      <c r="B27" s="605"/>
      <c r="C27" s="589" t="s">
        <v>20</v>
      </c>
      <c r="D27" s="594"/>
      <c r="E27" s="590"/>
      <c r="F27" s="146">
        <f>その２!EM64</f>
        <v>0</v>
      </c>
      <c r="G27" s="161" t="s">
        <v>335</v>
      </c>
      <c r="H27" s="148">
        <f t="shared" si="1"/>
        <v>0</v>
      </c>
      <c r="I27" s="161" t="s">
        <v>335</v>
      </c>
      <c r="J27" s="156">
        <v>3.41</v>
      </c>
      <c r="K27" s="155" t="s">
        <v>527</v>
      </c>
      <c r="L27" s="157">
        <f t="shared" si="2"/>
        <v>0</v>
      </c>
      <c r="M27" s="637"/>
      <c r="N27" s="152">
        <f t="shared" si="3"/>
        <v>0</v>
      </c>
      <c r="O27" s="158">
        <v>2.63E-2</v>
      </c>
      <c r="P27" s="160" t="s">
        <v>325</v>
      </c>
      <c r="Q27" s="334">
        <f t="shared" si="0"/>
        <v>0</v>
      </c>
    </row>
    <row r="28" spans="1:17" ht="30.2" customHeight="1">
      <c r="A28" s="610"/>
      <c r="B28" s="605"/>
      <c r="C28" s="589" t="s">
        <v>21</v>
      </c>
      <c r="D28" s="594"/>
      <c r="E28" s="590"/>
      <c r="F28" s="146">
        <f>その２!ER64</f>
        <v>0</v>
      </c>
      <c r="G28" s="161" t="s">
        <v>335</v>
      </c>
      <c r="H28" s="148">
        <f t="shared" si="1"/>
        <v>0</v>
      </c>
      <c r="I28" s="161" t="s">
        <v>335</v>
      </c>
      <c r="J28" s="156">
        <v>8.41</v>
      </c>
      <c r="K28" s="155" t="s">
        <v>527</v>
      </c>
      <c r="L28" s="157">
        <f t="shared" si="2"/>
        <v>0</v>
      </c>
      <c r="M28" s="637"/>
      <c r="N28" s="152">
        <f t="shared" si="3"/>
        <v>0</v>
      </c>
      <c r="O28" s="158">
        <v>3.8399999999999997E-2</v>
      </c>
      <c r="P28" s="160" t="s">
        <v>325</v>
      </c>
      <c r="Q28" s="334">
        <f t="shared" si="0"/>
        <v>0</v>
      </c>
    </row>
    <row r="29" spans="1:17" ht="30.2" customHeight="1">
      <c r="A29" s="610"/>
      <c r="B29" s="605"/>
      <c r="C29" s="598" t="s">
        <v>49</v>
      </c>
      <c r="D29" s="598" t="s">
        <v>510</v>
      </c>
      <c r="E29" s="162" t="s">
        <v>73</v>
      </c>
      <c r="F29" s="533"/>
      <c r="G29" s="534"/>
      <c r="H29" s="148">
        <f>都市ガス換算!J12-都市ガス換算!J60</f>
        <v>0</v>
      </c>
      <c r="I29" s="161" t="s">
        <v>335</v>
      </c>
      <c r="J29" s="156">
        <v>45</v>
      </c>
      <c r="K29" s="155" t="s">
        <v>527</v>
      </c>
      <c r="L29" s="157">
        <f t="shared" si="2"/>
        <v>0</v>
      </c>
      <c r="M29" s="637"/>
      <c r="N29" s="152">
        <f t="shared" si="3"/>
        <v>0</v>
      </c>
      <c r="O29" s="158">
        <v>1.3599999999999999E-2</v>
      </c>
      <c r="P29" s="160" t="s">
        <v>325</v>
      </c>
      <c r="Q29" s="334">
        <f t="shared" si="0"/>
        <v>0</v>
      </c>
    </row>
    <row r="30" spans="1:17" ht="30.2" hidden="1" customHeight="1">
      <c r="A30" s="610"/>
      <c r="B30" s="605"/>
      <c r="C30" s="601"/>
      <c r="D30" s="599"/>
      <c r="E30" s="162" t="s">
        <v>74</v>
      </c>
      <c r="F30" s="533"/>
      <c r="G30" s="534"/>
      <c r="H30" s="148">
        <f>都市ガス換算!J17-都市ガス換算!J65</f>
        <v>0</v>
      </c>
      <c r="I30" s="161" t="s">
        <v>335</v>
      </c>
      <c r="J30" s="156">
        <v>43.12</v>
      </c>
      <c r="K30" s="155" t="s">
        <v>527</v>
      </c>
      <c r="L30" s="157">
        <f t="shared" si="2"/>
        <v>0</v>
      </c>
      <c r="M30" s="637"/>
      <c r="N30" s="152">
        <f t="shared" si="3"/>
        <v>0</v>
      </c>
      <c r="O30" s="158">
        <v>1.3599999999999999E-2</v>
      </c>
      <c r="P30" s="160" t="s">
        <v>325</v>
      </c>
      <c r="Q30" s="334">
        <f t="shared" si="0"/>
        <v>0</v>
      </c>
    </row>
    <row r="31" spans="1:17" ht="30.2" customHeight="1">
      <c r="A31" s="610"/>
      <c r="B31" s="605"/>
      <c r="C31" s="601"/>
      <c r="D31" s="599"/>
      <c r="E31" s="162" t="s">
        <v>75</v>
      </c>
      <c r="F31" s="533"/>
      <c r="G31" s="534"/>
      <c r="H31" s="148">
        <f>都市ガス換算!J22-都市ガス換算!J70</f>
        <v>0</v>
      </c>
      <c r="I31" s="161" t="s">
        <v>335</v>
      </c>
      <c r="J31" s="156">
        <v>46.04</v>
      </c>
      <c r="K31" s="155" t="s">
        <v>527</v>
      </c>
      <c r="L31" s="157">
        <f t="shared" si="2"/>
        <v>0</v>
      </c>
      <c r="M31" s="637"/>
      <c r="N31" s="152">
        <f t="shared" si="3"/>
        <v>0</v>
      </c>
      <c r="O31" s="158">
        <v>1.3599999999999999E-2</v>
      </c>
      <c r="P31" s="160" t="s">
        <v>325</v>
      </c>
      <c r="Q31" s="334">
        <f t="shared" si="0"/>
        <v>0</v>
      </c>
    </row>
    <row r="32" spans="1:17" ht="30.2" hidden="1" customHeight="1">
      <c r="A32" s="610"/>
      <c r="B32" s="605"/>
      <c r="C32" s="601"/>
      <c r="D32" s="599"/>
      <c r="E32" s="162" t="s">
        <v>76</v>
      </c>
      <c r="F32" s="533"/>
      <c r="G32" s="534"/>
      <c r="H32" s="148">
        <f>都市ガス換算!J27-都市ガス換算!J75</f>
        <v>0</v>
      </c>
      <c r="I32" s="161" t="s">
        <v>335</v>
      </c>
      <c r="J32" s="163">
        <v>41.86</v>
      </c>
      <c r="K32" s="160" t="s">
        <v>330</v>
      </c>
      <c r="L32" s="157">
        <f t="shared" si="2"/>
        <v>0</v>
      </c>
      <c r="M32" s="637"/>
      <c r="N32" s="152">
        <f t="shared" si="3"/>
        <v>0</v>
      </c>
      <c r="O32" s="158">
        <v>1.3599999999999999E-2</v>
      </c>
      <c r="P32" s="160" t="s">
        <v>325</v>
      </c>
      <c r="Q32" s="334">
        <f t="shared" si="0"/>
        <v>0</v>
      </c>
    </row>
    <row r="33" spans="1:17" ht="30.2" hidden="1" customHeight="1">
      <c r="A33" s="610"/>
      <c r="B33" s="605"/>
      <c r="C33" s="601"/>
      <c r="D33" s="599"/>
      <c r="E33" s="164" t="s">
        <v>465</v>
      </c>
      <c r="F33" s="533"/>
      <c r="G33" s="534"/>
      <c r="H33" s="148">
        <f>都市ガス換算!J32-都市ガス換算!J80</f>
        <v>0</v>
      </c>
      <c r="I33" s="161" t="s">
        <v>335</v>
      </c>
      <c r="J33" s="163">
        <v>43.4</v>
      </c>
      <c r="K33" s="160" t="s">
        <v>330</v>
      </c>
      <c r="L33" s="157">
        <f t="shared" si="2"/>
        <v>0</v>
      </c>
      <c r="M33" s="637"/>
      <c r="N33" s="152">
        <f t="shared" si="3"/>
        <v>0</v>
      </c>
      <c r="O33" s="158">
        <v>1.3599999999999999E-2</v>
      </c>
      <c r="P33" s="160" t="s">
        <v>325</v>
      </c>
      <c r="Q33" s="334">
        <f t="shared" si="0"/>
        <v>0</v>
      </c>
    </row>
    <row r="34" spans="1:17" ht="30.2" hidden="1" customHeight="1">
      <c r="A34" s="610"/>
      <c r="B34" s="605"/>
      <c r="C34" s="601"/>
      <c r="D34" s="599"/>
      <c r="E34" s="162" t="s">
        <v>77</v>
      </c>
      <c r="F34" s="533"/>
      <c r="G34" s="534"/>
      <c r="H34" s="148">
        <f>都市ガス換算!J37-都市ガス換算!J85</f>
        <v>0</v>
      </c>
      <c r="I34" s="161" t="s">
        <v>335</v>
      </c>
      <c r="J34" s="163">
        <v>29.3</v>
      </c>
      <c r="K34" s="160" t="s">
        <v>330</v>
      </c>
      <c r="L34" s="157">
        <f t="shared" si="2"/>
        <v>0</v>
      </c>
      <c r="M34" s="637"/>
      <c r="N34" s="152">
        <f t="shared" si="3"/>
        <v>0</v>
      </c>
      <c r="O34" s="158">
        <v>1.3599999999999999E-2</v>
      </c>
      <c r="P34" s="160" t="s">
        <v>325</v>
      </c>
      <c r="Q34" s="334">
        <f t="shared" si="0"/>
        <v>0</v>
      </c>
    </row>
    <row r="35" spans="1:17" ht="30.2" customHeight="1">
      <c r="A35" s="610"/>
      <c r="B35" s="605"/>
      <c r="C35" s="601"/>
      <c r="D35" s="599"/>
      <c r="E35" s="165">
        <f>その１!A27</f>
        <v>0</v>
      </c>
      <c r="F35" s="533"/>
      <c r="G35" s="534"/>
      <c r="H35" s="148">
        <f>都市ガス換算!J43-都市ガス換算!J91</f>
        <v>0</v>
      </c>
      <c r="I35" s="161" t="s">
        <v>335</v>
      </c>
      <c r="J35" s="627"/>
      <c r="K35" s="534"/>
      <c r="L35" s="157">
        <f>都市ガス換算!J44-都市ガス換算!J92</f>
        <v>0</v>
      </c>
      <c r="M35" s="637"/>
      <c r="N35" s="152">
        <f>都市ガス換算!J45-都市ガス換算!J93</f>
        <v>0</v>
      </c>
      <c r="O35" s="536"/>
      <c r="P35" s="534"/>
      <c r="Q35" s="334">
        <f>都市ガス換算!J46-都市ガス換算!J94</f>
        <v>0</v>
      </c>
    </row>
    <row r="36" spans="1:17" ht="30.2" customHeight="1">
      <c r="A36" s="610"/>
      <c r="B36" s="605"/>
      <c r="C36" s="601"/>
      <c r="D36" s="600"/>
      <c r="E36" s="165">
        <f>その１!A28</f>
        <v>0</v>
      </c>
      <c r="F36" s="533"/>
      <c r="G36" s="534"/>
      <c r="H36" s="148">
        <f>都市ガス換算!J52-都市ガス換算!J100</f>
        <v>0</v>
      </c>
      <c r="I36" s="161" t="s">
        <v>335</v>
      </c>
      <c r="J36" s="627"/>
      <c r="K36" s="534"/>
      <c r="L36" s="157">
        <f>都市ガス換算!J53-都市ガス換算!J101</f>
        <v>0</v>
      </c>
      <c r="M36" s="637"/>
      <c r="N36" s="152">
        <f>都市ガス換算!J54-都市ガス換算!J102</f>
        <v>0</v>
      </c>
      <c r="O36" s="536"/>
      <c r="P36" s="534"/>
      <c r="Q36" s="334">
        <f>都市ガス換算!J55-都市ガス換算!J103</f>
        <v>0</v>
      </c>
    </row>
    <row r="37" spans="1:17" ht="30.2" customHeight="1">
      <c r="A37" s="610"/>
      <c r="B37" s="605"/>
      <c r="C37" s="601"/>
      <c r="D37" s="602">
        <f>その１!J32</f>
        <v>0</v>
      </c>
      <c r="E37" s="603"/>
      <c r="F37" s="146">
        <f>その２!GI64</f>
        <v>0</v>
      </c>
      <c r="G37" s="166">
        <f>その１!L32</f>
        <v>0</v>
      </c>
      <c r="H37" s="148">
        <f t="shared" si="1"/>
        <v>0</v>
      </c>
      <c r="I37" s="166">
        <f>G37</f>
        <v>0</v>
      </c>
      <c r="J37" s="163">
        <f>その１!M32</f>
        <v>0</v>
      </c>
      <c r="K37" s="166" t="str">
        <f>その１!N32</f>
        <v>GJ/</v>
      </c>
      <c r="L37" s="157">
        <f>IF(ISERROR(H37*J37),"",H37*J37)</f>
        <v>0</v>
      </c>
      <c r="M37" s="637"/>
      <c r="N37" s="152">
        <f>IF(ISERROR(H37*J37*M$7),"",H37*J37*M$7)</f>
        <v>0</v>
      </c>
      <c r="O37" s="167">
        <f>その１!O32</f>
        <v>0</v>
      </c>
      <c r="P37" s="168" t="s">
        <v>24</v>
      </c>
      <c r="Q37" s="334">
        <f>H37*J37*O37*44/12</f>
        <v>0</v>
      </c>
    </row>
    <row r="38" spans="1:17" ht="30.2" customHeight="1" thickBot="1">
      <c r="A38" s="610"/>
      <c r="B38" s="605"/>
      <c r="C38" s="601"/>
      <c r="D38" s="602">
        <f>その１!J33</f>
        <v>0</v>
      </c>
      <c r="E38" s="603"/>
      <c r="F38" s="146">
        <f>その２!GL64</f>
        <v>0</v>
      </c>
      <c r="G38" s="166">
        <f>その１!L33</f>
        <v>0</v>
      </c>
      <c r="H38" s="148">
        <f t="shared" si="1"/>
        <v>0</v>
      </c>
      <c r="I38" s="166">
        <f>G38</f>
        <v>0</v>
      </c>
      <c r="J38" s="163">
        <f>その１!M33</f>
        <v>0</v>
      </c>
      <c r="K38" s="166" t="str">
        <f>その１!N33</f>
        <v>GJ/</v>
      </c>
      <c r="L38" s="157">
        <f>IF(ISERROR(H38*J38),"",H38*J38)</f>
        <v>0</v>
      </c>
      <c r="M38" s="637"/>
      <c r="N38" s="152">
        <f>IF(ISERROR(H38*J38*M$7),"",H38*J38*M$7)</f>
        <v>0</v>
      </c>
      <c r="O38" s="167">
        <f>その１!O33</f>
        <v>0</v>
      </c>
      <c r="P38" s="168" t="s">
        <v>24</v>
      </c>
      <c r="Q38" s="334">
        <f>H38*J38*O38*44/12</f>
        <v>0</v>
      </c>
    </row>
    <row r="39" spans="1:17" ht="33" customHeight="1">
      <c r="A39" s="610"/>
      <c r="B39" s="605"/>
      <c r="C39" s="169"/>
      <c r="D39" s="170"/>
      <c r="E39" s="171"/>
      <c r="F39" s="172"/>
      <c r="G39" s="173"/>
      <c r="H39" s="174" t="s">
        <v>79</v>
      </c>
      <c r="I39" s="175"/>
      <c r="J39" s="176" t="s">
        <v>63</v>
      </c>
      <c r="K39" s="175"/>
      <c r="L39" s="177" t="s">
        <v>64</v>
      </c>
      <c r="M39" s="178" t="s">
        <v>65</v>
      </c>
      <c r="N39" s="179" t="s">
        <v>66</v>
      </c>
      <c r="O39" s="180" t="s">
        <v>81</v>
      </c>
      <c r="P39" s="175"/>
      <c r="Q39" s="335" t="s">
        <v>82</v>
      </c>
    </row>
    <row r="40" spans="1:17" ht="30.2" customHeight="1">
      <c r="A40" s="610"/>
      <c r="B40" s="605"/>
      <c r="C40" s="589" t="s">
        <v>50</v>
      </c>
      <c r="D40" s="594"/>
      <c r="E40" s="590"/>
      <c r="F40" s="181">
        <f>その２!EW64</f>
        <v>0</v>
      </c>
      <c r="G40" s="155" t="s">
        <v>334</v>
      </c>
      <c r="H40" s="182">
        <f t="shared" si="1"/>
        <v>0</v>
      </c>
      <c r="I40" s="155" t="s">
        <v>334</v>
      </c>
      <c r="J40" s="156">
        <v>1.02</v>
      </c>
      <c r="K40" s="155" t="s">
        <v>331</v>
      </c>
      <c r="L40" s="183">
        <f t="shared" si="2"/>
        <v>0</v>
      </c>
      <c r="M40" s="526">
        <v>2.58E-2</v>
      </c>
      <c r="N40" s="157">
        <f>H40*J40*M$40</f>
        <v>0</v>
      </c>
      <c r="O40" s="184">
        <v>0.06</v>
      </c>
      <c r="P40" s="160" t="s">
        <v>326</v>
      </c>
      <c r="Q40" s="334">
        <f>H40*O40</f>
        <v>0</v>
      </c>
    </row>
    <row r="41" spans="1:17" ht="30.2" customHeight="1">
      <c r="A41" s="610"/>
      <c r="B41" s="605"/>
      <c r="C41" s="595" t="s">
        <v>51</v>
      </c>
      <c r="D41" s="596"/>
      <c r="E41" s="597"/>
      <c r="F41" s="146">
        <f>その２!FB64</f>
        <v>0</v>
      </c>
      <c r="G41" s="155" t="s">
        <v>334</v>
      </c>
      <c r="H41" s="148">
        <f t="shared" si="1"/>
        <v>0</v>
      </c>
      <c r="I41" s="155" t="s">
        <v>334</v>
      </c>
      <c r="J41" s="156">
        <v>1.36</v>
      </c>
      <c r="K41" s="155" t="s">
        <v>331</v>
      </c>
      <c r="L41" s="183">
        <f t="shared" si="2"/>
        <v>0</v>
      </c>
      <c r="M41" s="637"/>
      <c r="N41" s="152">
        <f>H41*J41*M$40</f>
        <v>0</v>
      </c>
      <c r="O41" s="185">
        <v>5.7000000000000002E-2</v>
      </c>
      <c r="P41" s="160" t="s">
        <v>326</v>
      </c>
      <c r="Q41" s="334">
        <f>H41*O41</f>
        <v>0</v>
      </c>
    </row>
    <row r="42" spans="1:17" ht="30.2" customHeight="1">
      <c r="A42" s="610"/>
      <c r="B42" s="605"/>
      <c r="C42" s="589" t="s">
        <v>52</v>
      </c>
      <c r="D42" s="594"/>
      <c r="E42" s="590"/>
      <c r="F42" s="146">
        <f>その２!FG64</f>
        <v>0</v>
      </c>
      <c r="G42" s="155" t="s">
        <v>334</v>
      </c>
      <c r="H42" s="148">
        <f t="shared" si="1"/>
        <v>0</v>
      </c>
      <c r="I42" s="155" t="s">
        <v>334</v>
      </c>
      <c r="J42" s="156">
        <v>1.36</v>
      </c>
      <c r="K42" s="155" t="s">
        <v>331</v>
      </c>
      <c r="L42" s="183">
        <f t="shared" si="2"/>
        <v>0</v>
      </c>
      <c r="M42" s="637"/>
      <c r="N42" s="152">
        <f>H42*J42*M$40</f>
        <v>0</v>
      </c>
      <c r="O42" s="185">
        <v>5.7000000000000002E-2</v>
      </c>
      <c r="P42" s="160" t="s">
        <v>326</v>
      </c>
      <c r="Q42" s="334">
        <f>H42*O42</f>
        <v>0</v>
      </c>
    </row>
    <row r="43" spans="1:17" ht="30.2" customHeight="1">
      <c r="A43" s="610"/>
      <c r="B43" s="605"/>
      <c r="C43" s="589" t="s">
        <v>53</v>
      </c>
      <c r="D43" s="594"/>
      <c r="E43" s="590"/>
      <c r="F43" s="146">
        <f>その２!FL64</f>
        <v>0</v>
      </c>
      <c r="G43" s="155" t="s">
        <v>334</v>
      </c>
      <c r="H43" s="148">
        <f t="shared" si="1"/>
        <v>0</v>
      </c>
      <c r="I43" s="155" t="s">
        <v>334</v>
      </c>
      <c r="J43" s="186">
        <v>1.36</v>
      </c>
      <c r="K43" s="155" t="s">
        <v>331</v>
      </c>
      <c r="L43" s="183">
        <f t="shared" si="2"/>
        <v>0</v>
      </c>
      <c r="M43" s="637"/>
      <c r="N43" s="152">
        <f>H43*J43*M$40</f>
        <v>0</v>
      </c>
      <c r="O43" s="185">
        <v>5.7000000000000002E-2</v>
      </c>
      <c r="P43" s="160" t="s">
        <v>326</v>
      </c>
      <c r="Q43" s="334">
        <f>H43*O43</f>
        <v>0</v>
      </c>
    </row>
    <row r="44" spans="1:17" ht="30.2" customHeight="1" thickBot="1">
      <c r="A44" s="610"/>
      <c r="B44" s="187"/>
      <c r="C44" s="586" t="s">
        <v>304</v>
      </c>
      <c r="D44" s="587"/>
      <c r="E44" s="588"/>
      <c r="F44" s="188">
        <f>その２!GA66</f>
        <v>0</v>
      </c>
      <c r="G44" s="189" t="s">
        <v>334</v>
      </c>
      <c r="H44" s="190">
        <f t="shared" si="1"/>
        <v>0</v>
      </c>
      <c r="I44" s="189" t="s">
        <v>334</v>
      </c>
      <c r="J44" s="628"/>
      <c r="K44" s="629"/>
      <c r="L44" s="191"/>
      <c r="M44" s="638"/>
      <c r="N44" s="192"/>
      <c r="O44" s="193">
        <v>5.7000000000000002E-2</v>
      </c>
      <c r="P44" s="194" t="s">
        <v>326</v>
      </c>
      <c r="Q44" s="336">
        <f>H44*O44</f>
        <v>0</v>
      </c>
    </row>
    <row r="45" spans="1:17" ht="35.1" customHeight="1" thickBot="1">
      <c r="A45" s="610"/>
      <c r="B45" s="195"/>
      <c r="C45" s="566" t="s">
        <v>78</v>
      </c>
      <c r="D45" s="567"/>
      <c r="E45" s="568"/>
      <c r="F45" s="569"/>
      <c r="G45" s="570"/>
      <c r="H45" s="569"/>
      <c r="I45" s="570"/>
      <c r="J45" s="571"/>
      <c r="K45" s="572"/>
      <c r="L45" s="196">
        <f>SUM(L7:L43)</f>
        <v>0</v>
      </c>
      <c r="M45" s="197"/>
      <c r="N45" s="198">
        <f>SUM(N6:N43)</f>
        <v>0</v>
      </c>
      <c r="O45" s="625"/>
      <c r="P45" s="626"/>
      <c r="Q45" s="337">
        <f>SUM(Q7:Q38,Q40:Q44)</f>
        <v>0</v>
      </c>
    </row>
    <row r="46" spans="1:17" ht="33" customHeight="1" thickTop="1">
      <c r="A46" s="610"/>
      <c r="B46" s="557" t="s">
        <v>54</v>
      </c>
      <c r="C46" s="199"/>
      <c r="D46" s="200"/>
      <c r="E46" s="201"/>
      <c r="F46" s="202"/>
      <c r="G46" s="203"/>
      <c r="H46" s="204" t="s">
        <v>79</v>
      </c>
      <c r="I46" s="205"/>
      <c r="J46" s="206" t="s">
        <v>63</v>
      </c>
      <c r="K46" s="205"/>
      <c r="L46" s="207" t="s">
        <v>64</v>
      </c>
      <c r="M46" s="208" t="s">
        <v>80</v>
      </c>
      <c r="N46" s="209" t="s">
        <v>66</v>
      </c>
      <c r="O46" s="210" t="s">
        <v>81</v>
      </c>
      <c r="P46" s="205"/>
      <c r="Q46" s="343" t="s">
        <v>536</v>
      </c>
    </row>
    <row r="47" spans="1:17" ht="30.2" customHeight="1">
      <c r="A47" s="610"/>
      <c r="B47" s="558"/>
      <c r="C47" s="611" t="s">
        <v>490</v>
      </c>
      <c r="D47" s="612"/>
      <c r="E47" s="211" t="s">
        <v>491</v>
      </c>
      <c r="F47" s="146">
        <f>その２!M64</f>
        <v>0</v>
      </c>
      <c r="G47" s="212" t="s">
        <v>55</v>
      </c>
      <c r="H47" s="148">
        <f>ROUND(F47,0)</f>
        <v>0</v>
      </c>
      <c r="I47" s="212" t="s">
        <v>55</v>
      </c>
      <c r="J47" s="213">
        <v>9.9700000000000006</v>
      </c>
      <c r="K47" s="147" t="s">
        <v>83</v>
      </c>
      <c r="L47" s="214">
        <f>H47*J47</f>
        <v>0</v>
      </c>
      <c r="M47" s="526">
        <v>2.58E-2</v>
      </c>
      <c r="N47" s="152">
        <f>H47*J47*M$47</f>
        <v>0</v>
      </c>
      <c r="O47" s="185">
        <v>0.495</v>
      </c>
      <c r="P47" s="160" t="s">
        <v>327</v>
      </c>
      <c r="Q47" s="338">
        <f>H47*O47</f>
        <v>0</v>
      </c>
    </row>
    <row r="48" spans="1:17" ht="30.2" customHeight="1">
      <c r="A48" s="610"/>
      <c r="B48" s="558"/>
      <c r="C48" s="613"/>
      <c r="D48" s="614"/>
      <c r="E48" s="211" t="s">
        <v>492</v>
      </c>
      <c r="F48" s="146">
        <f>その２!R64</f>
        <v>0</v>
      </c>
      <c r="G48" s="161" t="s">
        <v>55</v>
      </c>
      <c r="H48" s="148">
        <f>ROUND(F48,0)</f>
        <v>0</v>
      </c>
      <c r="I48" s="161" t="s">
        <v>55</v>
      </c>
      <c r="J48" s="186">
        <v>9.2799999999999994</v>
      </c>
      <c r="K48" s="155" t="s">
        <v>83</v>
      </c>
      <c r="L48" s="214">
        <f>H48*J48</f>
        <v>0</v>
      </c>
      <c r="M48" s="527"/>
      <c r="N48" s="152">
        <f>H48*J48*M$47</f>
        <v>0</v>
      </c>
      <c r="O48" s="185">
        <v>0.495</v>
      </c>
      <c r="P48" s="159" t="s">
        <v>327</v>
      </c>
      <c r="Q48" s="338">
        <f>H48*O48</f>
        <v>0</v>
      </c>
    </row>
    <row r="49" spans="1:17" ht="30.2" customHeight="1">
      <c r="A49" s="610"/>
      <c r="B49" s="558"/>
      <c r="C49" s="583" t="s">
        <v>493</v>
      </c>
      <c r="D49" s="584"/>
      <c r="E49" s="585"/>
      <c r="F49" s="146">
        <f>その２!W64</f>
        <v>0</v>
      </c>
      <c r="G49" s="155" t="s">
        <v>55</v>
      </c>
      <c r="H49" s="148">
        <f>ROUND(F49,0)</f>
        <v>0</v>
      </c>
      <c r="I49" s="155" t="s">
        <v>55</v>
      </c>
      <c r="J49" s="186">
        <v>9.76</v>
      </c>
      <c r="K49" s="155" t="s">
        <v>83</v>
      </c>
      <c r="L49" s="214">
        <f>H49*J49</f>
        <v>0</v>
      </c>
      <c r="M49" s="527"/>
      <c r="N49" s="152">
        <f>H49*J49*M$47</f>
        <v>0</v>
      </c>
      <c r="O49" s="185">
        <v>0.495</v>
      </c>
      <c r="P49" s="159" t="s">
        <v>327</v>
      </c>
      <c r="Q49" s="338">
        <f>H49*O49</f>
        <v>0</v>
      </c>
    </row>
    <row r="50" spans="1:17" ht="30.2" customHeight="1">
      <c r="A50" s="610"/>
      <c r="B50" s="558"/>
      <c r="C50" s="579" t="s">
        <v>302</v>
      </c>
      <c r="D50" s="580"/>
      <c r="E50" s="581"/>
      <c r="F50" s="146">
        <f>その２!GF67</f>
        <v>0</v>
      </c>
      <c r="G50" s="161" t="s">
        <v>55</v>
      </c>
      <c r="H50" s="148">
        <f>ROUND(F50,0)</f>
        <v>0</v>
      </c>
      <c r="I50" s="161" t="s">
        <v>55</v>
      </c>
      <c r="J50" s="573"/>
      <c r="K50" s="574"/>
      <c r="L50" s="215"/>
      <c r="M50" s="527"/>
      <c r="N50" s="216"/>
      <c r="O50" s="185">
        <v>0.495</v>
      </c>
      <c r="P50" s="159" t="s">
        <v>327</v>
      </c>
      <c r="Q50" s="338">
        <f>H50*O50</f>
        <v>0</v>
      </c>
    </row>
    <row r="51" spans="1:17" ht="30.2" customHeight="1">
      <c r="A51" s="610"/>
      <c r="B51" s="558"/>
      <c r="C51" s="579" t="s">
        <v>303</v>
      </c>
      <c r="D51" s="580"/>
      <c r="E51" s="581"/>
      <c r="F51" s="146">
        <f>その２!GF68</f>
        <v>0</v>
      </c>
      <c r="G51" s="155" t="s">
        <v>55</v>
      </c>
      <c r="H51" s="148">
        <f>ROUND(F51,0)</f>
        <v>0</v>
      </c>
      <c r="I51" s="155" t="s">
        <v>55</v>
      </c>
      <c r="J51" s="573"/>
      <c r="K51" s="574"/>
      <c r="L51" s="217"/>
      <c r="M51" s="528"/>
      <c r="N51" s="218"/>
      <c r="O51" s="185">
        <v>0.495</v>
      </c>
      <c r="P51" s="159" t="s">
        <v>327</v>
      </c>
      <c r="Q51" s="338">
        <f>-ABS(H51*O51*0.5)</f>
        <v>0</v>
      </c>
    </row>
    <row r="52" spans="1:17" ht="35.1" customHeight="1" thickBot="1">
      <c r="A52" s="610"/>
      <c r="B52" s="559"/>
      <c r="C52" s="575" t="s">
        <v>78</v>
      </c>
      <c r="D52" s="576"/>
      <c r="E52" s="577"/>
      <c r="F52" s="531"/>
      <c r="G52" s="578"/>
      <c r="H52" s="531"/>
      <c r="I52" s="578"/>
      <c r="J52" s="535"/>
      <c r="K52" s="532"/>
      <c r="L52" s="196">
        <f>SUM(L47:L49)</f>
        <v>0</v>
      </c>
      <c r="M52" s="219"/>
      <c r="N52" s="220">
        <f>SUM(N47:N49)</f>
        <v>0</v>
      </c>
      <c r="O52" s="535"/>
      <c r="P52" s="532"/>
      <c r="Q52" s="339">
        <f>SUM(Q47:Q51)</f>
        <v>0</v>
      </c>
    </row>
    <row r="53" spans="1:17" ht="30.2" customHeight="1" thickTop="1">
      <c r="A53" s="610"/>
      <c r="B53" s="560" t="s">
        <v>56</v>
      </c>
      <c r="C53" s="582" t="s">
        <v>57</v>
      </c>
      <c r="D53" s="540"/>
      <c r="E53" s="541"/>
      <c r="F53" s="146">
        <f>その２!FQ70</f>
        <v>0</v>
      </c>
      <c r="G53" s="212" t="s">
        <v>336</v>
      </c>
      <c r="H53" s="148">
        <f>ROUND(F53,0)</f>
        <v>0</v>
      </c>
      <c r="I53" s="212" t="s">
        <v>69</v>
      </c>
      <c r="J53" s="561"/>
      <c r="K53" s="562"/>
      <c r="L53" s="221"/>
      <c r="M53" s="222"/>
      <c r="N53" s="223"/>
      <c r="O53" s="224">
        <f>その１!E39</f>
        <v>0</v>
      </c>
      <c r="P53" s="225" t="s">
        <v>126</v>
      </c>
      <c r="Q53" s="338">
        <f>IF(ISERROR(-ABS(H53*O53)),"",-ABS(H53*O53))</f>
        <v>0</v>
      </c>
    </row>
    <row r="54" spans="1:17" ht="30.2" customHeight="1">
      <c r="A54" s="610"/>
      <c r="B54" s="560"/>
      <c r="C54" s="563" t="s">
        <v>58</v>
      </c>
      <c r="D54" s="564"/>
      <c r="E54" s="565"/>
      <c r="F54" s="146">
        <f>その２!FV71</f>
        <v>0</v>
      </c>
      <c r="G54" s="155" t="s">
        <v>55</v>
      </c>
      <c r="H54" s="148">
        <f>ROUND(F54,0)</f>
        <v>0</v>
      </c>
      <c r="I54" s="155" t="s">
        <v>55</v>
      </c>
      <c r="J54" s="573"/>
      <c r="K54" s="574"/>
      <c r="L54" s="226"/>
      <c r="M54" s="227"/>
      <c r="N54" s="228"/>
      <c r="O54" s="229">
        <f>その１!M39</f>
        <v>0</v>
      </c>
      <c r="P54" s="168" t="s">
        <v>127</v>
      </c>
      <c r="Q54" s="338">
        <f>IF(ISERROR(-ABS(H54*O54)),"",-ABS(H54*O54))</f>
        <v>0</v>
      </c>
    </row>
    <row r="55" spans="1:17" ht="35.1" customHeight="1" thickBot="1">
      <c r="A55" s="610"/>
      <c r="B55" s="560"/>
      <c r="C55" s="575" t="s">
        <v>78</v>
      </c>
      <c r="D55" s="576"/>
      <c r="E55" s="577"/>
      <c r="F55" s="531"/>
      <c r="G55" s="532"/>
      <c r="H55" s="531"/>
      <c r="I55" s="532"/>
      <c r="J55" s="535"/>
      <c r="K55" s="532"/>
      <c r="L55" s="230"/>
      <c r="M55" s="231"/>
      <c r="N55" s="232"/>
      <c r="O55" s="529"/>
      <c r="P55" s="530"/>
      <c r="Q55" s="339">
        <f>SUM(Q53:Q54)</f>
        <v>0</v>
      </c>
    </row>
    <row r="56" spans="1:17" ht="30.2" customHeight="1" thickTop="1">
      <c r="A56" s="610"/>
      <c r="B56" s="539" t="s">
        <v>461</v>
      </c>
      <c r="C56" s="540"/>
      <c r="D56" s="540"/>
      <c r="E56" s="541"/>
      <c r="F56" s="548"/>
      <c r="G56" s="549"/>
      <c r="H56" s="542"/>
      <c r="I56" s="543"/>
      <c r="J56" s="544"/>
      <c r="K56" s="545"/>
      <c r="L56" s="233"/>
      <c r="M56" s="234"/>
      <c r="N56" s="235"/>
      <c r="O56" s="544"/>
      <c r="P56" s="545"/>
      <c r="Q56" s="340">
        <f>その１!$A$22*(-1)</f>
        <v>0</v>
      </c>
    </row>
    <row r="57" spans="1:17" ht="30.2" customHeight="1" thickBot="1">
      <c r="A57" s="610"/>
      <c r="B57" s="615" t="s">
        <v>494</v>
      </c>
      <c r="C57" s="616"/>
      <c r="D57" s="616"/>
      <c r="E57" s="617"/>
      <c r="F57" s="618"/>
      <c r="G57" s="619"/>
      <c r="H57" s="620"/>
      <c r="I57" s="621"/>
      <c r="J57" s="555"/>
      <c r="K57" s="556"/>
      <c r="L57" s="236"/>
      <c r="M57" s="237"/>
      <c r="N57" s="238"/>
      <c r="O57" s="555"/>
      <c r="P57" s="556"/>
      <c r="Q57" s="341">
        <f>その３!$K$20*(-1)</f>
        <v>0</v>
      </c>
    </row>
    <row r="58" spans="1:17" ht="39.950000000000003" customHeight="1" thickTop="1" thickBot="1">
      <c r="A58" s="239"/>
      <c r="B58" s="550" t="s">
        <v>84</v>
      </c>
      <c r="C58" s="551"/>
      <c r="D58" s="551"/>
      <c r="E58" s="552"/>
      <c r="F58" s="546"/>
      <c r="G58" s="547"/>
      <c r="H58" s="546"/>
      <c r="I58" s="547"/>
      <c r="J58" s="553"/>
      <c r="K58" s="554"/>
      <c r="L58" s="240">
        <f>SUM(L45,L52)</f>
        <v>0</v>
      </c>
      <c r="M58" s="241">
        <v>2.58E-2</v>
      </c>
      <c r="N58" s="242">
        <f>SUM(N45,N52)</f>
        <v>0</v>
      </c>
      <c r="O58" s="537"/>
      <c r="P58" s="538"/>
      <c r="Q58" s="342" t="str">
        <f>IF(Q45+Q52+Q55-ABS(Q56+Q57)&lt;=0,"0",Q45+Q52+Q55-ABS(Q56+Q57))</f>
        <v>0</v>
      </c>
    </row>
    <row r="59" spans="1:17" ht="17.25">
      <c r="Q59" s="243"/>
    </row>
    <row r="60" spans="1:17">
      <c r="N60" s="244"/>
    </row>
  </sheetData>
  <sheetProtection password="813D" sheet="1" objects="1" scenarios="1"/>
  <mergeCells count="101">
    <mergeCell ref="A7:A57"/>
    <mergeCell ref="C47:D48"/>
    <mergeCell ref="B57:E57"/>
    <mergeCell ref="F57:G57"/>
    <mergeCell ref="H57:I57"/>
    <mergeCell ref="J57:K57"/>
    <mergeCell ref="O1:P1"/>
    <mergeCell ref="J3:N3"/>
    <mergeCell ref="O45:P45"/>
    <mergeCell ref="F45:G45"/>
    <mergeCell ref="F35:G35"/>
    <mergeCell ref="F36:G36"/>
    <mergeCell ref="J35:K35"/>
    <mergeCell ref="J36:K36"/>
    <mergeCell ref="O36:P36"/>
    <mergeCell ref="J44:K44"/>
    <mergeCell ref="J4:K4"/>
    <mergeCell ref="O4:P4"/>
    <mergeCell ref="F4:G4"/>
    <mergeCell ref="M7:M38"/>
    <mergeCell ref="M40:M44"/>
    <mergeCell ref="C19:C20"/>
    <mergeCell ref="B4:E6"/>
    <mergeCell ref="H4:I4"/>
    <mergeCell ref="B7:B43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C18"/>
    <mergeCell ref="C43:E43"/>
    <mergeCell ref="D37:E37"/>
    <mergeCell ref="C24:E24"/>
    <mergeCell ref="C25:E25"/>
    <mergeCell ref="C26:E26"/>
    <mergeCell ref="C27:E27"/>
    <mergeCell ref="C44:E44"/>
    <mergeCell ref="D20:E20"/>
    <mergeCell ref="D17:E17"/>
    <mergeCell ref="D18:E18"/>
    <mergeCell ref="C21:C23"/>
    <mergeCell ref="D21:E21"/>
    <mergeCell ref="D22:E22"/>
    <mergeCell ref="D23:E23"/>
    <mergeCell ref="C40:E40"/>
    <mergeCell ref="C41:E41"/>
    <mergeCell ref="D29:D36"/>
    <mergeCell ref="C28:E28"/>
    <mergeCell ref="C29:C38"/>
    <mergeCell ref="D38:E38"/>
    <mergeCell ref="D19:E19"/>
    <mergeCell ref="C42:E42"/>
    <mergeCell ref="B46:B52"/>
    <mergeCell ref="B53:B55"/>
    <mergeCell ref="J53:K53"/>
    <mergeCell ref="C54:E54"/>
    <mergeCell ref="C45:E45"/>
    <mergeCell ref="H45:I45"/>
    <mergeCell ref="J45:K45"/>
    <mergeCell ref="J54:K54"/>
    <mergeCell ref="C55:E55"/>
    <mergeCell ref="H55:I55"/>
    <mergeCell ref="C52:E52"/>
    <mergeCell ref="H52:I52"/>
    <mergeCell ref="J52:K52"/>
    <mergeCell ref="C51:E51"/>
    <mergeCell ref="J51:K51"/>
    <mergeCell ref="C53:E53"/>
    <mergeCell ref="C49:E49"/>
    <mergeCell ref="C50:E50"/>
    <mergeCell ref="J50:K50"/>
    <mergeCell ref="F52:G52"/>
    <mergeCell ref="O58:P58"/>
    <mergeCell ref="B56:E56"/>
    <mergeCell ref="H56:I56"/>
    <mergeCell ref="J56:K56"/>
    <mergeCell ref="F58:G58"/>
    <mergeCell ref="O56:P56"/>
    <mergeCell ref="F56:G56"/>
    <mergeCell ref="B58:E58"/>
    <mergeCell ref="H58:I58"/>
    <mergeCell ref="J58:K58"/>
    <mergeCell ref="O57:P57"/>
    <mergeCell ref="M47:M51"/>
    <mergeCell ref="O55:P55"/>
    <mergeCell ref="F55:G55"/>
    <mergeCell ref="F29:G29"/>
    <mergeCell ref="F30:G30"/>
    <mergeCell ref="F31:G31"/>
    <mergeCell ref="F32:G32"/>
    <mergeCell ref="F34:G34"/>
    <mergeCell ref="O52:P52"/>
    <mergeCell ref="O35:P35"/>
    <mergeCell ref="J55:K55"/>
    <mergeCell ref="F33:G33"/>
  </mergeCells>
  <phoneticPr fontId="2"/>
  <pageMargins left="0.59055118110236227" right="0.19685039370078741" top="0.78740157480314965" bottom="0.59055118110236227" header="0.35433070866141736" footer="0.19685039370078741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513"/>
  <sheetViews>
    <sheetView topLeftCell="A6" zoomScaleNormal="100" workbookViewId="0">
      <selection activeCell="B32" sqref="B32"/>
    </sheetView>
  </sheetViews>
  <sheetFormatPr defaultRowHeight="13.5"/>
  <cols>
    <col min="1" max="3" width="30.625" style="6" customWidth="1"/>
    <col min="4" max="4" width="20.625" style="6" customWidth="1"/>
    <col min="5" max="6" width="30.625" style="6" customWidth="1"/>
    <col min="7" max="8" width="4.625" style="6" customWidth="1"/>
    <col min="9" max="10" width="12.625" style="6" customWidth="1"/>
    <col min="11" max="22" width="8.625" style="6" customWidth="1"/>
    <col min="23" max="23" width="12.625" style="6" customWidth="1"/>
    <col min="24" max="24" width="4.625" style="6" customWidth="1"/>
    <col min="25" max="25" width="12.625" style="6" customWidth="1"/>
    <col min="26" max="38" width="8.625" style="6" customWidth="1"/>
    <col min="39" max="49" width="12.625" style="6" customWidth="1"/>
    <col min="50" max="16384" width="9" style="6"/>
  </cols>
  <sheetData>
    <row r="1" spans="1:38">
      <c r="A1" s="6" t="s">
        <v>298</v>
      </c>
    </row>
    <row r="2" spans="1:38">
      <c r="A2" s="6" t="s">
        <v>299</v>
      </c>
    </row>
    <row r="3" spans="1:38">
      <c r="K3" s="6" t="s">
        <v>337</v>
      </c>
      <c r="Y3" s="38" t="s">
        <v>279</v>
      </c>
      <c r="Z3" s="6">
        <f>その１!C3</f>
        <v>2</v>
      </c>
    </row>
    <row r="4" spans="1:38">
      <c r="A4" s="6" t="s">
        <v>435</v>
      </c>
      <c r="B4" s="6" t="s">
        <v>89</v>
      </c>
      <c r="C4" s="6" t="s">
        <v>117</v>
      </c>
      <c r="D4" s="6" t="s">
        <v>119</v>
      </c>
      <c r="F4" s="6" t="s">
        <v>13</v>
      </c>
      <c r="H4" s="6" t="s">
        <v>270</v>
      </c>
      <c r="I4" s="6" t="s">
        <v>278</v>
      </c>
      <c r="J4" s="6" t="s">
        <v>269</v>
      </c>
      <c r="K4" s="6">
        <v>4</v>
      </c>
      <c r="L4" s="6">
        <v>5</v>
      </c>
      <c r="M4" s="6">
        <v>6</v>
      </c>
      <c r="N4" s="6">
        <v>7</v>
      </c>
      <c r="O4" s="6">
        <v>8</v>
      </c>
      <c r="P4" s="6">
        <v>9</v>
      </c>
      <c r="Q4" s="6">
        <v>10</v>
      </c>
      <c r="R4" s="6">
        <v>11</v>
      </c>
      <c r="S4" s="6">
        <v>12</v>
      </c>
      <c r="T4" s="6">
        <v>1</v>
      </c>
      <c r="U4" s="6">
        <v>2</v>
      </c>
      <c r="V4" s="6">
        <v>3</v>
      </c>
      <c r="X4" s="6" t="s">
        <v>270</v>
      </c>
      <c r="Y4" s="6" t="s">
        <v>278</v>
      </c>
      <c r="Z4" s="6" t="s">
        <v>269</v>
      </c>
      <c r="AA4" s="6">
        <v>4</v>
      </c>
      <c r="AB4" s="6">
        <v>5</v>
      </c>
      <c r="AC4" s="6">
        <v>6</v>
      </c>
      <c r="AD4" s="6">
        <v>7</v>
      </c>
      <c r="AE4" s="6">
        <v>8</v>
      </c>
      <c r="AF4" s="6">
        <v>9</v>
      </c>
      <c r="AG4" s="6">
        <v>10</v>
      </c>
      <c r="AH4" s="6">
        <v>11</v>
      </c>
      <c r="AI4" s="6">
        <v>12</v>
      </c>
      <c r="AJ4" s="6">
        <v>1</v>
      </c>
      <c r="AK4" s="6">
        <v>2</v>
      </c>
      <c r="AL4" s="6">
        <v>3</v>
      </c>
    </row>
    <row r="5" spans="1:38">
      <c r="A5" s="6" t="s">
        <v>436</v>
      </c>
      <c r="B5" s="6" t="s">
        <v>90</v>
      </c>
      <c r="C5" s="6" t="s">
        <v>120</v>
      </c>
      <c r="D5" s="6" t="s">
        <v>178</v>
      </c>
      <c r="F5" s="66" t="s">
        <v>501</v>
      </c>
      <c r="H5" s="6">
        <v>14</v>
      </c>
      <c r="I5" s="6" t="s">
        <v>155</v>
      </c>
      <c r="J5" s="6" t="str">
        <f>CONCATENATE(H5,I5)</f>
        <v>14東京ガス_13A</v>
      </c>
      <c r="K5" s="6">
        <v>46.04</v>
      </c>
      <c r="L5" s="6">
        <v>46.04</v>
      </c>
      <c r="M5" s="6">
        <v>46.04</v>
      </c>
      <c r="N5" s="6">
        <v>46.04</v>
      </c>
      <c r="O5" s="6">
        <v>46.04</v>
      </c>
      <c r="P5" s="6">
        <v>46.04</v>
      </c>
      <c r="Q5" s="6">
        <v>46.04</v>
      </c>
      <c r="R5" s="6">
        <v>46.04</v>
      </c>
      <c r="S5" s="6">
        <v>46.04</v>
      </c>
      <c r="T5" s="6">
        <v>46.04</v>
      </c>
      <c r="U5" s="6">
        <v>46.04</v>
      </c>
      <c r="V5" s="6">
        <v>46.04</v>
      </c>
      <c r="X5" s="6">
        <f>$Z$3</f>
        <v>2</v>
      </c>
      <c r="Y5" s="6" t="s">
        <v>155</v>
      </c>
      <c r="Z5" s="6" t="str">
        <f>CONCATENATE(X5,Y5)</f>
        <v>2東京ガス_13A</v>
      </c>
      <c r="AA5" s="6" t="e">
        <f t="shared" ref="AA5:AA33" si="0">VLOOKUP($Z5,$J:$V,2,FALSE)</f>
        <v>#N/A</v>
      </c>
      <c r="AB5" s="6" t="e">
        <f t="shared" ref="AB5:AB33" si="1">VLOOKUP($Z5,$J:$V,3,FALSE)</f>
        <v>#N/A</v>
      </c>
      <c r="AC5" s="6" t="e">
        <f t="shared" ref="AC5:AC33" si="2">VLOOKUP($Z5,$J:$V,4,FALSE)</f>
        <v>#N/A</v>
      </c>
      <c r="AD5" s="6" t="e">
        <f t="shared" ref="AD5:AD33" si="3">VLOOKUP($Z5,$J:$V,5,FALSE)</f>
        <v>#N/A</v>
      </c>
      <c r="AE5" s="6" t="e">
        <f t="shared" ref="AE5:AE33" si="4">VLOOKUP($Z5,$J:$V,6,FALSE)</f>
        <v>#N/A</v>
      </c>
      <c r="AF5" s="6" t="e">
        <f t="shared" ref="AF5:AF33" si="5">VLOOKUP($Z5,$J:$V,7,FALSE)</f>
        <v>#N/A</v>
      </c>
      <c r="AG5" s="6" t="e">
        <f t="shared" ref="AG5:AG33" si="6">VLOOKUP($Z5,$J:$V,8,FALSE)</f>
        <v>#N/A</v>
      </c>
      <c r="AH5" s="6" t="e">
        <f t="shared" ref="AH5:AH33" si="7">VLOOKUP($Z5,$J:$V,9,FALSE)</f>
        <v>#N/A</v>
      </c>
      <c r="AI5" s="6" t="e">
        <f t="shared" ref="AI5:AI33" si="8">VLOOKUP($Z5,$J:$V,10,FALSE)</f>
        <v>#N/A</v>
      </c>
      <c r="AJ5" s="6" t="e">
        <f t="shared" ref="AJ5:AJ33" si="9">VLOOKUP($Z5,$J:$V,11,FALSE)</f>
        <v>#N/A</v>
      </c>
      <c r="AK5" s="6" t="e">
        <f t="shared" ref="AK5:AK33" si="10">VLOOKUP($Z5,$J:$V,12,FALSE)</f>
        <v>#N/A</v>
      </c>
      <c r="AL5" s="6" t="e">
        <f t="shared" ref="AL5:AL33" si="11">VLOOKUP($Z5,$J:$V,13,FALSE)</f>
        <v>#N/A</v>
      </c>
    </row>
    <row r="6" spans="1:38">
      <c r="A6" s="6" t="s">
        <v>98</v>
      </c>
      <c r="B6" s="66" t="s">
        <v>500</v>
      </c>
      <c r="C6" s="6" t="s">
        <v>118</v>
      </c>
      <c r="D6" s="66" t="s">
        <v>155</v>
      </c>
      <c r="E6" s="6" t="s">
        <v>308</v>
      </c>
      <c r="F6" s="6" t="s">
        <v>201</v>
      </c>
      <c r="H6" s="6">
        <v>14</v>
      </c>
      <c r="I6" s="6" t="s">
        <v>156</v>
      </c>
      <c r="J6" s="6" t="str">
        <f t="shared" ref="J6:J74" si="12">CONCATENATE(H6,I6)</f>
        <v>14伊奈都市ガス_13A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X6" s="6">
        <f t="shared" ref="X6:X33" si="13">$Z$3</f>
        <v>2</v>
      </c>
      <c r="Y6" s="6" t="s">
        <v>156</v>
      </c>
      <c r="Z6" s="6" t="str">
        <f t="shared" ref="Z6:Z25" si="14">CONCATENATE(X6,Y6)</f>
        <v>2伊奈都市ガス_13A</v>
      </c>
      <c r="AA6" s="6" t="e">
        <f t="shared" si="0"/>
        <v>#N/A</v>
      </c>
      <c r="AB6" s="6" t="e">
        <f t="shared" si="1"/>
        <v>#N/A</v>
      </c>
      <c r="AC6" s="6" t="e">
        <f t="shared" si="2"/>
        <v>#N/A</v>
      </c>
      <c r="AD6" s="6" t="e">
        <f t="shared" si="3"/>
        <v>#N/A</v>
      </c>
      <c r="AE6" s="6" t="e">
        <f t="shared" si="4"/>
        <v>#N/A</v>
      </c>
      <c r="AF6" s="6" t="e">
        <f t="shared" si="5"/>
        <v>#N/A</v>
      </c>
      <c r="AG6" s="6" t="e">
        <f t="shared" si="6"/>
        <v>#N/A</v>
      </c>
      <c r="AH6" s="6" t="e">
        <f t="shared" si="7"/>
        <v>#N/A</v>
      </c>
      <c r="AI6" s="6" t="e">
        <f t="shared" si="8"/>
        <v>#N/A</v>
      </c>
      <c r="AJ6" s="6" t="e">
        <f t="shared" si="9"/>
        <v>#N/A</v>
      </c>
      <c r="AK6" s="6" t="e">
        <f t="shared" si="10"/>
        <v>#N/A</v>
      </c>
      <c r="AL6" s="6" t="e">
        <f t="shared" si="11"/>
        <v>#N/A</v>
      </c>
    </row>
    <row r="7" spans="1:38">
      <c r="A7" s="6" t="s">
        <v>99</v>
      </c>
      <c r="B7" s="66" t="s">
        <v>503</v>
      </c>
      <c r="C7" s="6" t="s">
        <v>312</v>
      </c>
      <c r="D7" s="66" t="s">
        <v>156</v>
      </c>
      <c r="E7" s="6" t="s">
        <v>308</v>
      </c>
      <c r="F7" s="6" t="s">
        <v>202</v>
      </c>
      <c r="H7" s="6">
        <v>14</v>
      </c>
      <c r="I7" s="6" t="s">
        <v>157</v>
      </c>
      <c r="J7" s="6" t="str">
        <f t="shared" si="12"/>
        <v>14入間ガス_13A</v>
      </c>
      <c r="K7" s="6">
        <v>46.04</v>
      </c>
      <c r="L7" s="6">
        <v>46.04</v>
      </c>
      <c r="M7" s="6">
        <v>46.04</v>
      </c>
      <c r="N7" s="6">
        <v>46.04</v>
      </c>
      <c r="O7" s="6">
        <v>46.04</v>
      </c>
      <c r="P7" s="6">
        <v>46.04</v>
      </c>
      <c r="Q7" s="6">
        <v>46.04</v>
      </c>
      <c r="R7" s="6">
        <v>46.04</v>
      </c>
      <c r="S7" s="6">
        <v>46.04</v>
      </c>
      <c r="T7" s="6">
        <v>46.04</v>
      </c>
      <c r="U7" s="6">
        <v>46.04</v>
      </c>
      <c r="V7" s="6">
        <v>46.04</v>
      </c>
      <c r="X7" s="6">
        <f t="shared" si="13"/>
        <v>2</v>
      </c>
      <c r="Y7" s="6" t="s">
        <v>157</v>
      </c>
      <c r="Z7" s="6" t="str">
        <f t="shared" si="14"/>
        <v>2入間ガス_13A</v>
      </c>
      <c r="AA7" s="6" t="e">
        <f t="shared" si="0"/>
        <v>#N/A</v>
      </c>
      <c r="AB7" s="6" t="e">
        <f t="shared" si="1"/>
        <v>#N/A</v>
      </c>
      <c r="AC7" s="6" t="e">
        <f t="shared" si="2"/>
        <v>#N/A</v>
      </c>
      <c r="AD7" s="6" t="e">
        <f t="shared" si="3"/>
        <v>#N/A</v>
      </c>
      <c r="AE7" s="6" t="e">
        <f t="shared" si="4"/>
        <v>#N/A</v>
      </c>
      <c r="AF7" s="6" t="e">
        <f t="shared" si="5"/>
        <v>#N/A</v>
      </c>
      <c r="AG7" s="6" t="e">
        <f t="shared" si="6"/>
        <v>#N/A</v>
      </c>
      <c r="AH7" s="6" t="e">
        <f t="shared" si="7"/>
        <v>#N/A</v>
      </c>
      <c r="AI7" s="6" t="e">
        <f t="shared" si="8"/>
        <v>#N/A</v>
      </c>
      <c r="AJ7" s="6" t="e">
        <f t="shared" si="9"/>
        <v>#N/A</v>
      </c>
      <c r="AK7" s="6" t="e">
        <f t="shared" si="10"/>
        <v>#N/A</v>
      </c>
      <c r="AL7" s="6" t="e">
        <f t="shared" si="11"/>
        <v>#N/A</v>
      </c>
    </row>
    <row r="8" spans="1:38">
      <c r="A8" s="6" t="s">
        <v>100</v>
      </c>
      <c r="B8" s="66" t="s">
        <v>506</v>
      </c>
      <c r="D8" s="66" t="s">
        <v>157</v>
      </c>
      <c r="E8" s="6" t="s">
        <v>308</v>
      </c>
      <c r="H8" s="6">
        <v>14</v>
      </c>
      <c r="I8" s="6" t="s">
        <v>456</v>
      </c>
      <c r="J8" s="6" t="str">
        <f>CONCATENATE(H8,I8)</f>
        <v>14太田都市ガス_13A</v>
      </c>
      <c r="K8" s="6">
        <v>46.04</v>
      </c>
      <c r="L8" s="6">
        <v>46.04</v>
      </c>
      <c r="M8" s="6">
        <v>46.04</v>
      </c>
      <c r="N8" s="6">
        <v>46.04</v>
      </c>
      <c r="O8" s="6">
        <v>46.04</v>
      </c>
      <c r="P8" s="6">
        <v>46.04</v>
      </c>
      <c r="Q8" s="6">
        <v>46.04</v>
      </c>
      <c r="R8" s="6">
        <v>46.04</v>
      </c>
      <c r="S8" s="6">
        <v>46.04</v>
      </c>
      <c r="T8" s="6">
        <v>46.04</v>
      </c>
      <c r="U8" s="6">
        <v>46.04</v>
      </c>
      <c r="V8" s="6">
        <v>46.04</v>
      </c>
      <c r="X8" s="6">
        <f>$Z$3</f>
        <v>2</v>
      </c>
      <c r="Y8" s="6" t="s">
        <v>456</v>
      </c>
      <c r="Z8" s="6" t="str">
        <f>CONCATENATE(X8,Y8)</f>
        <v>2太田都市ガス_13A</v>
      </c>
      <c r="AA8" s="6" t="e">
        <f t="shared" si="0"/>
        <v>#N/A</v>
      </c>
      <c r="AB8" s="6" t="e">
        <f t="shared" si="1"/>
        <v>#N/A</v>
      </c>
      <c r="AC8" s="6" t="e">
        <f t="shared" si="2"/>
        <v>#N/A</v>
      </c>
      <c r="AD8" s="6" t="e">
        <f t="shared" si="3"/>
        <v>#N/A</v>
      </c>
      <c r="AE8" s="6" t="e">
        <f t="shared" si="4"/>
        <v>#N/A</v>
      </c>
      <c r="AF8" s="6" t="e">
        <f t="shared" si="5"/>
        <v>#N/A</v>
      </c>
      <c r="AG8" s="6" t="e">
        <f t="shared" si="6"/>
        <v>#N/A</v>
      </c>
      <c r="AH8" s="6" t="e">
        <f t="shared" si="7"/>
        <v>#N/A</v>
      </c>
      <c r="AI8" s="6" t="e">
        <f t="shared" si="8"/>
        <v>#N/A</v>
      </c>
      <c r="AJ8" s="6" t="e">
        <f t="shared" si="9"/>
        <v>#N/A</v>
      </c>
      <c r="AK8" s="6" t="e">
        <f t="shared" si="10"/>
        <v>#N/A</v>
      </c>
      <c r="AL8" s="6" t="e">
        <f t="shared" si="11"/>
        <v>#N/A</v>
      </c>
    </row>
    <row r="9" spans="1:38">
      <c r="D9" s="66" t="s">
        <v>456</v>
      </c>
      <c r="E9" s="6" t="s">
        <v>308</v>
      </c>
      <c r="F9" s="66" t="s">
        <v>504</v>
      </c>
      <c r="H9" s="6">
        <v>14</v>
      </c>
      <c r="I9" s="6" t="s">
        <v>271</v>
      </c>
      <c r="J9" s="6" t="str">
        <f t="shared" si="12"/>
        <v>14角栄ガス_13A</v>
      </c>
      <c r="K9" s="6">
        <v>46.04</v>
      </c>
      <c r="L9" s="6">
        <v>46.04</v>
      </c>
      <c r="M9" s="6">
        <v>46.04</v>
      </c>
      <c r="N9" s="6">
        <v>46.04</v>
      </c>
      <c r="O9" s="6">
        <v>46.04</v>
      </c>
      <c r="P9" s="6">
        <v>46.04</v>
      </c>
      <c r="Q9" s="6">
        <v>46.04</v>
      </c>
      <c r="R9" s="6">
        <v>46.04</v>
      </c>
      <c r="S9" s="6">
        <v>46.04</v>
      </c>
      <c r="T9" s="6">
        <v>46.04</v>
      </c>
      <c r="U9" s="6">
        <v>46.04</v>
      </c>
      <c r="V9" s="6">
        <v>46.04</v>
      </c>
      <c r="X9" s="6">
        <f t="shared" si="13"/>
        <v>2</v>
      </c>
      <c r="Y9" s="6" t="s">
        <v>271</v>
      </c>
      <c r="Z9" s="6" t="str">
        <f t="shared" si="14"/>
        <v>2角栄ガス_13A</v>
      </c>
      <c r="AA9" s="6" t="e">
        <f t="shared" si="0"/>
        <v>#N/A</v>
      </c>
      <c r="AB9" s="6" t="e">
        <f t="shared" si="1"/>
        <v>#N/A</v>
      </c>
      <c r="AC9" s="6" t="e">
        <f t="shared" si="2"/>
        <v>#N/A</v>
      </c>
      <c r="AD9" s="6" t="e">
        <f t="shared" si="3"/>
        <v>#N/A</v>
      </c>
      <c r="AE9" s="6" t="e">
        <f t="shared" si="4"/>
        <v>#N/A</v>
      </c>
      <c r="AF9" s="6" t="e">
        <f t="shared" si="5"/>
        <v>#N/A</v>
      </c>
      <c r="AG9" s="6" t="e">
        <f t="shared" si="6"/>
        <v>#N/A</v>
      </c>
      <c r="AH9" s="6" t="e">
        <f t="shared" si="7"/>
        <v>#N/A</v>
      </c>
      <c r="AI9" s="6" t="e">
        <f t="shared" si="8"/>
        <v>#N/A</v>
      </c>
      <c r="AJ9" s="6" t="e">
        <f t="shared" si="9"/>
        <v>#N/A</v>
      </c>
      <c r="AK9" s="6" t="e">
        <f t="shared" si="10"/>
        <v>#N/A</v>
      </c>
      <c r="AL9" s="6" t="e">
        <f t="shared" si="11"/>
        <v>#N/A</v>
      </c>
    </row>
    <row r="10" spans="1:38">
      <c r="A10" s="6" t="s">
        <v>437</v>
      </c>
      <c r="B10" s="6" t="s">
        <v>91</v>
      </c>
      <c r="D10" s="66" t="s">
        <v>158</v>
      </c>
      <c r="E10" s="6" t="s">
        <v>308</v>
      </c>
      <c r="F10" s="6" t="s">
        <v>201</v>
      </c>
      <c r="H10" s="6">
        <v>14</v>
      </c>
      <c r="I10" s="6" t="s">
        <v>159</v>
      </c>
      <c r="J10" s="6" t="str">
        <f t="shared" si="12"/>
        <v>14埼玉ガス_13A</v>
      </c>
      <c r="K10" s="6">
        <v>43.12</v>
      </c>
      <c r="L10" s="6">
        <v>43.12</v>
      </c>
      <c r="M10" s="6">
        <v>43.12</v>
      </c>
      <c r="N10" s="6">
        <v>43.12</v>
      </c>
      <c r="O10" s="6">
        <v>43.12</v>
      </c>
      <c r="P10" s="6">
        <v>43.12</v>
      </c>
      <c r="Q10" s="6">
        <v>43.12</v>
      </c>
      <c r="R10" s="6">
        <v>43.12</v>
      </c>
      <c r="S10" s="6">
        <v>43.12</v>
      </c>
      <c r="T10" s="6">
        <v>43.12</v>
      </c>
      <c r="U10" s="6">
        <v>43.12</v>
      </c>
      <c r="V10" s="6">
        <v>43.12</v>
      </c>
      <c r="X10" s="6">
        <f t="shared" si="13"/>
        <v>2</v>
      </c>
      <c r="Y10" s="6" t="s">
        <v>159</v>
      </c>
      <c r="Z10" s="6" t="str">
        <f t="shared" si="14"/>
        <v>2埼玉ガス_13A</v>
      </c>
      <c r="AA10" s="6" t="e">
        <f t="shared" si="0"/>
        <v>#N/A</v>
      </c>
      <c r="AB10" s="6" t="e">
        <f t="shared" si="1"/>
        <v>#N/A</v>
      </c>
      <c r="AC10" s="6" t="e">
        <f t="shared" si="2"/>
        <v>#N/A</v>
      </c>
      <c r="AD10" s="6" t="e">
        <f t="shared" si="3"/>
        <v>#N/A</v>
      </c>
      <c r="AE10" s="6" t="e">
        <f t="shared" si="4"/>
        <v>#N/A</v>
      </c>
      <c r="AF10" s="6" t="e">
        <f t="shared" si="5"/>
        <v>#N/A</v>
      </c>
      <c r="AG10" s="6" t="e">
        <f t="shared" si="6"/>
        <v>#N/A</v>
      </c>
      <c r="AH10" s="6" t="e">
        <f t="shared" si="7"/>
        <v>#N/A</v>
      </c>
      <c r="AI10" s="6" t="e">
        <f t="shared" si="8"/>
        <v>#N/A</v>
      </c>
      <c r="AJ10" s="6" t="e">
        <f t="shared" si="9"/>
        <v>#N/A</v>
      </c>
      <c r="AK10" s="6" t="e">
        <f t="shared" si="10"/>
        <v>#N/A</v>
      </c>
      <c r="AL10" s="6" t="e">
        <f t="shared" si="11"/>
        <v>#N/A</v>
      </c>
    </row>
    <row r="11" spans="1:38">
      <c r="A11" s="6" t="s">
        <v>87</v>
      </c>
      <c r="B11" s="6" t="s">
        <v>194</v>
      </c>
      <c r="D11" s="66" t="s">
        <v>159</v>
      </c>
      <c r="E11" s="6" t="s">
        <v>308</v>
      </c>
      <c r="F11" s="6" t="s">
        <v>202</v>
      </c>
      <c r="H11" s="6">
        <v>14</v>
      </c>
      <c r="I11" s="6" t="s">
        <v>272</v>
      </c>
      <c r="J11" s="6" t="str">
        <f t="shared" si="12"/>
        <v>14坂戸ガス_13A</v>
      </c>
      <c r="K11" s="6">
        <v>46.04</v>
      </c>
      <c r="L11" s="6">
        <v>46.04</v>
      </c>
      <c r="M11" s="6">
        <v>46.04</v>
      </c>
      <c r="N11" s="6">
        <v>46.04</v>
      </c>
      <c r="O11" s="6">
        <v>46.04</v>
      </c>
      <c r="P11" s="6">
        <v>46.04</v>
      </c>
      <c r="Q11" s="6">
        <v>46.04</v>
      </c>
      <c r="R11" s="6">
        <v>46.04</v>
      </c>
      <c r="S11" s="6">
        <v>46.04</v>
      </c>
      <c r="T11" s="6">
        <v>46.04</v>
      </c>
      <c r="U11" s="6">
        <v>46.04</v>
      </c>
      <c r="V11" s="6">
        <v>46.04</v>
      </c>
      <c r="X11" s="6">
        <f t="shared" si="13"/>
        <v>2</v>
      </c>
      <c r="Y11" s="6" t="s">
        <v>272</v>
      </c>
      <c r="Z11" s="6" t="str">
        <f t="shared" si="14"/>
        <v>2坂戸ガス_13A</v>
      </c>
      <c r="AA11" s="6" t="e">
        <f t="shared" si="0"/>
        <v>#N/A</v>
      </c>
      <c r="AB11" s="6" t="e">
        <f t="shared" si="1"/>
        <v>#N/A</v>
      </c>
      <c r="AC11" s="6" t="e">
        <f t="shared" si="2"/>
        <v>#N/A</v>
      </c>
      <c r="AD11" s="6" t="e">
        <f t="shared" si="3"/>
        <v>#N/A</v>
      </c>
      <c r="AE11" s="6" t="e">
        <f t="shared" si="4"/>
        <v>#N/A</v>
      </c>
      <c r="AF11" s="6" t="e">
        <f t="shared" si="5"/>
        <v>#N/A</v>
      </c>
      <c r="AG11" s="6" t="e">
        <f t="shared" si="6"/>
        <v>#N/A</v>
      </c>
      <c r="AH11" s="6" t="e">
        <f t="shared" si="7"/>
        <v>#N/A</v>
      </c>
      <c r="AI11" s="6" t="e">
        <f t="shared" si="8"/>
        <v>#N/A</v>
      </c>
      <c r="AJ11" s="6" t="e">
        <f t="shared" si="9"/>
        <v>#N/A</v>
      </c>
      <c r="AK11" s="6" t="e">
        <f t="shared" si="10"/>
        <v>#N/A</v>
      </c>
      <c r="AL11" s="6" t="e">
        <f t="shared" si="11"/>
        <v>#N/A</v>
      </c>
    </row>
    <row r="12" spans="1:38">
      <c r="A12" s="6" t="s">
        <v>107</v>
      </c>
      <c r="B12" s="6" t="s">
        <v>196</v>
      </c>
      <c r="D12" s="66" t="s">
        <v>160</v>
      </c>
      <c r="E12" s="6" t="s">
        <v>308</v>
      </c>
      <c r="H12" s="6">
        <v>14</v>
      </c>
      <c r="I12" s="6" t="s">
        <v>273</v>
      </c>
      <c r="J12" s="6" t="str">
        <f t="shared" si="12"/>
        <v>14幸手都市ガス_13A</v>
      </c>
      <c r="K12" s="6">
        <v>46.04</v>
      </c>
      <c r="L12" s="6">
        <v>46.04</v>
      </c>
      <c r="M12" s="6">
        <v>46.04</v>
      </c>
      <c r="N12" s="6">
        <v>46.04</v>
      </c>
      <c r="O12" s="6">
        <v>46.04</v>
      </c>
      <c r="P12" s="6">
        <v>46.04</v>
      </c>
      <c r="Q12" s="6">
        <v>46.04</v>
      </c>
      <c r="R12" s="6">
        <v>46.04</v>
      </c>
      <c r="S12" s="6">
        <v>46.04</v>
      </c>
      <c r="T12" s="6">
        <v>46.04</v>
      </c>
      <c r="U12" s="6">
        <v>46.04</v>
      </c>
      <c r="V12" s="6">
        <v>46.04</v>
      </c>
      <c r="X12" s="6">
        <f t="shared" si="13"/>
        <v>2</v>
      </c>
      <c r="Y12" s="6" t="s">
        <v>273</v>
      </c>
      <c r="Z12" s="6" t="str">
        <f t="shared" si="14"/>
        <v>2幸手都市ガス_13A</v>
      </c>
      <c r="AA12" s="6" t="e">
        <f t="shared" si="0"/>
        <v>#N/A</v>
      </c>
      <c r="AB12" s="6" t="e">
        <f t="shared" si="1"/>
        <v>#N/A</v>
      </c>
      <c r="AC12" s="6" t="e">
        <f t="shared" si="2"/>
        <v>#N/A</v>
      </c>
      <c r="AD12" s="6" t="e">
        <f t="shared" si="3"/>
        <v>#N/A</v>
      </c>
      <c r="AE12" s="6" t="e">
        <f t="shared" si="4"/>
        <v>#N/A</v>
      </c>
      <c r="AF12" s="6" t="e">
        <f t="shared" si="5"/>
        <v>#N/A</v>
      </c>
      <c r="AG12" s="6" t="e">
        <f t="shared" si="6"/>
        <v>#N/A</v>
      </c>
      <c r="AH12" s="6" t="e">
        <f t="shared" si="7"/>
        <v>#N/A</v>
      </c>
      <c r="AI12" s="6" t="e">
        <f t="shared" si="8"/>
        <v>#N/A</v>
      </c>
      <c r="AJ12" s="6" t="e">
        <f t="shared" si="9"/>
        <v>#N/A</v>
      </c>
      <c r="AK12" s="6" t="e">
        <f t="shared" si="10"/>
        <v>#N/A</v>
      </c>
      <c r="AL12" s="6" t="e">
        <f t="shared" si="11"/>
        <v>#N/A</v>
      </c>
    </row>
    <row r="13" spans="1:38">
      <c r="A13" s="6" t="s">
        <v>88</v>
      </c>
      <c r="B13" s="6" t="s">
        <v>195</v>
      </c>
      <c r="D13" s="66" t="s">
        <v>161</v>
      </c>
      <c r="E13" s="6" t="s">
        <v>308</v>
      </c>
      <c r="F13" s="66" t="s">
        <v>507</v>
      </c>
      <c r="H13" s="6">
        <v>14</v>
      </c>
      <c r="I13" s="6" t="s">
        <v>274</v>
      </c>
      <c r="J13" s="6" t="str">
        <f t="shared" si="12"/>
        <v>14松栄ガス_13A</v>
      </c>
      <c r="K13" s="6">
        <v>46.04</v>
      </c>
      <c r="L13" s="6">
        <v>46.04</v>
      </c>
      <c r="M13" s="6">
        <v>46.04</v>
      </c>
      <c r="N13" s="6">
        <v>46.04</v>
      </c>
      <c r="O13" s="6">
        <v>46.04</v>
      </c>
      <c r="P13" s="6">
        <v>46.04</v>
      </c>
      <c r="Q13" s="6">
        <v>46.04</v>
      </c>
      <c r="R13" s="6">
        <v>46.04</v>
      </c>
      <c r="S13" s="6">
        <v>46.04</v>
      </c>
      <c r="T13" s="6">
        <v>46.04</v>
      </c>
      <c r="U13" s="6">
        <v>46.04</v>
      </c>
      <c r="V13" s="6">
        <v>46.04</v>
      </c>
      <c r="X13" s="6">
        <f t="shared" si="13"/>
        <v>2</v>
      </c>
      <c r="Y13" s="6" t="s">
        <v>274</v>
      </c>
      <c r="Z13" s="6" t="str">
        <f t="shared" si="14"/>
        <v>2松栄ガス_13A</v>
      </c>
      <c r="AA13" s="6" t="e">
        <f t="shared" si="0"/>
        <v>#N/A</v>
      </c>
      <c r="AB13" s="6" t="e">
        <f t="shared" si="1"/>
        <v>#N/A</v>
      </c>
      <c r="AC13" s="6" t="e">
        <f t="shared" si="2"/>
        <v>#N/A</v>
      </c>
      <c r="AD13" s="6" t="e">
        <f t="shared" si="3"/>
        <v>#N/A</v>
      </c>
      <c r="AE13" s="6" t="e">
        <f t="shared" si="4"/>
        <v>#N/A</v>
      </c>
      <c r="AF13" s="6" t="e">
        <f t="shared" si="5"/>
        <v>#N/A</v>
      </c>
      <c r="AG13" s="6" t="e">
        <f t="shared" si="6"/>
        <v>#N/A</v>
      </c>
      <c r="AH13" s="6" t="e">
        <f t="shared" si="7"/>
        <v>#N/A</v>
      </c>
      <c r="AI13" s="6" t="e">
        <f t="shared" si="8"/>
        <v>#N/A</v>
      </c>
      <c r="AJ13" s="6" t="e">
        <f t="shared" si="9"/>
        <v>#N/A</v>
      </c>
      <c r="AK13" s="6" t="e">
        <f t="shared" si="10"/>
        <v>#N/A</v>
      </c>
      <c r="AL13" s="6" t="e">
        <f t="shared" si="11"/>
        <v>#N/A</v>
      </c>
    </row>
    <row r="14" spans="1:38">
      <c r="A14" s="6" t="s">
        <v>108</v>
      </c>
      <c r="B14" s="6" t="s">
        <v>92</v>
      </c>
      <c r="D14" s="66" t="s">
        <v>162</v>
      </c>
      <c r="E14" s="6" t="s">
        <v>308</v>
      </c>
      <c r="F14" s="6" t="s">
        <v>201</v>
      </c>
      <c r="H14" s="6">
        <v>14</v>
      </c>
      <c r="I14" s="6" t="s">
        <v>163</v>
      </c>
      <c r="J14" s="6" t="str">
        <f t="shared" si="12"/>
        <v>14新日本瓦斯_13A</v>
      </c>
      <c r="K14" s="6">
        <v>43.12</v>
      </c>
      <c r="L14" s="6">
        <v>43.12</v>
      </c>
      <c r="M14" s="6">
        <v>43.12</v>
      </c>
      <c r="N14" s="6">
        <v>43.12</v>
      </c>
      <c r="O14" s="6">
        <v>43.12</v>
      </c>
      <c r="P14" s="6">
        <v>43.12</v>
      </c>
      <c r="Q14" s="6">
        <v>43.12</v>
      </c>
      <c r="R14" s="6">
        <v>43.12</v>
      </c>
      <c r="S14" s="6">
        <v>43.12</v>
      </c>
      <c r="T14" s="6">
        <v>43.12</v>
      </c>
      <c r="U14" s="6">
        <v>43.12</v>
      </c>
      <c r="V14" s="6">
        <v>43.12</v>
      </c>
      <c r="X14" s="6">
        <f t="shared" si="13"/>
        <v>2</v>
      </c>
      <c r="Y14" s="6" t="s">
        <v>163</v>
      </c>
      <c r="Z14" s="6" t="str">
        <f t="shared" si="14"/>
        <v>2新日本瓦斯_13A</v>
      </c>
      <c r="AA14" s="6" t="e">
        <f t="shared" si="0"/>
        <v>#N/A</v>
      </c>
      <c r="AB14" s="6" t="e">
        <f t="shared" si="1"/>
        <v>#N/A</v>
      </c>
      <c r="AC14" s="6" t="e">
        <f t="shared" si="2"/>
        <v>#N/A</v>
      </c>
      <c r="AD14" s="6" t="e">
        <f t="shared" si="3"/>
        <v>#N/A</v>
      </c>
      <c r="AE14" s="6" t="e">
        <f t="shared" si="4"/>
        <v>#N/A</v>
      </c>
      <c r="AF14" s="6" t="e">
        <f t="shared" si="5"/>
        <v>#N/A</v>
      </c>
      <c r="AG14" s="6" t="e">
        <f t="shared" si="6"/>
        <v>#N/A</v>
      </c>
      <c r="AH14" s="6" t="e">
        <f t="shared" si="7"/>
        <v>#N/A</v>
      </c>
      <c r="AI14" s="6" t="e">
        <f t="shared" si="8"/>
        <v>#N/A</v>
      </c>
      <c r="AJ14" s="6" t="e">
        <f t="shared" si="9"/>
        <v>#N/A</v>
      </c>
      <c r="AK14" s="6" t="e">
        <f t="shared" si="10"/>
        <v>#N/A</v>
      </c>
      <c r="AL14" s="6" t="e">
        <f t="shared" si="11"/>
        <v>#N/A</v>
      </c>
    </row>
    <row r="15" spans="1:38">
      <c r="A15" s="6" t="s">
        <v>109</v>
      </c>
      <c r="B15" s="6" t="s">
        <v>30</v>
      </c>
      <c r="D15" s="66" t="s">
        <v>163</v>
      </c>
      <c r="E15" s="6" t="s">
        <v>308</v>
      </c>
      <c r="F15" s="6" t="s">
        <v>202</v>
      </c>
      <c r="H15" s="6">
        <v>14</v>
      </c>
      <c r="I15" s="6" t="s">
        <v>275</v>
      </c>
      <c r="J15" s="6" t="str">
        <f t="shared" si="12"/>
        <v>14西武ガス_13A</v>
      </c>
      <c r="K15" s="6">
        <v>46.04</v>
      </c>
      <c r="L15" s="6">
        <v>46.04</v>
      </c>
      <c r="M15" s="6">
        <v>46.04</v>
      </c>
      <c r="N15" s="6">
        <v>46.04</v>
      </c>
      <c r="O15" s="6">
        <v>46.04</v>
      </c>
      <c r="P15" s="6">
        <v>46.04</v>
      </c>
      <c r="Q15" s="6">
        <v>46.04</v>
      </c>
      <c r="R15" s="6">
        <v>46.04</v>
      </c>
      <c r="S15" s="6">
        <v>46.04</v>
      </c>
      <c r="T15" s="6">
        <v>46.04</v>
      </c>
      <c r="U15" s="6">
        <v>46.04</v>
      </c>
      <c r="V15" s="6">
        <v>46.04</v>
      </c>
      <c r="X15" s="6">
        <f t="shared" si="13"/>
        <v>2</v>
      </c>
      <c r="Y15" s="6" t="s">
        <v>275</v>
      </c>
      <c r="Z15" s="6" t="str">
        <f t="shared" si="14"/>
        <v>2西武ガス_13A</v>
      </c>
      <c r="AA15" s="6" t="e">
        <f t="shared" si="0"/>
        <v>#N/A</v>
      </c>
      <c r="AB15" s="6" t="e">
        <f t="shared" si="1"/>
        <v>#N/A</v>
      </c>
      <c r="AC15" s="6" t="e">
        <f t="shared" si="2"/>
        <v>#N/A</v>
      </c>
      <c r="AD15" s="6" t="e">
        <f t="shared" si="3"/>
        <v>#N/A</v>
      </c>
      <c r="AE15" s="6" t="e">
        <f t="shared" si="4"/>
        <v>#N/A</v>
      </c>
      <c r="AF15" s="6" t="e">
        <f t="shared" si="5"/>
        <v>#N/A</v>
      </c>
      <c r="AG15" s="6" t="e">
        <f t="shared" si="6"/>
        <v>#N/A</v>
      </c>
      <c r="AH15" s="6" t="e">
        <f t="shared" si="7"/>
        <v>#N/A</v>
      </c>
      <c r="AI15" s="6" t="e">
        <f t="shared" si="8"/>
        <v>#N/A</v>
      </c>
      <c r="AJ15" s="6" t="e">
        <f t="shared" si="9"/>
        <v>#N/A</v>
      </c>
      <c r="AK15" s="6" t="e">
        <f t="shared" si="10"/>
        <v>#N/A</v>
      </c>
      <c r="AL15" s="6" t="e">
        <f t="shared" si="11"/>
        <v>#N/A</v>
      </c>
    </row>
    <row r="16" spans="1:38">
      <c r="B16" s="6" t="s">
        <v>31</v>
      </c>
      <c r="D16" s="66" t="s">
        <v>164</v>
      </c>
      <c r="E16" s="6" t="s">
        <v>308</v>
      </c>
      <c r="H16" s="6">
        <v>14</v>
      </c>
      <c r="I16" s="6" t="s">
        <v>165</v>
      </c>
      <c r="J16" s="6" t="str">
        <f t="shared" si="12"/>
        <v>14大東ガス_13A</v>
      </c>
      <c r="K16" s="6">
        <v>46.04</v>
      </c>
      <c r="L16" s="6">
        <v>46.04</v>
      </c>
      <c r="M16" s="6">
        <v>46.04</v>
      </c>
      <c r="N16" s="6">
        <v>46.04</v>
      </c>
      <c r="O16" s="6">
        <v>46.04</v>
      </c>
      <c r="P16" s="6">
        <v>46.04</v>
      </c>
      <c r="Q16" s="6">
        <v>46.04</v>
      </c>
      <c r="R16" s="6">
        <v>46.04</v>
      </c>
      <c r="S16" s="6">
        <v>46.04</v>
      </c>
      <c r="T16" s="6">
        <v>46.04</v>
      </c>
      <c r="U16" s="6">
        <v>46.04</v>
      </c>
      <c r="V16" s="6">
        <v>46.04</v>
      </c>
      <c r="X16" s="6">
        <f t="shared" si="13"/>
        <v>2</v>
      </c>
      <c r="Y16" s="6" t="s">
        <v>165</v>
      </c>
      <c r="Z16" s="6" t="str">
        <f t="shared" si="14"/>
        <v>2大東ガス_13A</v>
      </c>
      <c r="AA16" s="6" t="e">
        <f t="shared" si="0"/>
        <v>#N/A</v>
      </c>
      <c r="AB16" s="6" t="e">
        <f t="shared" si="1"/>
        <v>#N/A</v>
      </c>
      <c r="AC16" s="6" t="e">
        <f t="shared" si="2"/>
        <v>#N/A</v>
      </c>
      <c r="AD16" s="6" t="e">
        <f t="shared" si="3"/>
        <v>#N/A</v>
      </c>
      <c r="AE16" s="6" t="e">
        <f t="shared" si="4"/>
        <v>#N/A</v>
      </c>
      <c r="AF16" s="6" t="e">
        <f t="shared" si="5"/>
        <v>#N/A</v>
      </c>
      <c r="AG16" s="6" t="e">
        <f t="shared" si="6"/>
        <v>#N/A</v>
      </c>
      <c r="AH16" s="6" t="e">
        <f t="shared" si="7"/>
        <v>#N/A</v>
      </c>
      <c r="AI16" s="6" t="e">
        <f t="shared" si="8"/>
        <v>#N/A</v>
      </c>
      <c r="AJ16" s="6" t="e">
        <f t="shared" si="9"/>
        <v>#N/A</v>
      </c>
      <c r="AK16" s="6" t="e">
        <f t="shared" si="10"/>
        <v>#N/A</v>
      </c>
      <c r="AL16" s="6" t="e">
        <f t="shared" si="11"/>
        <v>#N/A</v>
      </c>
    </row>
    <row r="17" spans="1:38">
      <c r="A17" s="6" t="s">
        <v>438</v>
      </c>
      <c r="B17" s="6" t="s">
        <v>32</v>
      </c>
      <c r="D17" s="66" t="s">
        <v>165</v>
      </c>
      <c r="E17" s="6" t="s">
        <v>308</v>
      </c>
      <c r="F17" s="6" t="s">
        <v>198</v>
      </c>
      <c r="H17" s="6">
        <v>14</v>
      </c>
      <c r="I17" s="6" t="s">
        <v>166</v>
      </c>
      <c r="J17" s="6" t="str">
        <f t="shared" si="12"/>
        <v>14秩父ガス_13A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X17" s="6">
        <f t="shared" si="13"/>
        <v>2</v>
      </c>
      <c r="Y17" s="6" t="s">
        <v>166</v>
      </c>
      <c r="Z17" s="6" t="str">
        <f t="shared" si="14"/>
        <v>2秩父ガス_13A</v>
      </c>
      <c r="AA17" s="6" t="e">
        <f t="shared" si="0"/>
        <v>#N/A</v>
      </c>
      <c r="AB17" s="6" t="e">
        <f t="shared" si="1"/>
        <v>#N/A</v>
      </c>
      <c r="AC17" s="6" t="e">
        <f t="shared" si="2"/>
        <v>#N/A</v>
      </c>
      <c r="AD17" s="6" t="e">
        <f t="shared" si="3"/>
        <v>#N/A</v>
      </c>
      <c r="AE17" s="6" t="e">
        <f t="shared" si="4"/>
        <v>#N/A</v>
      </c>
      <c r="AF17" s="6" t="e">
        <f t="shared" si="5"/>
        <v>#N/A</v>
      </c>
      <c r="AG17" s="6" t="e">
        <f t="shared" si="6"/>
        <v>#N/A</v>
      </c>
      <c r="AH17" s="6" t="e">
        <f t="shared" si="7"/>
        <v>#N/A</v>
      </c>
      <c r="AI17" s="6" t="e">
        <f t="shared" si="8"/>
        <v>#N/A</v>
      </c>
      <c r="AJ17" s="6" t="e">
        <f t="shared" si="9"/>
        <v>#N/A</v>
      </c>
      <c r="AK17" s="6" t="e">
        <f t="shared" si="10"/>
        <v>#N/A</v>
      </c>
      <c r="AL17" s="6" t="e">
        <f t="shared" si="11"/>
        <v>#N/A</v>
      </c>
    </row>
    <row r="18" spans="1:38">
      <c r="A18" s="6" t="s">
        <v>144</v>
      </c>
      <c r="B18" s="6" t="s">
        <v>33</v>
      </c>
      <c r="D18" s="66" t="s">
        <v>166</v>
      </c>
      <c r="E18" s="6" t="s">
        <v>308</v>
      </c>
      <c r="F18" s="6" t="s">
        <v>180</v>
      </c>
      <c r="H18" s="6">
        <v>14</v>
      </c>
      <c r="I18" s="6" t="s">
        <v>276</v>
      </c>
      <c r="J18" s="6" t="str">
        <f t="shared" si="12"/>
        <v>14東彩ガス_13A</v>
      </c>
      <c r="K18" s="6">
        <v>46.04</v>
      </c>
      <c r="L18" s="6">
        <v>46.04</v>
      </c>
      <c r="M18" s="6">
        <v>46.04</v>
      </c>
      <c r="N18" s="6">
        <v>46.04</v>
      </c>
      <c r="O18" s="6">
        <v>46.04</v>
      </c>
      <c r="P18" s="6">
        <v>46.04</v>
      </c>
      <c r="Q18" s="6">
        <v>46.04</v>
      </c>
      <c r="R18" s="6">
        <v>46.04</v>
      </c>
      <c r="S18" s="6">
        <v>46.04</v>
      </c>
      <c r="T18" s="6">
        <v>46.04</v>
      </c>
      <c r="U18" s="6">
        <v>46.04</v>
      </c>
      <c r="V18" s="6">
        <v>46.04</v>
      </c>
      <c r="X18" s="6">
        <f t="shared" si="13"/>
        <v>2</v>
      </c>
      <c r="Y18" s="6" t="s">
        <v>276</v>
      </c>
      <c r="Z18" s="6" t="str">
        <f t="shared" si="14"/>
        <v>2東彩ガス_13A</v>
      </c>
      <c r="AA18" s="6" t="e">
        <f t="shared" si="0"/>
        <v>#N/A</v>
      </c>
      <c r="AB18" s="6" t="e">
        <f t="shared" si="1"/>
        <v>#N/A</v>
      </c>
      <c r="AC18" s="6" t="e">
        <f t="shared" si="2"/>
        <v>#N/A</v>
      </c>
      <c r="AD18" s="6" t="e">
        <f t="shared" si="3"/>
        <v>#N/A</v>
      </c>
      <c r="AE18" s="6" t="e">
        <f t="shared" si="4"/>
        <v>#N/A</v>
      </c>
      <c r="AF18" s="6" t="e">
        <f t="shared" si="5"/>
        <v>#N/A</v>
      </c>
      <c r="AG18" s="6" t="e">
        <f t="shared" si="6"/>
        <v>#N/A</v>
      </c>
      <c r="AH18" s="6" t="e">
        <f t="shared" si="7"/>
        <v>#N/A</v>
      </c>
      <c r="AI18" s="6" t="e">
        <f t="shared" si="8"/>
        <v>#N/A</v>
      </c>
      <c r="AJ18" s="6" t="e">
        <f t="shared" si="9"/>
        <v>#N/A</v>
      </c>
      <c r="AK18" s="6" t="e">
        <f t="shared" si="10"/>
        <v>#N/A</v>
      </c>
      <c r="AL18" s="6" t="e">
        <f t="shared" si="11"/>
        <v>#N/A</v>
      </c>
    </row>
    <row r="19" spans="1:38">
      <c r="A19" s="6" t="s">
        <v>143</v>
      </c>
      <c r="B19" s="6" t="s">
        <v>34</v>
      </c>
      <c r="D19" s="66" t="s">
        <v>167</v>
      </c>
      <c r="E19" s="6" t="s">
        <v>308</v>
      </c>
      <c r="F19" s="6" t="s">
        <v>179</v>
      </c>
      <c r="H19" s="6">
        <v>14</v>
      </c>
      <c r="I19" s="6" t="s">
        <v>168</v>
      </c>
      <c r="J19" s="6" t="str">
        <f t="shared" si="12"/>
        <v>14日高都市ガス_13A</v>
      </c>
      <c r="K19" s="6">
        <v>46.04</v>
      </c>
      <c r="L19" s="6">
        <v>46.04</v>
      </c>
      <c r="M19" s="6">
        <v>46.04</v>
      </c>
      <c r="N19" s="6">
        <v>46.04</v>
      </c>
      <c r="O19" s="6">
        <v>46.04</v>
      </c>
      <c r="P19" s="6">
        <v>46.04</v>
      </c>
      <c r="Q19" s="6">
        <v>46.04</v>
      </c>
      <c r="R19" s="6">
        <v>46.04</v>
      </c>
      <c r="S19" s="6">
        <v>46.04</v>
      </c>
      <c r="T19" s="6">
        <v>46.04</v>
      </c>
      <c r="U19" s="6">
        <v>46.04</v>
      </c>
      <c r="V19" s="6">
        <v>46.04</v>
      </c>
      <c r="X19" s="6">
        <f t="shared" si="13"/>
        <v>2</v>
      </c>
      <c r="Y19" s="6" t="s">
        <v>168</v>
      </c>
      <c r="Z19" s="6" t="str">
        <f t="shared" si="14"/>
        <v>2日高都市ガス_13A</v>
      </c>
      <c r="AA19" s="6" t="e">
        <f t="shared" si="0"/>
        <v>#N/A</v>
      </c>
      <c r="AB19" s="6" t="e">
        <f t="shared" si="1"/>
        <v>#N/A</v>
      </c>
      <c r="AC19" s="6" t="e">
        <f t="shared" si="2"/>
        <v>#N/A</v>
      </c>
      <c r="AD19" s="6" t="e">
        <f t="shared" si="3"/>
        <v>#N/A</v>
      </c>
      <c r="AE19" s="6" t="e">
        <f t="shared" si="4"/>
        <v>#N/A</v>
      </c>
      <c r="AF19" s="6" t="e">
        <f t="shared" si="5"/>
        <v>#N/A</v>
      </c>
      <c r="AG19" s="6" t="e">
        <f t="shared" si="6"/>
        <v>#N/A</v>
      </c>
      <c r="AH19" s="6" t="e">
        <f t="shared" si="7"/>
        <v>#N/A</v>
      </c>
      <c r="AI19" s="6" t="e">
        <f t="shared" si="8"/>
        <v>#N/A</v>
      </c>
      <c r="AJ19" s="6" t="e">
        <f t="shared" si="9"/>
        <v>#N/A</v>
      </c>
      <c r="AK19" s="6" t="e">
        <f t="shared" si="10"/>
        <v>#N/A</v>
      </c>
      <c r="AL19" s="6" t="e">
        <f t="shared" si="11"/>
        <v>#N/A</v>
      </c>
    </row>
    <row r="20" spans="1:38">
      <c r="A20" s="6" t="s">
        <v>145</v>
      </c>
      <c r="B20" s="6" t="s">
        <v>35</v>
      </c>
      <c r="D20" s="66" t="s">
        <v>168</v>
      </c>
      <c r="E20" s="6" t="s">
        <v>308</v>
      </c>
      <c r="H20" s="6">
        <v>14</v>
      </c>
      <c r="I20" s="6" t="s">
        <v>169</v>
      </c>
      <c r="J20" s="6" t="str">
        <f t="shared" si="12"/>
        <v>14武州ガス_13A</v>
      </c>
      <c r="K20" s="6">
        <v>46.04</v>
      </c>
      <c r="L20" s="6">
        <v>46.04</v>
      </c>
      <c r="M20" s="6">
        <v>46.04</v>
      </c>
      <c r="N20" s="6">
        <v>46.04</v>
      </c>
      <c r="O20" s="6">
        <v>46.04</v>
      </c>
      <c r="P20" s="6">
        <v>46.04</v>
      </c>
      <c r="Q20" s="6">
        <v>46.04</v>
      </c>
      <c r="R20" s="6">
        <v>46.04</v>
      </c>
      <c r="S20" s="6">
        <v>46.04</v>
      </c>
      <c r="T20" s="6">
        <v>46.04</v>
      </c>
      <c r="U20" s="6">
        <v>46.04</v>
      </c>
      <c r="V20" s="6">
        <v>46.04</v>
      </c>
      <c r="X20" s="6">
        <f t="shared" si="13"/>
        <v>2</v>
      </c>
      <c r="Y20" s="6" t="s">
        <v>169</v>
      </c>
      <c r="Z20" s="6" t="str">
        <f t="shared" si="14"/>
        <v>2武州ガス_13A</v>
      </c>
      <c r="AA20" s="6" t="e">
        <f t="shared" si="0"/>
        <v>#N/A</v>
      </c>
      <c r="AB20" s="6" t="e">
        <f t="shared" si="1"/>
        <v>#N/A</v>
      </c>
      <c r="AC20" s="6" t="e">
        <f t="shared" si="2"/>
        <v>#N/A</v>
      </c>
      <c r="AD20" s="6" t="e">
        <f t="shared" si="3"/>
        <v>#N/A</v>
      </c>
      <c r="AE20" s="6" t="e">
        <f t="shared" si="4"/>
        <v>#N/A</v>
      </c>
      <c r="AF20" s="6" t="e">
        <f t="shared" si="5"/>
        <v>#N/A</v>
      </c>
      <c r="AG20" s="6" t="e">
        <f t="shared" si="6"/>
        <v>#N/A</v>
      </c>
      <c r="AH20" s="6" t="e">
        <f t="shared" si="7"/>
        <v>#N/A</v>
      </c>
      <c r="AI20" s="6" t="e">
        <f t="shared" si="8"/>
        <v>#N/A</v>
      </c>
      <c r="AJ20" s="6" t="e">
        <f t="shared" si="9"/>
        <v>#N/A</v>
      </c>
      <c r="AK20" s="6" t="e">
        <f t="shared" si="10"/>
        <v>#N/A</v>
      </c>
      <c r="AL20" s="6" t="e">
        <f t="shared" si="11"/>
        <v>#N/A</v>
      </c>
    </row>
    <row r="21" spans="1:38">
      <c r="B21" s="6" t="s">
        <v>344</v>
      </c>
      <c r="D21" s="66" t="s">
        <v>169</v>
      </c>
      <c r="E21" s="6" t="s">
        <v>308</v>
      </c>
      <c r="F21" s="6" t="s">
        <v>199</v>
      </c>
      <c r="H21" s="6">
        <v>14</v>
      </c>
      <c r="I21" s="6" t="s">
        <v>170</v>
      </c>
      <c r="J21" s="6" t="str">
        <f t="shared" si="12"/>
        <v>14本庄ガス_13A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X21" s="6">
        <f t="shared" si="13"/>
        <v>2</v>
      </c>
      <c r="Y21" s="6" t="s">
        <v>170</v>
      </c>
      <c r="Z21" s="6" t="str">
        <f t="shared" si="14"/>
        <v>2本庄ガス_13A</v>
      </c>
      <c r="AA21" s="6" t="e">
        <f t="shared" si="0"/>
        <v>#N/A</v>
      </c>
      <c r="AB21" s="6" t="e">
        <f t="shared" si="1"/>
        <v>#N/A</v>
      </c>
      <c r="AC21" s="6" t="e">
        <f t="shared" si="2"/>
        <v>#N/A</v>
      </c>
      <c r="AD21" s="6" t="e">
        <f t="shared" si="3"/>
        <v>#N/A</v>
      </c>
      <c r="AE21" s="6" t="e">
        <f t="shared" si="4"/>
        <v>#N/A</v>
      </c>
      <c r="AF21" s="6" t="e">
        <f t="shared" si="5"/>
        <v>#N/A</v>
      </c>
      <c r="AG21" s="6" t="e">
        <f t="shared" si="6"/>
        <v>#N/A</v>
      </c>
      <c r="AH21" s="6" t="e">
        <f t="shared" si="7"/>
        <v>#N/A</v>
      </c>
      <c r="AI21" s="6" t="e">
        <f t="shared" si="8"/>
        <v>#N/A</v>
      </c>
      <c r="AJ21" s="6" t="e">
        <f t="shared" si="9"/>
        <v>#N/A</v>
      </c>
      <c r="AK21" s="6" t="e">
        <f t="shared" si="10"/>
        <v>#N/A</v>
      </c>
      <c r="AL21" s="6" t="e">
        <f t="shared" si="11"/>
        <v>#N/A</v>
      </c>
    </row>
    <row r="22" spans="1:38">
      <c r="B22" s="6" t="s">
        <v>345</v>
      </c>
      <c r="D22" s="66" t="s">
        <v>170</v>
      </c>
      <c r="E22" s="6" t="s">
        <v>308</v>
      </c>
      <c r="F22" s="6" t="s">
        <v>180</v>
      </c>
      <c r="H22" s="6">
        <v>14</v>
      </c>
      <c r="I22" s="6" t="s">
        <v>171</v>
      </c>
      <c r="J22" s="6" t="str">
        <f t="shared" si="12"/>
        <v>14武蔵野ガス_13A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X22" s="6">
        <f t="shared" si="13"/>
        <v>2</v>
      </c>
      <c r="Y22" s="6" t="s">
        <v>171</v>
      </c>
      <c r="Z22" s="6" t="str">
        <f t="shared" si="14"/>
        <v>2武蔵野ガス_13A</v>
      </c>
      <c r="AA22" s="6" t="e">
        <f t="shared" si="0"/>
        <v>#N/A</v>
      </c>
      <c r="AB22" s="6" t="e">
        <f t="shared" si="1"/>
        <v>#N/A</v>
      </c>
      <c r="AC22" s="6" t="e">
        <f t="shared" si="2"/>
        <v>#N/A</v>
      </c>
      <c r="AD22" s="6" t="e">
        <f t="shared" si="3"/>
        <v>#N/A</v>
      </c>
      <c r="AE22" s="6" t="e">
        <f t="shared" si="4"/>
        <v>#N/A</v>
      </c>
      <c r="AF22" s="6" t="e">
        <f t="shared" si="5"/>
        <v>#N/A</v>
      </c>
      <c r="AG22" s="6" t="e">
        <f t="shared" si="6"/>
        <v>#N/A</v>
      </c>
      <c r="AH22" s="6" t="e">
        <f t="shared" si="7"/>
        <v>#N/A</v>
      </c>
      <c r="AI22" s="6" t="e">
        <f t="shared" si="8"/>
        <v>#N/A</v>
      </c>
      <c r="AJ22" s="6" t="e">
        <f t="shared" si="9"/>
        <v>#N/A</v>
      </c>
      <c r="AK22" s="6" t="e">
        <f t="shared" si="10"/>
        <v>#N/A</v>
      </c>
      <c r="AL22" s="6" t="e">
        <f t="shared" si="11"/>
        <v>#N/A</v>
      </c>
    </row>
    <row r="23" spans="1:38">
      <c r="B23" s="6" t="s">
        <v>346</v>
      </c>
      <c r="D23" s="66" t="s">
        <v>171</v>
      </c>
      <c r="E23" s="6" t="s">
        <v>308</v>
      </c>
      <c r="F23" s="6" t="s">
        <v>179</v>
      </c>
      <c r="H23" s="6">
        <v>14</v>
      </c>
      <c r="I23" s="6" t="s">
        <v>172</v>
      </c>
      <c r="J23" s="6" t="str">
        <f t="shared" si="12"/>
        <v>14鷲宮ガス_13A</v>
      </c>
      <c r="K23" s="6">
        <v>46.04</v>
      </c>
      <c r="L23" s="6">
        <v>46.04</v>
      </c>
      <c r="M23" s="6">
        <v>46.04</v>
      </c>
      <c r="N23" s="6">
        <v>46.04</v>
      </c>
      <c r="O23" s="6">
        <v>46.04</v>
      </c>
      <c r="P23" s="6">
        <v>46.04</v>
      </c>
      <c r="Q23" s="6">
        <v>46.04</v>
      </c>
      <c r="R23" s="6">
        <v>46.04</v>
      </c>
      <c r="S23" s="6">
        <v>46.04</v>
      </c>
      <c r="T23" s="6">
        <v>46.04</v>
      </c>
      <c r="U23" s="6">
        <v>46.04</v>
      </c>
      <c r="V23" s="6">
        <v>46.04</v>
      </c>
      <c r="X23" s="6">
        <f t="shared" si="13"/>
        <v>2</v>
      </c>
      <c r="Y23" s="6" t="s">
        <v>172</v>
      </c>
      <c r="Z23" s="6" t="str">
        <f t="shared" si="14"/>
        <v>2鷲宮ガス_13A</v>
      </c>
      <c r="AA23" s="6" t="e">
        <f t="shared" si="0"/>
        <v>#N/A</v>
      </c>
      <c r="AB23" s="6" t="e">
        <f t="shared" si="1"/>
        <v>#N/A</v>
      </c>
      <c r="AC23" s="6" t="e">
        <f t="shared" si="2"/>
        <v>#N/A</v>
      </c>
      <c r="AD23" s="6" t="e">
        <f t="shared" si="3"/>
        <v>#N/A</v>
      </c>
      <c r="AE23" s="6" t="e">
        <f t="shared" si="4"/>
        <v>#N/A</v>
      </c>
      <c r="AF23" s="6" t="e">
        <f t="shared" si="5"/>
        <v>#N/A</v>
      </c>
      <c r="AG23" s="6" t="e">
        <f t="shared" si="6"/>
        <v>#N/A</v>
      </c>
      <c r="AH23" s="6" t="e">
        <f t="shared" si="7"/>
        <v>#N/A</v>
      </c>
      <c r="AI23" s="6" t="e">
        <f t="shared" si="8"/>
        <v>#N/A</v>
      </c>
      <c r="AJ23" s="6" t="e">
        <f t="shared" si="9"/>
        <v>#N/A</v>
      </c>
      <c r="AK23" s="6" t="e">
        <f t="shared" si="10"/>
        <v>#N/A</v>
      </c>
      <c r="AL23" s="6" t="e">
        <f t="shared" si="11"/>
        <v>#N/A</v>
      </c>
    </row>
    <row r="24" spans="1:38">
      <c r="B24" s="6" t="s">
        <v>347</v>
      </c>
      <c r="D24" s="66" t="s">
        <v>172</v>
      </c>
      <c r="E24" s="6" t="s">
        <v>308</v>
      </c>
      <c r="H24" s="6">
        <v>14</v>
      </c>
      <c r="I24" s="6" t="s">
        <v>173</v>
      </c>
      <c r="J24" s="6" t="str">
        <f t="shared" si="12"/>
        <v>14入間ガス_6A</v>
      </c>
      <c r="K24" s="6">
        <v>29.3</v>
      </c>
      <c r="L24" s="6">
        <v>29.3</v>
      </c>
      <c r="M24" s="6">
        <v>29.3</v>
      </c>
      <c r="N24" s="6">
        <v>29.3</v>
      </c>
      <c r="O24" s="6">
        <v>29.3</v>
      </c>
      <c r="P24" s="6">
        <v>29.3</v>
      </c>
      <c r="Q24" s="6">
        <v>29.3</v>
      </c>
      <c r="R24" s="6">
        <v>29.3</v>
      </c>
      <c r="S24" s="6">
        <v>29.3</v>
      </c>
      <c r="T24" s="6">
        <v>29.3</v>
      </c>
      <c r="U24" s="6">
        <v>29.3</v>
      </c>
      <c r="V24" s="6">
        <v>29.3</v>
      </c>
      <c r="X24" s="6">
        <f t="shared" si="13"/>
        <v>2</v>
      </c>
      <c r="Y24" s="6" t="s">
        <v>173</v>
      </c>
      <c r="Z24" s="6" t="str">
        <f t="shared" si="14"/>
        <v>2入間ガス_6A</v>
      </c>
      <c r="AA24" s="6" t="e">
        <f t="shared" si="0"/>
        <v>#N/A</v>
      </c>
      <c r="AB24" s="6" t="e">
        <f t="shared" si="1"/>
        <v>#N/A</v>
      </c>
      <c r="AC24" s="6" t="e">
        <f t="shared" si="2"/>
        <v>#N/A</v>
      </c>
      <c r="AD24" s="6" t="e">
        <f t="shared" si="3"/>
        <v>#N/A</v>
      </c>
      <c r="AE24" s="6" t="e">
        <f t="shared" si="4"/>
        <v>#N/A</v>
      </c>
      <c r="AF24" s="6" t="e">
        <f t="shared" si="5"/>
        <v>#N/A</v>
      </c>
      <c r="AG24" s="6" t="e">
        <f t="shared" si="6"/>
        <v>#N/A</v>
      </c>
      <c r="AH24" s="6" t="e">
        <f t="shared" si="7"/>
        <v>#N/A</v>
      </c>
      <c r="AI24" s="6" t="e">
        <f t="shared" si="8"/>
        <v>#N/A</v>
      </c>
      <c r="AJ24" s="6" t="e">
        <f t="shared" si="9"/>
        <v>#N/A</v>
      </c>
      <c r="AK24" s="6" t="e">
        <f t="shared" si="10"/>
        <v>#N/A</v>
      </c>
      <c r="AL24" s="6" t="e">
        <f t="shared" si="11"/>
        <v>#N/A</v>
      </c>
    </row>
    <row r="25" spans="1:38">
      <c r="B25" s="6" t="s">
        <v>39</v>
      </c>
      <c r="D25" s="66" t="s">
        <v>177</v>
      </c>
      <c r="E25" s="6" t="s">
        <v>310</v>
      </c>
      <c r="F25" s="6" t="s">
        <v>200</v>
      </c>
      <c r="H25" s="6">
        <v>14</v>
      </c>
      <c r="I25" s="6" t="s">
        <v>277</v>
      </c>
      <c r="J25" s="6" t="str">
        <f t="shared" si="12"/>
        <v>14角栄ガス_6A</v>
      </c>
      <c r="K25" s="6">
        <v>29.3</v>
      </c>
      <c r="L25" s="6">
        <v>29.3</v>
      </c>
      <c r="M25" s="6">
        <v>29.3</v>
      </c>
      <c r="N25" s="6">
        <v>29.3</v>
      </c>
      <c r="O25" s="6">
        <v>29.3</v>
      </c>
      <c r="P25" s="6">
        <v>29.3</v>
      </c>
      <c r="Q25" s="6">
        <v>29.3</v>
      </c>
      <c r="R25" s="6">
        <v>29.3</v>
      </c>
      <c r="S25" s="6">
        <v>29.3</v>
      </c>
      <c r="T25" s="6">
        <v>29.3</v>
      </c>
      <c r="U25" s="6">
        <v>29.3</v>
      </c>
      <c r="V25" s="6">
        <v>29.3</v>
      </c>
      <c r="X25" s="6">
        <f t="shared" si="13"/>
        <v>2</v>
      </c>
      <c r="Y25" s="6" t="s">
        <v>277</v>
      </c>
      <c r="Z25" s="6" t="str">
        <f t="shared" si="14"/>
        <v>2角栄ガス_6A</v>
      </c>
      <c r="AA25" s="6" t="e">
        <f t="shared" si="0"/>
        <v>#N/A</v>
      </c>
      <c r="AB25" s="6" t="e">
        <f t="shared" si="1"/>
        <v>#N/A</v>
      </c>
      <c r="AC25" s="6" t="e">
        <f t="shared" si="2"/>
        <v>#N/A</v>
      </c>
      <c r="AD25" s="6" t="e">
        <f t="shared" si="3"/>
        <v>#N/A</v>
      </c>
      <c r="AE25" s="6" t="e">
        <f t="shared" si="4"/>
        <v>#N/A</v>
      </c>
      <c r="AF25" s="6" t="e">
        <f t="shared" si="5"/>
        <v>#N/A</v>
      </c>
      <c r="AG25" s="6" t="e">
        <f t="shared" si="6"/>
        <v>#N/A</v>
      </c>
      <c r="AH25" s="6" t="e">
        <f t="shared" si="7"/>
        <v>#N/A</v>
      </c>
      <c r="AI25" s="6" t="e">
        <f t="shared" si="8"/>
        <v>#N/A</v>
      </c>
      <c r="AJ25" s="6" t="e">
        <f t="shared" si="9"/>
        <v>#N/A</v>
      </c>
      <c r="AK25" s="6" t="e">
        <f t="shared" si="10"/>
        <v>#N/A</v>
      </c>
      <c r="AL25" s="6" t="e">
        <f t="shared" si="11"/>
        <v>#N/A</v>
      </c>
    </row>
    <row r="26" spans="1:38">
      <c r="B26" s="6" t="s">
        <v>197</v>
      </c>
      <c r="D26" s="66" t="s">
        <v>462</v>
      </c>
      <c r="E26" s="6" t="s">
        <v>463</v>
      </c>
      <c r="F26" s="6" t="s">
        <v>180</v>
      </c>
      <c r="H26" s="6">
        <v>14</v>
      </c>
      <c r="I26" s="6" t="s">
        <v>368</v>
      </c>
      <c r="J26" s="6" t="str">
        <f>CONCATENATE(H26,I26)</f>
        <v>14新日本瓦斯_6A</v>
      </c>
      <c r="K26" s="6">
        <v>29.3</v>
      </c>
      <c r="L26" s="6">
        <v>29.3</v>
      </c>
      <c r="M26" s="6">
        <v>29.3</v>
      </c>
      <c r="N26" s="6">
        <v>29.3</v>
      </c>
      <c r="O26" s="6">
        <v>29.3</v>
      </c>
      <c r="P26" s="6">
        <v>29.3</v>
      </c>
      <c r="Q26" s="6">
        <v>29.3</v>
      </c>
      <c r="R26" s="6">
        <v>29.3</v>
      </c>
      <c r="S26" s="6">
        <v>29.3</v>
      </c>
      <c r="T26" s="6">
        <v>29.3</v>
      </c>
      <c r="U26" s="6">
        <v>29.3</v>
      </c>
      <c r="V26" s="6">
        <v>29.3</v>
      </c>
      <c r="X26" s="6">
        <f t="shared" si="13"/>
        <v>2</v>
      </c>
      <c r="Y26" s="6" t="s">
        <v>368</v>
      </c>
      <c r="Z26" s="6" t="str">
        <f t="shared" ref="Z26:Z30" si="15">CONCATENATE(X26,Y26)</f>
        <v>2新日本瓦斯_6A</v>
      </c>
      <c r="AA26" s="6" t="e">
        <f t="shared" si="0"/>
        <v>#N/A</v>
      </c>
      <c r="AB26" s="6" t="e">
        <f t="shared" si="1"/>
        <v>#N/A</v>
      </c>
      <c r="AC26" s="6" t="e">
        <f t="shared" si="2"/>
        <v>#N/A</v>
      </c>
      <c r="AD26" s="6" t="e">
        <f t="shared" si="3"/>
        <v>#N/A</v>
      </c>
      <c r="AE26" s="6" t="e">
        <f t="shared" si="4"/>
        <v>#N/A</v>
      </c>
      <c r="AF26" s="6" t="e">
        <f t="shared" si="5"/>
        <v>#N/A</v>
      </c>
      <c r="AG26" s="6" t="e">
        <f t="shared" si="6"/>
        <v>#N/A</v>
      </c>
      <c r="AH26" s="6" t="e">
        <f t="shared" si="7"/>
        <v>#N/A</v>
      </c>
      <c r="AI26" s="6" t="e">
        <f t="shared" si="8"/>
        <v>#N/A</v>
      </c>
      <c r="AJ26" s="6" t="e">
        <f t="shared" si="9"/>
        <v>#N/A</v>
      </c>
      <c r="AK26" s="6" t="e">
        <f t="shared" si="10"/>
        <v>#N/A</v>
      </c>
      <c r="AL26" s="6" t="e">
        <f t="shared" si="11"/>
        <v>#N/A</v>
      </c>
    </row>
    <row r="27" spans="1:38">
      <c r="B27" s="6" t="s">
        <v>42</v>
      </c>
      <c r="D27" s="66" t="str">
        <f>IF(その１!A27="","シートその１で設定した都市ガス",その１!A27)</f>
        <v>シートその１で設定した都市ガス</v>
      </c>
      <c r="E27" s="6" t="str">
        <f>D27</f>
        <v>シートその１で設定した都市ガス</v>
      </c>
      <c r="F27" s="6" t="s">
        <v>179</v>
      </c>
      <c r="H27" s="6">
        <v>14</v>
      </c>
      <c r="I27" s="6" t="s">
        <v>174</v>
      </c>
      <c r="J27" s="6" t="str">
        <f t="shared" si="12"/>
        <v>14秩父ガス_6A</v>
      </c>
      <c r="K27" s="6">
        <v>29.3</v>
      </c>
      <c r="L27" s="6">
        <v>29.3</v>
      </c>
      <c r="M27" s="6">
        <v>29.3</v>
      </c>
      <c r="N27" s="6">
        <v>29.3</v>
      </c>
      <c r="O27" s="6">
        <v>29.3</v>
      </c>
      <c r="P27" s="6">
        <v>29.3</v>
      </c>
      <c r="Q27" s="6">
        <v>29.3</v>
      </c>
      <c r="R27" s="6">
        <v>29.3</v>
      </c>
      <c r="S27" s="6">
        <v>29.3</v>
      </c>
      <c r="T27" s="6">
        <v>29.3</v>
      </c>
      <c r="U27" s="6">
        <v>29.3</v>
      </c>
      <c r="V27" s="6">
        <v>29.3</v>
      </c>
      <c r="X27" s="6">
        <f t="shared" si="13"/>
        <v>2</v>
      </c>
      <c r="Y27" s="6" t="s">
        <v>174</v>
      </c>
      <c r="Z27" s="6" t="str">
        <f t="shared" si="15"/>
        <v>2秩父ガス_6A</v>
      </c>
      <c r="AA27" s="6" t="e">
        <f t="shared" si="0"/>
        <v>#N/A</v>
      </c>
      <c r="AB27" s="6" t="e">
        <f t="shared" si="1"/>
        <v>#N/A</v>
      </c>
      <c r="AC27" s="6" t="e">
        <f t="shared" si="2"/>
        <v>#N/A</v>
      </c>
      <c r="AD27" s="6" t="e">
        <f t="shared" si="3"/>
        <v>#N/A</v>
      </c>
      <c r="AE27" s="6" t="e">
        <f t="shared" si="4"/>
        <v>#N/A</v>
      </c>
      <c r="AF27" s="6" t="e">
        <f t="shared" si="5"/>
        <v>#N/A</v>
      </c>
      <c r="AG27" s="6" t="e">
        <f t="shared" si="6"/>
        <v>#N/A</v>
      </c>
      <c r="AH27" s="6" t="e">
        <f t="shared" si="7"/>
        <v>#N/A</v>
      </c>
      <c r="AI27" s="6" t="e">
        <f t="shared" si="8"/>
        <v>#N/A</v>
      </c>
      <c r="AJ27" s="6" t="e">
        <f t="shared" si="9"/>
        <v>#N/A</v>
      </c>
      <c r="AK27" s="6" t="e">
        <f t="shared" si="10"/>
        <v>#N/A</v>
      </c>
      <c r="AL27" s="6" t="e">
        <f t="shared" si="11"/>
        <v>#N/A</v>
      </c>
    </row>
    <row r="28" spans="1:38">
      <c r="B28" s="6" t="s">
        <v>44</v>
      </c>
      <c r="D28" s="66" t="str">
        <f>IF(その１!A28="","シートその１で設定した都市ガス",その１!A28)</f>
        <v>シートその１で設定した都市ガス</v>
      </c>
      <c r="E28" s="6" t="str">
        <f>D28</f>
        <v>シートその１で設定した都市ガス</v>
      </c>
      <c r="H28" s="6">
        <v>14</v>
      </c>
      <c r="I28" s="6" t="s">
        <v>175</v>
      </c>
      <c r="J28" s="6" t="str">
        <f t="shared" si="12"/>
        <v>14日高都市ガス_6A</v>
      </c>
      <c r="K28" s="6">
        <v>29.3</v>
      </c>
      <c r="L28" s="6">
        <v>29.3</v>
      </c>
      <c r="M28" s="6">
        <v>29.3</v>
      </c>
      <c r="N28" s="6">
        <v>29.3</v>
      </c>
      <c r="O28" s="6">
        <v>29.3</v>
      </c>
      <c r="P28" s="6">
        <v>29.3</v>
      </c>
      <c r="Q28" s="6">
        <v>29.3</v>
      </c>
      <c r="R28" s="6">
        <v>29.3</v>
      </c>
      <c r="S28" s="6">
        <v>29.3</v>
      </c>
      <c r="T28" s="6">
        <v>29.3</v>
      </c>
      <c r="U28" s="6">
        <v>29.3</v>
      </c>
      <c r="V28" s="6">
        <v>29.3</v>
      </c>
      <c r="X28" s="6">
        <f t="shared" si="13"/>
        <v>2</v>
      </c>
      <c r="Y28" s="6" t="s">
        <v>175</v>
      </c>
      <c r="Z28" s="6" t="str">
        <f t="shared" si="15"/>
        <v>2日高都市ガス_6A</v>
      </c>
      <c r="AA28" s="6" t="e">
        <f t="shared" si="0"/>
        <v>#N/A</v>
      </c>
      <c r="AB28" s="6" t="e">
        <f t="shared" si="1"/>
        <v>#N/A</v>
      </c>
      <c r="AC28" s="6" t="e">
        <f t="shared" si="2"/>
        <v>#N/A</v>
      </c>
      <c r="AD28" s="6" t="e">
        <f t="shared" si="3"/>
        <v>#N/A</v>
      </c>
      <c r="AE28" s="6" t="e">
        <f t="shared" si="4"/>
        <v>#N/A</v>
      </c>
      <c r="AF28" s="6" t="e">
        <f t="shared" si="5"/>
        <v>#N/A</v>
      </c>
      <c r="AG28" s="6" t="e">
        <f t="shared" si="6"/>
        <v>#N/A</v>
      </c>
      <c r="AH28" s="6" t="e">
        <f t="shared" si="7"/>
        <v>#N/A</v>
      </c>
      <c r="AI28" s="6" t="e">
        <f t="shared" si="8"/>
        <v>#N/A</v>
      </c>
      <c r="AJ28" s="6" t="e">
        <f t="shared" si="9"/>
        <v>#N/A</v>
      </c>
      <c r="AK28" s="6" t="e">
        <f t="shared" si="10"/>
        <v>#N/A</v>
      </c>
      <c r="AL28" s="6" t="e">
        <f t="shared" si="11"/>
        <v>#N/A</v>
      </c>
    </row>
    <row r="29" spans="1:38">
      <c r="B29" s="6" t="s">
        <v>45</v>
      </c>
      <c r="F29" s="6" t="s">
        <v>181</v>
      </c>
      <c r="H29" s="6">
        <v>14</v>
      </c>
      <c r="I29" s="6" t="s">
        <v>176</v>
      </c>
      <c r="J29" s="6" t="str">
        <f t="shared" si="12"/>
        <v>14武蔵野ガス_6A</v>
      </c>
      <c r="K29" s="6">
        <v>29.3</v>
      </c>
      <c r="L29" s="6">
        <v>29.3</v>
      </c>
      <c r="M29" s="6">
        <v>29.3</v>
      </c>
      <c r="N29" s="6">
        <v>29.3</v>
      </c>
      <c r="O29" s="6">
        <v>29.3</v>
      </c>
      <c r="P29" s="6">
        <v>29.3</v>
      </c>
      <c r="Q29" s="6">
        <v>29.3</v>
      </c>
      <c r="R29" s="6">
        <v>29.3</v>
      </c>
      <c r="S29" s="6">
        <v>29.3</v>
      </c>
      <c r="T29" s="6">
        <v>29.3</v>
      </c>
      <c r="U29" s="6">
        <v>29.3</v>
      </c>
      <c r="V29" s="6">
        <v>29.3</v>
      </c>
      <c r="X29" s="6">
        <f t="shared" si="13"/>
        <v>2</v>
      </c>
      <c r="Y29" s="6" t="s">
        <v>176</v>
      </c>
      <c r="Z29" s="6" t="str">
        <f t="shared" si="15"/>
        <v>2武蔵野ガス_6A</v>
      </c>
      <c r="AA29" s="6" t="e">
        <f t="shared" si="0"/>
        <v>#N/A</v>
      </c>
      <c r="AB29" s="6" t="e">
        <f t="shared" si="1"/>
        <v>#N/A</v>
      </c>
      <c r="AC29" s="6" t="e">
        <f t="shared" si="2"/>
        <v>#N/A</v>
      </c>
      <c r="AD29" s="6" t="e">
        <f t="shared" si="3"/>
        <v>#N/A</v>
      </c>
      <c r="AE29" s="6" t="e">
        <f t="shared" si="4"/>
        <v>#N/A</v>
      </c>
      <c r="AF29" s="6" t="e">
        <f t="shared" si="5"/>
        <v>#N/A</v>
      </c>
      <c r="AG29" s="6" t="e">
        <f t="shared" si="6"/>
        <v>#N/A</v>
      </c>
      <c r="AH29" s="6" t="e">
        <f t="shared" si="7"/>
        <v>#N/A</v>
      </c>
      <c r="AI29" s="6" t="e">
        <f t="shared" si="8"/>
        <v>#N/A</v>
      </c>
      <c r="AJ29" s="6" t="e">
        <f t="shared" si="9"/>
        <v>#N/A</v>
      </c>
      <c r="AK29" s="6" t="e">
        <f t="shared" si="10"/>
        <v>#N/A</v>
      </c>
      <c r="AL29" s="6" t="e">
        <f t="shared" si="11"/>
        <v>#N/A</v>
      </c>
    </row>
    <row r="30" spans="1:38">
      <c r="B30" s="6" t="s">
        <v>46</v>
      </c>
      <c r="D30" s="66" t="s">
        <v>467</v>
      </c>
      <c r="F30" s="6" t="s">
        <v>180</v>
      </c>
      <c r="H30" s="6">
        <v>14</v>
      </c>
      <c r="I30" s="6" t="s">
        <v>177</v>
      </c>
      <c r="J30" s="6" t="str">
        <f t="shared" si="12"/>
        <v>14本庄ガス_12A</v>
      </c>
      <c r="K30" s="6">
        <v>41.86</v>
      </c>
      <c r="L30" s="6">
        <v>41.86</v>
      </c>
      <c r="M30" s="6">
        <v>41.86</v>
      </c>
      <c r="N30" s="6">
        <v>41.86</v>
      </c>
      <c r="O30" s="6">
        <v>41.86</v>
      </c>
      <c r="P30" s="6">
        <v>41.86</v>
      </c>
      <c r="Q30" s="6">
        <v>41.86</v>
      </c>
      <c r="R30" s="6">
        <v>41.86</v>
      </c>
      <c r="S30" s="6">
        <v>41.86</v>
      </c>
      <c r="T30" s="6">
        <v>41.86</v>
      </c>
      <c r="U30" s="6">
        <v>41.86</v>
      </c>
      <c r="V30" s="6">
        <v>41.86</v>
      </c>
      <c r="X30" s="6">
        <f t="shared" si="13"/>
        <v>2</v>
      </c>
      <c r="Y30" s="6" t="s">
        <v>177</v>
      </c>
      <c r="Z30" s="6" t="str">
        <f t="shared" si="15"/>
        <v>2本庄ガス_12A</v>
      </c>
      <c r="AA30" s="6" t="e">
        <f t="shared" si="0"/>
        <v>#N/A</v>
      </c>
      <c r="AB30" s="6" t="e">
        <f t="shared" si="1"/>
        <v>#N/A</v>
      </c>
      <c r="AC30" s="6" t="e">
        <f t="shared" si="2"/>
        <v>#N/A</v>
      </c>
      <c r="AD30" s="6" t="e">
        <f t="shared" si="3"/>
        <v>#N/A</v>
      </c>
      <c r="AE30" s="6" t="e">
        <f t="shared" si="4"/>
        <v>#N/A</v>
      </c>
      <c r="AF30" s="6" t="e">
        <f t="shared" si="5"/>
        <v>#N/A</v>
      </c>
      <c r="AG30" s="6" t="e">
        <f t="shared" si="6"/>
        <v>#N/A</v>
      </c>
      <c r="AH30" s="6" t="e">
        <f t="shared" si="7"/>
        <v>#N/A</v>
      </c>
      <c r="AI30" s="6" t="e">
        <f t="shared" si="8"/>
        <v>#N/A</v>
      </c>
      <c r="AJ30" s="6" t="e">
        <f t="shared" si="9"/>
        <v>#N/A</v>
      </c>
      <c r="AK30" s="6" t="e">
        <f t="shared" si="10"/>
        <v>#N/A</v>
      </c>
      <c r="AL30" s="6" t="e">
        <f t="shared" si="11"/>
        <v>#N/A</v>
      </c>
    </row>
    <row r="31" spans="1:38">
      <c r="B31" s="6" t="s">
        <v>93</v>
      </c>
      <c r="D31" s="66" t="s">
        <v>468</v>
      </c>
      <c r="F31" s="6" t="s">
        <v>179</v>
      </c>
      <c r="H31" s="6">
        <v>14</v>
      </c>
      <c r="I31" s="6" t="str">
        <f>D27</f>
        <v>シートその１で設定した都市ガス</v>
      </c>
      <c r="J31" s="6" t="str">
        <f t="shared" si="12"/>
        <v>14シートその１で設定した都市ガス</v>
      </c>
      <c r="K31" s="6">
        <v>9999</v>
      </c>
      <c r="L31" s="6">
        <v>9999</v>
      </c>
      <c r="M31" s="6">
        <v>9999</v>
      </c>
      <c r="N31" s="6">
        <v>9999</v>
      </c>
      <c r="O31" s="6">
        <v>9999</v>
      </c>
      <c r="P31" s="6">
        <v>9999</v>
      </c>
      <c r="Q31" s="6">
        <v>9999</v>
      </c>
      <c r="R31" s="6">
        <v>9999</v>
      </c>
      <c r="S31" s="6">
        <v>9999</v>
      </c>
      <c r="T31" s="6">
        <v>9999</v>
      </c>
      <c r="U31" s="6">
        <v>9999</v>
      </c>
      <c r="V31" s="6">
        <v>9999</v>
      </c>
      <c r="X31" s="6">
        <f t="shared" si="13"/>
        <v>2</v>
      </c>
      <c r="Y31" s="6" t="s">
        <v>462</v>
      </c>
      <c r="Z31" s="6" t="str">
        <f t="shared" ref="Z31" si="16">CONCATENATE(X31,Y31)</f>
        <v>2本庄ガス_調整ガス</v>
      </c>
      <c r="AA31" s="6" t="e">
        <f t="shared" si="0"/>
        <v>#N/A</v>
      </c>
      <c r="AB31" s="6" t="e">
        <f t="shared" si="1"/>
        <v>#N/A</v>
      </c>
      <c r="AC31" s="6" t="e">
        <f t="shared" si="2"/>
        <v>#N/A</v>
      </c>
      <c r="AD31" s="6" t="e">
        <f t="shared" si="3"/>
        <v>#N/A</v>
      </c>
      <c r="AE31" s="6" t="e">
        <f t="shared" si="4"/>
        <v>#N/A</v>
      </c>
      <c r="AF31" s="6" t="e">
        <f t="shared" si="5"/>
        <v>#N/A</v>
      </c>
      <c r="AG31" s="6" t="e">
        <f t="shared" si="6"/>
        <v>#N/A</v>
      </c>
      <c r="AH31" s="6" t="e">
        <f t="shared" si="7"/>
        <v>#N/A</v>
      </c>
      <c r="AI31" s="6" t="e">
        <f t="shared" si="8"/>
        <v>#N/A</v>
      </c>
      <c r="AJ31" s="6" t="e">
        <f t="shared" si="9"/>
        <v>#N/A</v>
      </c>
      <c r="AK31" s="6" t="e">
        <f t="shared" si="10"/>
        <v>#N/A</v>
      </c>
      <c r="AL31" s="6" t="e">
        <f t="shared" si="11"/>
        <v>#N/A</v>
      </c>
    </row>
    <row r="32" spans="1:38">
      <c r="B32" s="6" t="s">
        <v>94</v>
      </c>
      <c r="D32" s="66" t="s">
        <v>470</v>
      </c>
      <c r="H32" s="6">
        <v>14</v>
      </c>
      <c r="I32" s="6" t="str">
        <f>D28</f>
        <v>シートその１で設定した都市ガス</v>
      </c>
      <c r="J32" s="6" t="str">
        <f t="shared" si="12"/>
        <v>14シートその１で設定した都市ガス</v>
      </c>
      <c r="K32" s="6">
        <v>9999</v>
      </c>
      <c r="L32" s="6">
        <v>9999</v>
      </c>
      <c r="M32" s="6">
        <v>9999</v>
      </c>
      <c r="N32" s="6">
        <v>9999</v>
      </c>
      <c r="O32" s="6">
        <v>9999</v>
      </c>
      <c r="P32" s="6">
        <v>9999</v>
      </c>
      <c r="Q32" s="6">
        <v>9999</v>
      </c>
      <c r="R32" s="6">
        <v>9999</v>
      </c>
      <c r="S32" s="6">
        <v>9999</v>
      </c>
      <c r="T32" s="6">
        <v>9999</v>
      </c>
      <c r="U32" s="6">
        <v>9999</v>
      </c>
      <c r="V32" s="6">
        <v>9999</v>
      </c>
      <c r="X32" s="6">
        <f t="shared" si="13"/>
        <v>2</v>
      </c>
      <c r="Y32" s="6" t="str">
        <f>I31</f>
        <v>シートその１で設定した都市ガス</v>
      </c>
      <c r="Z32" s="6" t="str">
        <f>CONCATENATE(X32,Y32)</f>
        <v>2シートその１で設定した都市ガス</v>
      </c>
      <c r="AA32" s="6" t="e">
        <f t="shared" si="0"/>
        <v>#N/A</v>
      </c>
      <c r="AB32" s="6" t="e">
        <f t="shared" si="1"/>
        <v>#N/A</v>
      </c>
      <c r="AC32" s="6" t="e">
        <f t="shared" si="2"/>
        <v>#N/A</v>
      </c>
      <c r="AD32" s="6" t="e">
        <f t="shared" si="3"/>
        <v>#N/A</v>
      </c>
      <c r="AE32" s="6" t="e">
        <f t="shared" si="4"/>
        <v>#N/A</v>
      </c>
      <c r="AF32" s="6" t="e">
        <f t="shared" si="5"/>
        <v>#N/A</v>
      </c>
      <c r="AG32" s="6" t="e">
        <f t="shared" si="6"/>
        <v>#N/A</v>
      </c>
      <c r="AH32" s="6" t="e">
        <f t="shared" si="7"/>
        <v>#N/A</v>
      </c>
      <c r="AI32" s="6" t="e">
        <f t="shared" si="8"/>
        <v>#N/A</v>
      </c>
      <c r="AJ32" s="6" t="e">
        <f t="shared" si="9"/>
        <v>#N/A</v>
      </c>
      <c r="AK32" s="6" t="e">
        <f t="shared" si="10"/>
        <v>#N/A</v>
      </c>
      <c r="AL32" s="6" t="e">
        <f t="shared" si="11"/>
        <v>#N/A</v>
      </c>
    </row>
    <row r="33" spans="2:38">
      <c r="B33" s="6" t="s">
        <v>95</v>
      </c>
      <c r="D33" s="66" t="str">
        <f>IF(その１!A27="","シートその１で設定した都市ガス",その１!A27)</f>
        <v>シートその１で設定した都市ガス</v>
      </c>
      <c r="F33" s="6" t="s">
        <v>182</v>
      </c>
      <c r="H33" s="6">
        <v>15</v>
      </c>
      <c r="I33" s="6" t="str">
        <f>I5</f>
        <v>東京ガス_13A</v>
      </c>
      <c r="J33" s="6" t="str">
        <f t="shared" si="12"/>
        <v>15東京ガス_13A</v>
      </c>
      <c r="K33" s="6">
        <v>46.04</v>
      </c>
      <c r="L33" s="6">
        <v>46.04</v>
      </c>
      <c r="M33" s="6">
        <v>46.04</v>
      </c>
      <c r="N33" s="6">
        <v>46.04</v>
      </c>
      <c r="O33" s="6">
        <v>46.04</v>
      </c>
      <c r="P33" s="6">
        <v>46.04</v>
      </c>
      <c r="Q33" s="6">
        <v>46.04</v>
      </c>
      <c r="R33" s="6">
        <v>46.04</v>
      </c>
      <c r="S33" s="6">
        <v>46.04</v>
      </c>
      <c r="T33" s="6">
        <v>46.04</v>
      </c>
      <c r="U33" s="6">
        <v>46.04</v>
      </c>
      <c r="V33" s="6">
        <v>46.04</v>
      </c>
      <c r="X33" s="6">
        <f t="shared" si="13"/>
        <v>2</v>
      </c>
      <c r="Y33" s="6" t="str">
        <f>I32</f>
        <v>シートその１で設定した都市ガス</v>
      </c>
      <c r="Z33" s="6" t="str">
        <f>CONCATENATE(X33,Y33)</f>
        <v>2シートその１で設定した都市ガス</v>
      </c>
      <c r="AA33" s="6" t="e">
        <f t="shared" si="0"/>
        <v>#N/A</v>
      </c>
      <c r="AB33" s="6" t="e">
        <f t="shared" si="1"/>
        <v>#N/A</v>
      </c>
      <c r="AC33" s="6" t="e">
        <f t="shared" si="2"/>
        <v>#N/A</v>
      </c>
      <c r="AD33" s="6" t="e">
        <f t="shared" si="3"/>
        <v>#N/A</v>
      </c>
      <c r="AE33" s="6" t="e">
        <f t="shared" si="4"/>
        <v>#N/A</v>
      </c>
      <c r="AF33" s="6" t="e">
        <f t="shared" si="5"/>
        <v>#N/A</v>
      </c>
      <c r="AG33" s="6" t="e">
        <f t="shared" si="6"/>
        <v>#N/A</v>
      </c>
      <c r="AH33" s="6" t="e">
        <f t="shared" si="7"/>
        <v>#N/A</v>
      </c>
      <c r="AI33" s="6" t="e">
        <f t="shared" si="8"/>
        <v>#N/A</v>
      </c>
      <c r="AJ33" s="6" t="e">
        <f t="shared" si="9"/>
        <v>#N/A</v>
      </c>
      <c r="AK33" s="6" t="e">
        <f t="shared" si="10"/>
        <v>#N/A</v>
      </c>
      <c r="AL33" s="6" t="e">
        <f t="shared" si="11"/>
        <v>#N/A</v>
      </c>
    </row>
    <row r="34" spans="2:38">
      <c r="B34" s="6" t="s">
        <v>96</v>
      </c>
      <c r="D34" s="66" t="str">
        <f>IF(その１!A28="","シートその１で設定した都市ガス",その１!A28)</f>
        <v>シートその１で設定した都市ガス</v>
      </c>
      <c r="F34" s="6" t="s">
        <v>180</v>
      </c>
      <c r="H34" s="6">
        <v>15</v>
      </c>
      <c r="I34" s="6" t="str">
        <f>I6</f>
        <v>伊奈都市ガス_13A</v>
      </c>
      <c r="J34" s="6" t="str">
        <f t="shared" si="12"/>
        <v>15伊奈都市ガス_13A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</row>
    <row r="35" spans="2:38">
      <c r="B35" s="6" t="s">
        <v>97</v>
      </c>
      <c r="F35" s="6" t="s">
        <v>179</v>
      </c>
      <c r="H35" s="6">
        <v>15</v>
      </c>
      <c r="I35" s="6" t="str">
        <f>I7</f>
        <v>入間ガス_13A</v>
      </c>
      <c r="J35" s="6" t="str">
        <f t="shared" si="12"/>
        <v>15入間ガス_13A</v>
      </c>
      <c r="K35" s="6">
        <v>46.04</v>
      </c>
      <c r="L35" s="6">
        <v>46.04</v>
      </c>
      <c r="M35" s="6">
        <v>46.04</v>
      </c>
      <c r="N35" s="6">
        <v>46.04</v>
      </c>
      <c r="O35" s="6">
        <v>46.04</v>
      </c>
      <c r="P35" s="6">
        <v>46.04</v>
      </c>
      <c r="Q35" s="6">
        <v>46.04</v>
      </c>
      <c r="R35" s="6">
        <v>46.04</v>
      </c>
      <c r="S35" s="6">
        <v>46.04</v>
      </c>
      <c r="T35" s="6">
        <v>46.04</v>
      </c>
      <c r="U35" s="6">
        <v>46.04</v>
      </c>
      <c r="V35" s="6">
        <v>46.04</v>
      </c>
    </row>
    <row r="36" spans="2:38">
      <c r="B36" s="6" t="s">
        <v>154</v>
      </c>
      <c r="H36" s="6">
        <v>15</v>
      </c>
      <c r="I36" s="6" t="str">
        <f>I8</f>
        <v>太田都市ガス_13A</v>
      </c>
      <c r="J36" s="6" t="str">
        <f t="shared" ref="J36" si="17">CONCATENATE(H36,I36)</f>
        <v>15太田都市ガス_13A</v>
      </c>
      <c r="K36" s="6">
        <v>46.04</v>
      </c>
      <c r="L36" s="6">
        <v>46.04</v>
      </c>
      <c r="M36" s="6">
        <v>46.04</v>
      </c>
      <c r="N36" s="6">
        <v>46.04</v>
      </c>
      <c r="O36" s="6">
        <v>46.04</v>
      </c>
      <c r="P36" s="6">
        <v>46.04</v>
      </c>
      <c r="Q36" s="6">
        <v>46.04</v>
      </c>
      <c r="R36" s="6">
        <v>46.04</v>
      </c>
      <c r="S36" s="6">
        <v>46.04</v>
      </c>
      <c r="T36" s="6">
        <v>46.04</v>
      </c>
      <c r="U36" s="6">
        <v>46.04</v>
      </c>
      <c r="V36" s="6">
        <v>46.04</v>
      </c>
    </row>
    <row r="37" spans="2:38">
      <c r="B37" s="6" t="s">
        <v>228</v>
      </c>
      <c r="F37" s="6" t="s">
        <v>183</v>
      </c>
      <c r="H37" s="6">
        <v>15</v>
      </c>
      <c r="I37" s="6" t="str">
        <f t="shared" ref="I37:I53" si="18">I9</f>
        <v>角栄ガス_13A</v>
      </c>
      <c r="J37" s="6" t="str">
        <f t="shared" si="12"/>
        <v>15角栄ガス_13A</v>
      </c>
      <c r="K37" s="6">
        <v>46.04</v>
      </c>
      <c r="L37" s="6">
        <v>46.04</v>
      </c>
      <c r="M37" s="6">
        <v>46.04</v>
      </c>
      <c r="N37" s="6">
        <v>46.04</v>
      </c>
      <c r="O37" s="6">
        <v>46.04</v>
      </c>
      <c r="P37" s="6">
        <v>46.04</v>
      </c>
      <c r="Q37" s="6">
        <v>46.04</v>
      </c>
      <c r="R37" s="6">
        <v>46.04</v>
      </c>
      <c r="S37" s="6">
        <v>46.04</v>
      </c>
      <c r="T37" s="6">
        <v>46.04</v>
      </c>
      <c r="U37" s="6">
        <v>46.04</v>
      </c>
      <c r="V37" s="6">
        <v>46.04</v>
      </c>
    </row>
    <row r="38" spans="2:38">
      <c r="B38" s="6" t="s">
        <v>229</v>
      </c>
      <c r="F38" s="6" t="s">
        <v>180</v>
      </c>
      <c r="H38" s="6">
        <v>15</v>
      </c>
      <c r="I38" s="6" t="str">
        <f t="shared" si="18"/>
        <v>埼玉ガス_13A</v>
      </c>
      <c r="J38" s="6" t="str">
        <f t="shared" si="12"/>
        <v>15埼玉ガス_13A</v>
      </c>
      <c r="K38" s="6">
        <v>43.12</v>
      </c>
      <c r="L38" s="6">
        <v>43.12</v>
      </c>
      <c r="M38" s="6">
        <v>43.12</v>
      </c>
      <c r="N38" s="6">
        <v>43.12</v>
      </c>
      <c r="O38" s="6">
        <v>43.12</v>
      </c>
      <c r="P38" s="6">
        <v>43.12</v>
      </c>
      <c r="Q38" s="6">
        <v>43.12</v>
      </c>
      <c r="R38" s="6">
        <v>43.12</v>
      </c>
      <c r="S38" s="6">
        <v>43.12</v>
      </c>
      <c r="T38" s="6">
        <v>43.12</v>
      </c>
      <c r="U38" s="6">
        <v>43.12</v>
      </c>
      <c r="V38" s="6">
        <v>43.12</v>
      </c>
    </row>
    <row r="39" spans="2:38">
      <c r="F39" s="6" t="s">
        <v>179</v>
      </c>
      <c r="H39" s="6">
        <v>15</v>
      </c>
      <c r="I39" s="6" t="str">
        <f t="shared" si="18"/>
        <v>坂戸ガス_13A</v>
      </c>
      <c r="J39" s="6" t="str">
        <f t="shared" si="12"/>
        <v>15坂戸ガス_13A</v>
      </c>
      <c r="K39" s="6">
        <v>46.04</v>
      </c>
      <c r="L39" s="6">
        <v>46.04</v>
      </c>
      <c r="M39" s="6">
        <v>46.04</v>
      </c>
      <c r="N39" s="6">
        <v>46.04</v>
      </c>
      <c r="O39" s="6">
        <v>46.04</v>
      </c>
      <c r="P39" s="6">
        <v>46.04</v>
      </c>
      <c r="Q39" s="6">
        <v>46.04</v>
      </c>
      <c r="R39" s="6">
        <v>46.04</v>
      </c>
      <c r="S39" s="6">
        <v>46.04</v>
      </c>
      <c r="T39" s="6">
        <v>46.04</v>
      </c>
      <c r="U39" s="6">
        <v>46.04</v>
      </c>
      <c r="V39" s="6">
        <v>46.04</v>
      </c>
    </row>
    <row r="40" spans="2:38">
      <c r="B40" s="6" t="s">
        <v>101</v>
      </c>
      <c r="H40" s="6">
        <v>15</v>
      </c>
      <c r="I40" s="6" t="str">
        <f t="shared" si="18"/>
        <v>幸手都市ガス_13A</v>
      </c>
      <c r="J40" s="6" t="str">
        <f t="shared" si="12"/>
        <v>15幸手都市ガス_13A</v>
      </c>
      <c r="K40" s="6">
        <v>46.04</v>
      </c>
      <c r="L40" s="6">
        <v>46.04</v>
      </c>
      <c r="M40" s="6">
        <v>46.04</v>
      </c>
      <c r="N40" s="6">
        <v>46.04</v>
      </c>
      <c r="O40" s="6">
        <v>46.04</v>
      </c>
      <c r="P40" s="6">
        <v>46.04</v>
      </c>
      <c r="Q40" s="6">
        <v>46.04</v>
      </c>
      <c r="R40" s="6">
        <v>46.04</v>
      </c>
      <c r="S40" s="6">
        <v>46.04</v>
      </c>
      <c r="T40" s="6">
        <v>46.04</v>
      </c>
      <c r="U40" s="6">
        <v>46.04</v>
      </c>
      <c r="V40" s="6">
        <v>46.04</v>
      </c>
    </row>
    <row r="41" spans="2:38">
      <c r="B41" s="6" t="s">
        <v>102</v>
      </c>
      <c r="F41" s="6" t="s">
        <v>184</v>
      </c>
      <c r="H41" s="6">
        <v>15</v>
      </c>
      <c r="I41" s="6" t="str">
        <f t="shared" si="18"/>
        <v>松栄ガス_13A</v>
      </c>
      <c r="J41" s="6" t="str">
        <f t="shared" si="12"/>
        <v>15松栄ガス_13A</v>
      </c>
      <c r="K41" s="6">
        <v>46.04</v>
      </c>
      <c r="L41" s="6">
        <v>46.04</v>
      </c>
      <c r="M41" s="6">
        <v>46.04</v>
      </c>
      <c r="N41" s="6">
        <v>46.04</v>
      </c>
      <c r="O41" s="6">
        <v>46.04</v>
      </c>
      <c r="P41" s="6">
        <v>46.04</v>
      </c>
      <c r="Q41" s="6">
        <v>46.04</v>
      </c>
      <c r="R41" s="6">
        <v>46.04</v>
      </c>
      <c r="S41" s="6">
        <v>46.04</v>
      </c>
      <c r="T41" s="6">
        <v>46.04</v>
      </c>
      <c r="U41" s="6">
        <v>46.04</v>
      </c>
      <c r="V41" s="6">
        <v>46.04</v>
      </c>
    </row>
    <row r="42" spans="2:38">
      <c r="B42" s="6" t="s">
        <v>103</v>
      </c>
      <c r="F42" s="6" t="s">
        <v>180</v>
      </c>
      <c r="H42" s="6">
        <v>15</v>
      </c>
      <c r="I42" s="6" t="str">
        <f t="shared" si="18"/>
        <v>新日本瓦斯_13A</v>
      </c>
      <c r="J42" s="6" t="str">
        <f t="shared" si="12"/>
        <v>15新日本瓦斯_13A</v>
      </c>
      <c r="K42" s="6">
        <v>43.12</v>
      </c>
      <c r="L42" s="6">
        <v>43.12</v>
      </c>
      <c r="M42" s="6">
        <v>43.12</v>
      </c>
      <c r="N42" s="6">
        <v>43.12</v>
      </c>
      <c r="O42" s="6">
        <v>43.12</v>
      </c>
      <c r="P42" s="6">
        <v>43.12</v>
      </c>
      <c r="Q42" s="6">
        <v>43.12</v>
      </c>
      <c r="R42" s="6">
        <v>43.12</v>
      </c>
      <c r="S42" s="6">
        <v>43.12</v>
      </c>
      <c r="T42" s="6">
        <v>43.12</v>
      </c>
      <c r="U42" s="6">
        <v>43.12</v>
      </c>
      <c r="V42" s="6">
        <v>43.12</v>
      </c>
    </row>
    <row r="43" spans="2:38">
      <c r="B43" s="6" t="s">
        <v>104</v>
      </c>
      <c r="F43" s="6" t="s">
        <v>179</v>
      </c>
      <c r="H43" s="6">
        <v>15</v>
      </c>
      <c r="I43" s="6" t="str">
        <f t="shared" si="18"/>
        <v>西武ガス_13A</v>
      </c>
      <c r="J43" s="6" t="str">
        <f t="shared" si="12"/>
        <v>15西武ガス_13A</v>
      </c>
      <c r="K43" s="6">
        <v>46.04</v>
      </c>
      <c r="L43" s="6">
        <v>46.04</v>
      </c>
      <c r="M43" s="6">
        <v>46.04</v>
      </c>
      <c r="N43" s="6">
        <v>46.04</v>
      </c>
      <c r="O43" s="6">
        <v>46.04</v>
      </c>
      <c r="P43" s="6">
        <v>46.04</v>
      </c>
      <c r="Q43" s="6">
        <v>46.04</v>
      </c>
      <c r="R43" s="6">
        <v>46.04</v>
      </c>
      <c r="S43" s="6">
        <v>46.04</v>
      </c>
      <c r="T43" s="6">
        <v>46.04</v>
      </c>
      <c r="U43" s="6">
        <v>46.04</v>
      </c>
      <c r="V43" s="6">
        <v>46.04</v>
      </c>
    </row>
    <row r="44" spans="2:38">
      <c r="B44" s="6" t="s">
        <v>105</v>
      </c>
      <c r="H44" s="6">
        <v>15</v>
      </c>
      <c r="I44" s="6" t="str">
        <f t="shared" si="18"/>
        <v>大東ガス_13A</v>
      </c>
      <c r="J44" s="6" t="str">
        <f t="shared" si="12"/>
        <v>15大東ガス_13A</v>
      </c>
      <c r="K44" s="6">
        <v>46.04</v>
      </c>
      <c r="L44" s="6">
        <v>46.04</v>
      </c>
      <c r="M44" s="6">
        <v>46.04</v>
      </c>
      <c r="N44" s="6">
        <v>46.04</v>
      </c>
      <c r="O44" s="6">
        <v>46.04</v>
      </c>
      <c r="P44" s="6">
        <v>46.04</v>
      </c>
      <c r="Q44" s="6">
        <v>46.04</v>
      </c>
      <c r="R44" s="6">
        <v>46.04</v>
      </c>
      <c r="S44" s="6">
        <v>46.04</v>
      </c>
      <c r="T44" s="6">
        <v>46.04</v>
      </c>
      <c r="U44" s="6">
        <v>46.04</v>
      </c>
      <c r="V44" s="6">
        <v>46.04</v>
      </c>
    </row>
    <row r="45" spans="2:38">
      <c r="F45" s="6" t="s">
        <v>185</v>
      </c>
      <c r="H45" s="6">
        <v>15</v>
      </c>
      <c r="I45" s="6" t="str">
        <f t="shared" si="18"/>
        <v>秩父ガス_13A</v>
      </c>
      <c r="J45" s="6" t="str">
        <f t="shared" si="12"/>
        <v>15秩父ガス_13A</v>
      </c>
      <c r="K45" s="6">
        <v>46.04</v>
      </c>
      <c r="L45" s="6">
        <v>46.04</v>
      </c>
      <c r="M45" s="6">
        <v>46.04</v>
      </c>
      <c r="N45" s="6">
        <v>46.04</v>
      </c>
      <c r="O45" s="6">
        <v>46.04</v>
      </c>
      <c r="P45" s="6">
        <v>46.04</v>
      </c>
      <c r="Q45" s="6">
        <v>46.04</v>
      </c>
      <c r="R45" s="6">
        <v>46.04</v>
      </c>
      <c r="S45" s="6">
        <v>46.04</v>
      </c>
      <c r="T45" s="6">
        <v>46.04</v>
      </c>
      <c r="U45" s="6">
        <v>46.04</v>
      </c>
      <c r="V45" s="6">
        <v>46.04</v>
      </c>
    </row>
    <row r="46" spans="2:38">
      <c r="B46" s="6" t="s">
        <v>106</v>
      </c>
      <c r="F46" s="6" t="s">
        <v>180</v>
      </c>
      <c r="H46" s="6">
        <v>15</v>
      </c>
      <c r="I46" s="6" t="str">
        <f t="shared" si="18"/>
        <v>東彩ガス_13A</v>
      </c>
      <c r="J46" s="6" t="str">
        <f t="shared" si="12"/>
        <v>15東彩ガス_13A</v>
      </c>
      <c r="K46" s="6">
        <v>46.04</v>
      </c>
      <c r="L46" s="6">
        <v>46.04</v>
      </c>
      <c r="M46" s="6">
        <v>46.04</v>
      </c>
      <c r="N46" s="6">
        <v>46.04</v>
      </c>
      <c r="O46" s="6">
        <v>46.04</v>
      </c>
      <c r="P46" s="6">
        <v>46.04</v>
      </c>
      <c r="Q46" s="6">
        <v>46.04</v>
      </c>
      <c r="R46" s="6">
        <v>46.04</v>
      </c>
      <c r="S46" s="6">
        <v>46.04</v>
      </c>
      <c r="T46" s="6">
        <v>46.04</v>
      </c>
      <c r="U46" s="6">
        <v>46.04</v>
      </c>
      <c r="V46" s="6">
        <v>46.04</v>
      </c>
    </row>
    <row r="47" spans="2:38">
      <c r="B47" s="66" t="s">
        <v>500</v>
      </c>
      <c r="F47" s="6" t="s">
        <v>179</v>
      </c>
      <c r="H47" s="6">
        <v>15</v>
      </c>
      <c r="I47" s="6" t="str">
        <f t="shared" si="18"/>
        <v>日高都市ガス_13A</v>
      </c>
      <c r="J47" s="6" t="str">
        <f t="shared" si="12"/>
        <v>15日高都市ガス_13A</v>
      </c>
      <c r="K47" s="6">
        <v>46.04</v>
      </c>
      <c r="L47" s="6">
        <v>46.04</v>
      </c>
      <c r="M47" s="6">
        <v>46.04</v>
      </c>
      <c r="N47" s="6">
        <v>46.04</v>
      </c>
      <c r="O47" s="6">
        <v>46.04</v>
      </c>
      <c r="P47" s="6">
        <v>46.04</v>
      </c>
      <c r="Q47" s="6">
        <v>46.04</v>
      </c>
      <c r="R47" s="6">
        <v>46.04</v>
      </c>
      <c r="S47" s="6">
        <v>46.04</v>
      </c>
      <c r="T47" s="6">
        <v>46.04</v>
      </c>
      <c r="U47" s="6">
        <v>46.04</v>
      </c>
      <c r="V47" s="6">
        <v>46.04</v>
      </c>
    </row>
    <row r="48" spans="2:38">
      <c r="B48" s="66" t="s">
        <v>503</v>
      </c>
      <c r="H48" s="6">
        <v>15</v>
      </c>
      <c r="I48" s="6" t="str">
        <f t="shared" si="18"/>
        <v>武州ガス_13A</v>
      </c>
      <c r="J48" s="6" t="str">
        <f t="shared" si="12"/>
        <v>15武州ガス_13A</v>
      </c>
      <c r="K48" s="6">
        <v>46.04</v>
      </c>
      <c r="L48" s="6">
        <v>46.04</v>
      </c>
      <c r="M48" s="6">
        <v>46.04</v>
      </c>
      <c r="N48" s="6">
        <v>46.04</v>
      </c>
      <c r="O48" s="6">
        <v>46.04</v>
      </c>
      <c r="P48" s="6">
        <v>46.04</v>
      </c>
      <c r="Q48" s="6">
        <v>46.04</v>
      </c>
      <c r="R48" s="6">
        <v>46.04</v>
      </c>
      <c r="S48" s="6">
        <v>46.04</v>
      </c>
      <c r="T48" s="6">
        <v>46.04</v>
      </c>
      <c r="U48" s="6">
        <v>46.04</v>
      </c>
      <c r="V48" s="6">
        <v>46.04</v>
      </c>
    </row>
    <row r="49" spans="2:22">
      <c r="B49" s="66" t="s">
        <v>506</v>
      </c>
      <c r="F49" s="6" t="s">
        <v>186</v>
      </c>
      <c r="H49" s="6">
        <v>15</v>
      </c>
      <c r="I49" s="6" t="str">
        <f t="shared" si="18"/>
        <v>本庄ガス_13A</v>
      </c>
      <c r="J49" s="6" t="str">
        <f t="shared" si="12"/>
        <v>15本庄ガス_13A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</row>
    <row r="50" spans="2:22">
      <c r="B50" s="6" t="s">
        <v>194</v>
      </c>
      <c r="F50" s="6" t="s">
        <v>189</v>
      </c>
      <c r="H50" s="6">
        <v>15</v>
      </c>
      <c r="I50" s="6" t="str">
        <f t="shared" si="18"/>
        <v>武蔵野ガス_13A</v>
      </c>
      <c r="J50" s="6" t="str">
        <f t="shared" si="12"/>
        <v>15武蔵野ガス_13A</v>
      </c>
      <c r="K50" s="6">
        <v>46.04</v>
      </c>
      <c r="L50" s="6">
        <v>46.04</v>
      </c>
      <c r="M50" s="6">
        <v>46.04</v>
      </c>
      <c r="N50" s="6">
        <v>46.04</v>
      </c>
      <c r="O50" s="6">
        <v>46.04</v>
      </c>
      <c r="P50" s="6">
        <v>46.04</v>
      </c>
      <c r="Q50" s="6">
        <v>46.04</v>
      </c>
      <c r="R50" s="6">
        <v>46.04</v>
      </c>
      <c r="S50" s="6">
        <v>46.04</v>
      </c>
      <c r="T50" s="6">
        <v>46.04</v>
      </c>
      <c r="U50" s="6">
        <v>46.04</v>
      </c>
      <c r="V50" s="6">
        <v>46.04</v>
      </c>
    </row>
    <row r="51" spans="2:22">
      <c r="B51" s="6" t="s">
        <v>196</v>
      </c>
      <c r="F51" s="6" t="s">
        <v>188</v>
      </c>
      <c r="H51" s="6">
        <v>15</v>
      </c>
      <c r="I51" s="6" t="str">
        <f t="shared" si="18"/>
        <v>鷲宮ガス_13A</v>
      </c>
      <c r="J51" s="6" t="str">
        <f t="shared" si="12"/>
        <v>15鷲宮ガス_13A</v>
      </c>
      <c r="K51" s="6">
        <v>46.04</v>
      </c>
      <c r="L51" s="6">
        <v>46.04</v>
      </c>
      <c r="M51" s="6">
        <v>46.04</v>
      </c>
      <c r="N51" s="6">
        <v>46.04</v>
      </c>
      <c r="O51" s="6">
        <v>46.04</v>
      </c>
      <c r="P51" s="6">
        <v>46.04</v>
      </c>
      <c r="Q51" s="6">
        <v>46.04</v>
      </c>
      <c r="R51" s="6">
        <v>46.04</v>
      </c>
      <c r="S51" s="6">
        <v>46.04</v>
      </c>
      <c r="T51" s="6">
        <v>46.04</v>
      </c>
      <c r="U51" s="6">
        <v>46.04</v>
      </c>
      <c r="V51" s="6">
        <v>46.04</v>
      </c>
    </row>
    <row r="52" spans="2:22">
      <c r="B52" s="6" t="s">
        <v>195</v>
      </c>
      <c r="H52" s="6">
        <v>15</v>
      </c>
      <c r="I52" s="6" t="str">
        <f t="shared" si="18"/>
        <v>入間ガス_6A</v>
      </c>
      <c r="J52" s="6" t="str">
        <f t="shared" si="12"/>
        <v>15入間ガス_6A</v>
      </c>
      <c r="K52" s="6">
        <v>29.3</v>
      </c>
      <c r="L52" s="6">
        <v>29.3</v>
      </c>
      <c r="M52" s="6">
        <v>29.3</v>
      </c>
      <c r="N52" s="6">
        <v>29.3</v>
      </c>
      <c r="O52" s="6">
        <v>29.3</v>
      </c>
      <c r="P52" s="6">
        <v>29.3</v>
      </c>
      <c r="Q52" s="6">
        <v>29.3</v>
      </c>
      <c r="R52" s="6">
        <v>29.3</v>
      </c>
      <c r="S52" s="6">
        <v>29.3</v>
      </c>
      <c r="T52" s="6">
        <v>29.3</v>
      </c>
      <c r="U52" s="6">
        <v>29.3</v>
      </c>
      <c r="V52" s="6">
        <v>29.3</v>
      </c>
    </row>
    <row r="53" spans="2:22">
      <c r="B53" s="6" t="s">
        <v>92</v>
      </c>
      <c r="F53" s="6" t="s">
        <v>187</v>
      </c>
      <c r="H53" s="6">
        <v>15</v>
      </c>
      <c r="I53" s="6" t="str">
        <f t="shared" si="18"/>
        <v>角栄ガス_6A</v>
      </c>
      <c r="J53" s="6" t="str">
        <f t="shared" si="12"/>
        <v>15角栄ガス_6A</v>
      </c>
      <c r="K53" s="6">
        <v>29.3</v>
      </c>
      <c r="L53" s="6">
        <v>29.3</v>
      </c>
      <c r="M53" s="6">
        <v>29.3</v>
      </c>
      <c r="N53" s="6">
        <v>29.3</v>
      </c>
      <c r="O53" s="6">
        <v>29.3</v>
      </c>
      <c r="P53" s="6">
        <v>29.3</v>
      </c>
      <c r="Q53" s="6">
        <v>29.3</v>
      </c>
      <c r="R53" s="6">
        <v>29.3</v>
      </c>
      <c r="S53" s="6">
        <v>29.3</v>
      </c>
      <c r="T53" s="6">
        <v>29.3</v>
      </c>
      <c r="U53" s="6">
        <v>29.3</v>
      </c>
      <c r="V53" s="6">
        <v>29.3</v>
      </c>
    </row>
    <row r="54" spans="2:22">
      <c r="B54" s="6" t="s">
        <v>30</v>
      </c>
      <c r="F54" s="6" t="s">
        <v>189</v>
      </c>
      <c r="H54" s="6">
        <v>15</v>
      </c>
      <c r="I54" s="6" t="s">
        <v>368</v>
      </c>
      <c r="J54" s="6" t="str">
        <f t="shared" si="12"/>
        <v>15新日本瓦斯_6A</v>
      </c>
      <c r="K54" s="6">
        <v>29.3</v>
      </c>
      <c r="L54" s="6">
        <v>29.3</v>
      </c>
      <c r="M54" s="6">
        <v>29.3</v>
      </c>
      <c r="N54" s="6">
        <v>29.3</v>
      </c>
      <c r="O54" s="6">
        <v>29.3</v>
      </c>
      <c r="P54" s="6">
        <v>29.3</v>
      </c>
      <c r="Q54" s="6">
        <v>29.3</v>
      </c>
      <c r="R54" s="6">
        <v>29.3</v>
      </c>
      <c r="S54" s="6">
        <v>29.3</v>
      </c>
      <c r="T54" s="6">
        <v>29.3</v>
      </c>
      <c r="U54" s="6">
        <v>29.3</v>
      </c>
      <c r="V54" s="6">
        <v>29.3</v>
      </c>
    </row>
    <row r="55" spans="2:22">
      <c r="B55" s="6" t="s">
        <v>31</v>
      </c>
      <c r="F55" s="6" t="s">
        <v>188</v>
      </c>
      <c r="H55" s="6">
        <v>15</v>
      </c>
      <c r="I55" s="6" t="str">
        <f t="shared" ref="I55:I64" si="19">I27</f>
        <v>秩父ガス_6A</v>
      </c>
      <c r="J55" s="6" t="str">
        <f t="shared" si="12"/>
        <v>15秩父ガス_6A</v>
      </c>
      <c r="K55" s="6">
        <v>29.3</v>
      </c>
      <c r="L55" s="6">
        <v>29.3</v>
      </c>
      <c r="M55" s="6">
        <v>29.3</v>
      </c>
      <c r="N55" s="6">
        <v>29.3</v>
      </c>
      <c r="O55" s="6">
        <v>29.3</v>
      </c>
      <c r="P55" s="6">
        <v>29.3</v>
      </c>
      <c r="Q55" s="6">
        <v>29.3</v>
      </c>
      <c r="R55" s="6">
        <v>29.3</v>
      </c>
      <c r="S55" s="6">
        <v>29.3</v>
      </c>
      <c r="T55" s="6">
        <v>29.3</v>
      </c>
      <c r="U55" s="6">
        <v>29.3</v>
      </c>
      <c r="V55" s="6">
        <v>29.3</v>
      </c>
    </row>
    <row r="56" spans="2:22">
      <c r="B56" s="6" t="s">
        <v>32</v>
      </c>
      <c r="H56" s="6">
        <v>15</v>
      </c>
      <c r="I56" s="6" t="str">
        <f t="shared" si="19"/>
        <v>日高都市ガス_6A</v>
      </c>
      <c r="J56" s="6" t="str">
        <f t="shared" si="12"/>
        <v>15日高都市ガス_6A</v>
      </c>
      <c r="K56" s="6">
        <v>29.3</v>
      </c>
      <c r="L56" s="6">
        <v>29.3</v>
      </c>
      <c r="M56" s="6">
        <v>29.3</v>
      </c>
      <c r="N56" s="6">
        <v>29.3</v>
      </c>
      <c r="O56" s="6">
        <v>29.3</v>
      </c>
      <c r="P56" s="6">
        <v>29.3</v>
      </c>
      <c r="Q56" s="6">
        <v>29.3</v>
      </c>
      <c r="R56" s="6">
        <v>29.3</v>
      </c>
      <c r="S56" s="6">
        <v>29.3</v>
      </c>
      <c r="T56" s="6">
        <v>29.3</v>
      </c>
      <c r="U56" s="6">
        <v>29.3</v>
      </c>
      <c r="V56" s="6">
        <v>29.3</v>
      </c>
    </row>
    <row r="57" spans="2:22">
      <c r="B57" s="6" t="s">
        <v>33</v>
      </c>
      <c r="F57" s="6" t="s">
        <v>349</v>
      </c>
      <c r="H57" s="6">
        <v>15</v>
      </c>
      <c r="I57" s="6" t="str">
        <f t="shared" si="19"/>
        <v>武蔵野ガス_6A</v>
      </c>
      <c r="J57" s="6" t="str">
        <f t="shared" si="12"/>
        <v>15武蔵野ガス_6A</v>
      </c>
      <c r="K57" s="6">
        <v>29.3</v>
      </c>
      <c r="L57" s="6">
        <v>29.3</v>
      </c>
      <c r="M57" s="6">
        <v>29.3</v>
      </c>
      <c r="N57" s="6">
        <v>29.3</v>
      </c>
      <c r="O57" s="6">
        <v>29.3</v>
      </c>
      <c r="P57" s="6">
        <v>29.3</v>
      </c>
      <c r="Q57" s="6">
        <v>29.3</v>
      </c>
      <c r="R57" s="6">
        <v>29.3</v>
      </c>
      <c r="S57" s="6">
        <v>29.3</v>
      </c>
      <c r="T57" s="6">
        <v>29.3</v>
      </c>
      <c r="U57" s="6">
        <v>29.3</v>
      </c>
      <c r="V57" s="6">
        <v>29.3</v>
      </c>
    </row>
    <row r="58" spans="2:22">
      <c r="B58" s="6" t="s">
        <v>34</v>
      </c>
      <c r="F58" s="6" t="s">
        <v>189</v>
      </c>
      <c r="H58" s="6">
        <v>15</v>
      </c>
      <c r="I58" s="6" t="str">
        <f t="shared" si="19"/>
        <v>本庄ガス_12A</v>
      </c>
      <c r="J58" s="6" t="str">
        <f t="shared" si="12"/>
        <v>15本庄ガス_12A</v>
      </c>
      <c r="K58" s="6">
        <v>41.86</v>
      </c>
      <c r="L58" s="6">
        <v>41.86</v>
      </c>
      <c r="M58" s="6">
        <v>41.86</v>
      </c>
      <c r="N58" s="6">
        <v>41.86</v>
      </c>
      <c r="O58" s="6">
        <v>41.86</v>
      </c>
      <c r="P58" s="6">
        <v>41.86</v>
      </c>
      <c r="Q58" s="6">
        <v>41.86</v>
      </c>
      <c r="R58" s="6">
        <v>41.86</v>
      </c>
      <c r="S58" s="6">
        <v>41.86</v>
      </c>
      <c r="T58" s="6">
        <v>41.86</v>
      </c>
      <c r="U58" s="6">
        <v>41.86</v>
      </c>
      <c r="V58" s="6">
        <v>41.86</v>
      </c>
    </row>
    <row r="59" spans="2:22">
      <c r="B59" s="6" t="s">
        <v>35</v>
      </c>
      <c r="F59" s="6" t="s">
        <v>190</v>
      </c>
      <c r="H59" s="6">
        <v>15</v>
      </c>
      <c r="I59" s="6" t="str">
        <f t="shared" si="19"/>
        <v>シートその１で設定した都市ガス</v>
      </c>
      <c r="J59" s="6" t="str">
        <f t="shared" si="12"/>
        <v>15シートその１で設定した都市ガス</v>
      </c>
      <c r="K59" s="6">
        <v>9999</v>
      </c>
      <c r="L59" s="6">
        <v>9999</v>
      </c>
      <c r="M59" s="6">
        <v>9999</v>
      </c>
      <c r="N59" s="6">
        <v>9999</v>
      </c>
      <c r="O59" s="6">
        <v>9999</v>
      </c>
      <c r="P59" s="6">
        <v>9999</v>
      </c>
      <c r="Q59" s="6">
        <v>9999</v>
      </c>
      <c r="R59" s="6">
        <v>9999</v>
      </c>
      <c r="S59" s="6">
        <v>9999</v>
      </c>
      <c r="T59" s="6">
        <v>9999</v>
      </c>
      <c r="U59" s="6">
        <v>9999</v>
      </c>
      <c r="V59" s="6">
        <v>9999</v>
      </c>
    </row>
    <row r="60" spans="2:22">
      <c r="B60" s="6" t="s">
        <v>344</v>
      </c>
      <c r="F60" s="6" t="s">
        <v>191</v>
      </c>
      <c r="H60" s="6">
        <v>15</v>
      </c>
      <c r="I60" s="6" t="str">
        <f t="shared" si="19"/>
        <v>シートその１で設定した都市ガス</v>
      </c>
      <c r="J60" s="6" t="str">
        <f t="shared" si="12"/>
        <v>15シートその１で設定した都市ガス</v>
      </c>
      <c r="K60" s="6">
        <v>9999</v>
      </c>
      <c r="L60" s="6">
        <v>9999</v>
      </c>
      <c r="M60" s="6">
        <v>9999</v>
      </c>
      <c r="N60" s="6">
        <v>9999</v>
      </c>
      <c r="O60" s="6">
        <v>9999</v>
      </c>
      <c r="P60" s="6">
        <v>9999</v>
      </c>
      <c r="Q60" s="6">
        <v>9999</v>
      </c>
      <c r="R60" s="6">
        <v>9999</v>
      </c>
      <c r="S60" s="6">
        <v>9999</v>
      </c>
      <c r="T60" s="6">
        <v>9999</v>
      </c>
      <c r="U60" s="6">
        <v>9999</v>
      </c>
      <c r="V60" s="6">
        <v>9999</v>
      </c>
    </row>
    <row r="61" spans="2:22">
      <c r="B61" s="6" t="s">
        <v>348</v>
      </c>
      <c r="F61" s="6" t="s">
        <v>203</v>
      </c>
      <c r="H61" s="6">
        <v>16</v>
      </c>
      <c r="I61" s="6" t="str">
        <f t="shared" si="19"/>
        <v>東京ガス_13A</v>
      </c>
      <c r="J61" s="6" t="str">
        <f t="shared" si="12"/>
        <v>16東京ガス_13A</v>
      </c>
      <c r="K61" s="6">
        <v>46.04</v>
      </c>
      <c r="L61" s="6">
        <v>46.04</v>
      </c>
      <c r="M61" s="6">
        <v>46.04</v>
      </c>
      <c r="N61" s="6">
        <v>46.04</v>
      </c>
      <c r="O61" s="6">
        <v>46.04</v>
      </c>
      <c r="P61" s="6">
        <v>46.04</v>
      </c>
      <c r="Q61" s="6">
        <v>46.04</v>
      </c>
      <c r="R61" s="6">
        <v>46.04</v>
      </c>
      <c r="S61" s="6">
        <v>46.04</v>
      </c>
      <c r="T61" s="6">
        <v>46.04</v>
      </c>
      <c r="U61" s="6">
        <v>46.04</v>
      </c>
      <c r="V61" s="6">
        <v>46.04</v>
      </c>
    </row>
    <row r="62" spans="2:22">
      <c r="B62" s="6" t="s">
        <v>346</v>
      </c>
      <c r="H62" s="6">
        <v>16</v>
      </c>
      <c r="I62" s="6" t="str">
        <f t="shared" si="19"/>
        <v>伊奈都市ガス_13A</v>
      </c>
      <c r="J62" s="6" t="str">
        <f t="shared" si="12"/>
        <v>16伊奈都市ガス_13A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</row>
    <row r="63" spans="2:22">
      <c r="B63" s="6" t="s">
        <v>347</v>
      </c>
      <c r="F63" s="6" t="s">
        <v>350</v>
      </c>
      <c r="H63" s="6">
        <v>16</v>
      </c>
      <c r="I63" s="6" t="str">
        <f t="shared" si="19"/>
        <v>入間ガス_13A</v>
      </c>
      <c r="J63" s="6" t="str">
        <f t="shared" si="12"/>
        <v>16入間ガス_13A</v>
      </c>
      <c r="K63" s="6">
        <v>46.04</v>
      </c>
      <c r="L63" s="6">
        <v>46.04</v>
      </c>
      <c r="M63" s="6">
        <v>46.04</v>
      </c>
      <c r="N63" s="6">
        <v>46.04</v>
      </c>
      <c r="O63" s="6">
        <v>46.04</v>
      </c>
      <c r="P63" s="6">
        <v>46.04</v>
      </c>
      <c r="Q63" s="6">
        <v>46.04</v>
      </c>
      <c r="R63" s="6">
        <v>46.04</v>
      </c>
      <c r="S63" s="6">
        <v>46.04</v>
      </c>
      <c r="T63" s="6">
        <v>46.04</v>
      </c>
      <c r="U63" s="6">
        <v>46.04</v>
      </c>
      <c r="V63" s="6">
        <v>46.04</v>
      </c>
    </row>
    <row r="64" spans="2:22">
      <c r="B64" s="6" t="s">
        <v>39</v>
      </c>
      <c r="F64" s="6" t="s">
        <v>189</v>
      </c>
      <c r="H64" s="6">
        <v>16</v>
      </c>
      <c r="I64" s="6" t="str">
        <f t="shared" si="19"/>
        <v>太田都市ガス_13A</v>
      </c>
      <c r="J64" s="6" t="str">
        <f t="shared" ref="J64" si="20">CONCATENATE(H64,I64)</f>
        <v>16太田都市ガス_13A</v>
      </c>
      <c r="K64" s="6">
        <v>46.04</v>
      </c>
      <c r="L64" s="6">
        <v>46.04</v>
      </c>
      <c r="M64" s="6">
        <v>46.04</v>
      </c>
      <c r="N64" s="6">
        <v>46.04</v>
      </c>
      <c r="O64" s="6">
        <v>46.04</v>
      </c>
      <c r="P64" s="6">
        <v>46.04</v>
      </c>
      <c r="Q64" s="6">
        <v>46.04</v>
      </c>
      <c r="R64" s="6">
        <v>46.04</v>
      </c>
      <c r="S64" s="6">
        <v>46.04</v>
      </c>
      <c r="T64" s="6">
        <v>46.04</v>
      </c>
      <c r="U64" s="6">
        <v>46.04</v>
      </c>
      <c r="V64" s="6">
        <v>46.04</v>
      </c>
    </row>
    <row r="65" spans="2:22">
      <c r="B65" s="6" t="s">
        <v>197</v>
      </c>
      <c r="F65" s="6" t="s">
        <v>190</v>
      </c>
      <c r="H65" s="6">
        <v>16</v>
      </c>
      <c r="I65" s="6" t="str">
        <f t="shared" ref="I65:I81" si="21">I37</f>
        <v>角栄ガス_13A</v>
      </c>
      <c r="J65" s="6" t="str">
        <f t="shared" si="12"/>
        <v>16角栄ガス_13A</v>
      </c>
      <c r="K65" s="6">
        <v>46.04</v>
      </c>
      <c r="L65" s="6">
        <v>46.04</v>
      </c>
      <c r="M65" s="6">
        <v>46.04</v>
      </c>
      <c r="N65" s="6">
        <v>46.04</v>
      </c>
      <c r="O65" s="6">
        <v>46.04</v>
      </c>
      <c r="P65" s="6">
        <v>46.04</v>
      </c>
      <c r="Q65" s="6">
        <v>46.04</v>
      </c>
      <c r="R65" s="6">
        <v>46.04</v>
      </c>
      <c r="S65" s="6">
        <v>46.04</v>
      </c>
      <c r="T65" s="6">
        <v>46.04</v>
      </c>
      <c r="U65" s="6">
        <v>46.04</v>
      </c>
      <c r="V65" s="6">
        <v>46.04</v>
      </c>
    </row>
    <row r="66" spans="2:22">
      <c r="B66" s="6" t="s">
        <v>42</v>
      </c>
      <c r="F66" s="6" t="s">
        <v>191</v>
      </c>
      <c r="H66" s="6">
        <v>16</v>
      </c>
      <c r="I66" s="6" t="str">
        <f t="shared" si="21"/>
        <v>埼玉ガス_13A</v>
      </c>
      <c r="J66" s="6" t="str">
        <f t="shared" si="12"/>
        <v>16埼玉ガス_13A</v>
      </c>
      <c r="K66" s="6">
        <v>43.12</v>
      </c>
      <c r="L66" s="6">
        <v>43.12</v>
      </c>
      <c r="M66" s="6">
        <v>43.12</v>
      </c>
      <c r="N66" s="6">
        <v>43.12</v>
      </c>
      <c r="O66" s="6">
        <v>43.12</v>
      </c>
      <c r="P66" s="6">
        <v>43.12</v>
      </c>
      <c r="Q66" s="6">
        <v>43.12</v>
      </c>
      <c r="R66" s="6">
        <v>43.12</v>
      </c>
      <c r="S66" s="6">
        <v>43.12</v>
      </c>
      <c r="T66" s="6">
        <v>43.12</v>
      </c>
      <c r="U66" s="6">
        <v>43.12</v>
      </c>
      <c r="V66" s="6">
        <v>43.12</v>
      </c>
    </row>
    <row r="67" spans="2:22">
      <c r="B67" s="6" t="s">
        <v>44</v>
      </c>
      <c r="F67" s="6" t="s">
        <v>203</v>
      </c>
      <c r="H67" s="6">
        <v>16</v>
      </c>
      <c r="I67" s="6" t="str">
        <f t="shared" si="21"/>
        <v>坂戸ガス_13A</v>
      </c>
      <c r="J67" s="6" t="str">
        <f t="shared" si="12"/>
        <v>16坂戸ガス_13A</v>
      </c>
      <c r="K67" s="6">
        <v>46.04</v>
      </c>
      <c r="L67" s="6">
        <v>46.04</v>
      </c>
      <c r="M67" s="6">
        <v>46.04</v>
      </c>
      <c r="N67" s="6">
        <v>46.04</v>
      </c>
      <c r="O67" s="6">
        <v>46.04</v>
      </c>
      <c r="P67" s="6">
        <v>46.04</v>
      </c>
      <c r="Q67" s="6">
        <v>46.04</v>
      </c>
      <c r="R67" s="6">
        <v>46.04</v>
      </c>
      <c r="S67" s="6">
        <v>46.04</v>
      </c>
      <c r="T67" s="6">
        <v>46.04</v>
      </c>
      <c r="U67" s="6">
        <v>46.04</v>
      </c>
      <c r="V67" s="6">
        <v>46.04</v>
      </c>
    </row>
    <row r="68" spans="2:22">
      <c r="B68" s="6" t="s">
        <v>45</v>
      </c>
      <c r="H68" s="6">
        <v>16</v>
      </c>
      <c r="I68" s="6" t="str">
        <f t="shared" si="21"/>
        <v>幸手都市ガス_13A</v>
      </c>
      <c r="J68" s="6" t="str">
        <f t="shared" si="12"/>
        <v>16幸手都市ガス_13A</v>
      </c>
      <c r="K68" s="6">
        <v>46.04</v>
      </c>
      <c r="L68" s="6">
        <v>46.04</v>
      </c>
      <c r="M68" s="6">
        <v>46.04</v>
      </c>
      <c r="N68" s="6">
        <v>46.04</v>
      </c>
      <c r="O68" s="6">
        <v>46.04</v>
      </c>
      <c r="P68" s="6">
        <v>46.04</v>
      </c>
      <c r="Q68" s="6">
        <v>46.04</v>
      </c>
      <c r="R68" s="6">
        <v>46.04</v>
      </c>
      <c r="S68" s="6">
        <v>46.04</v>
      </c>
      <c r="T68" s="6">
        <v>46.04</v>
      </c>
      <c r="U68" s="6">
        <v>46.04</v>
      </c>
      <c r="V68" s="6">
        <v>46.04</v>
      </c>
    </row>
    <row r="69" spans="2:22">
      <c r="B69" s="6" t="s">
        <v>46</v>
      </c>
      <c r="F69" s="6" t="s">
        <v>351</v>
      </c>
      <c r="H69" s="6">
        <v>16</v>
      </c>
      <c r="I69" s="6" t="str">
        <f t="shared" si="21"/>
        <v>松栄ガス_13A</v>
      </c>
      <c r="J69" s="6" t="str">
        <f t="shared" si="12"/>
        <v>16松栄ガス_13A</v>
      </c>
      <c r="K69" s="6">
        <v>46.04</v>
      </c>
      <c r="L69" s="6">
        <v>46.04</v>
      </c>
      <c r="M69" s="6">
        <v>46.04</v>
      </c>
      <c r="N69" s="6">
        <v>46.04</v>
      </c>
      <c r="O69" s="6">
        <v>46.04</v>
      </c>
      <c r="P69" s="6">
        <v>46.04</v>
      </c>
      <c r="Q69" s="6">
        <v>46.04</v>
      </c>
      <c r="R69" s="6">
        <v>46.04</v>
      </c>
      <c r="S69" s="6">
        <v>46.04</v>
      </c>
      <c r="T69" s="6">
        <v>46.04</v>
      </c>
      <c r="U69" s="6">
        <v>46.04</v>
      </c>
      <c r="V69" s="6">
        <v>46.04</v>
      </c>
    </row>
    <row r="70" spans="2:22">
      <c r="B70" s="6" t="s">
        <v>93</v>
      </c>
      <c r="F70" s="6" t="s">
        <v>189</v>
      </c>
      <c r="H70" s="6">
        <v>16</v>
      </c>
      <c r="I70" s="6" t="str">
        <f t="shared" si="21"/>
        <v>新日本瓦斯_13A</v>
      </c>
      <c r="J70" s="6" t="str">
        <f t="shared" si="12"/>
        <v>16新日本瓦斯_13A</v>
      </c>
      <c r="K70" s="6">
        <v>43.12</v>
      </c>
      <c r="L70" s="6">
        <v>43.12</v>
      </c>
      <c r="M70" s="6">
        <v>43.12</v>
      </c>
      <c r="N70" s="6">
        <v>43.12</v>
      </c>
      <c r="O70" s="6">
        <v>43.12</v>
      </c>
      <c r="P70" s="6">
        <v>43.12</v>
      </c>
      <c r="Q70" s="6">
        <v>43.12</v>
      </c>
      <c r="R70" s="6">
        <v>43.12</v>
      </c>
      <c r="S70" s="6">
        <v>43.12</v>
      </c>
      <c r="T70" s="6">
        <v>43.12</v>
      </c>
      <c r="U70" s="6">
        <v>43.12</v>
      </c>
      <c r="V70" s="6">
        <v>43.12</v>
      </c>
    </row>
    <row r="71" spans="2:22">
      <c r="B71" s="6" t="s">
        <v>94</v>
      </c>
      <c r="F71" s="6" t="s">
        <v>190</v>
      </c>
      <c r="H71" s="6">
        <v>16</v>
      </c>
      <c r="I71" s="6" t="str">
        <f t="shared" si="21"/>
        <v>西武ガス_13A</v>
      </c>
      <c r="J71" s="6" t="str">
        <f t="shared" si="12"/>
        <v>16西武ガス_13A</v>
      </c>
      <c r="K71" s="6">
        <v>46.04</v>
      </c>
      <c r="L71" s="6">
        <v>46.04</v>
      </c>
      <c r="M71" s="6">
        <v>46.04</v>
      </c>
      <c r="N71" s="6">
        <v>46.04</v>
      </c>
      <c r="O71" s="6">
        <v>46.04</v>
      </c>
      <c r="P71" s="6">
        <v>46.04</v>
      </c>
      <c r="Q71" s="6">
        <v>46.04</v>
      </c>
      <c r="R71" s="6">
        <v>46.04</v>
      </c>
      <c r="S71" s="6">
        <v>46.04</v>
      </c>
      <c r="T71" s="6">
        <v>46.04</v>
      </c>
      <c r="U71" s="6">
        <v>46.04</v>
      </c>
      <c r="V71" s="6">
        <v>46.04</v>
      </c>
    </row>
    <row r="72" spans="2:22">
      <c r="B72" s="6" t="s">
        <v>95</v>
      </c>
      <c r="F72" s="6" t="s">
        <v>191</v>
      </c>
      <c r="H72" s="6">
        <v>16</v>
      </c>
      <c r="I72" s="6" t="str">
        <f t="shared" si="21"/>
        <v>大東ガス_13A</v>
      </c>
      <c r="J72" s="6" t="str">
        <f t="shared" si="12"/>
        <v>16大東ガス_13A</v>
      </c>
      <c r="K72" s="6">
        <v>46.04</v>
      </c>
      <c r="L72" s="6">
        <v>46.04</v>
      </c>
      <c r="M72" s="6">
        <v>46.04</v>
      </c>
      <c r="N72" s="6">
        <v>46.04</v>
      </c>
      <c r="O72" s="6">
        <v>46.04</v>
      </c>
      <c r="P72" s="6">
        <v>46.04</v>
      </c>
      <c r="Q72" s="6">
        <v>46.04</v>
      </c>
      <c r="R72" s="6">
        <v>46.04</v>
      </c>
      <c r="S72" s="6">
        <v>46.04</v>
      </c>
      <c r="T72" s="6">
        <v>46.04</v>
      </c>
      <c r="U72" s="6">
        <v>46.04</v>
      </c>
      <c r="V72" s="6">
        <v>46.04</v>
      </c>
    </row>
    <row r="73" spans="2:22">
      <c r="B73" s="6" t="s">
        <v>96</v>
      </c>
      <c r="F73" s="6" t="s">
        <v>203</v>
      </c>
      <c r="H73" s="6">
        <v>16</v>
      </c>
      <c r="I73" s="6" t="str">
        <f t="shared" si="21"/>
        <v>秩父ガス_13A</v>
      </c>
      <c r="J73" s="6" t="str">
        <f t="shared" si="12"/>
        <v>16秩父ガス_13A</v>
      </c>
      <c r="K73" s="6">
        <v>46.04</v>
      </c>
      <c r="L73" s="6">
        <v>46.04</v>
      </c>
      <c r="M73" s="6">
        <v>46.04</v>
      </c>
      <c r="N73" s="6">
        <v>46.04</v>
      </c>
      <c r="O73" s="6">
        <v>46.04</v>
      </c>
      <c r="P73" s="6">
        <v>46.04</v>
      </c>
      <c r="Q73" s="6">
        <v>46.04</v>
      </c>
      <c r="R73" s="6">
        <v>46.04</v>
      </c>
      <c r="S73" s="6">
        <v>46.04</v>
      </c>
      <c r="T73" s="6">
        <v>46.04</v>
      </c>
      <c r="U73" s="6">
        <v>46.04</v>
      </c>
      <c r="V73" s="6">
        <v>46.04</v>
      </c>
    </row>
    <row r="74" spans="2:22">
      <c r="B74" s="6" t="s">
        <v>97</v>
      </c>
      <c r="H74" s="6">
        <v>16</v>
      </c>
      <c r="I74" s="6" t="str">
        <f t="shared" si="21"/>
        <v>東彩ガス_13A</v>
      </c>
      <c r="J74" s="6" t="str">
        <f t="shared" si="12"/>
        <v>16東彩ガス_13A</v>
      </c>
      <c r="K74" s="6">
        <v>46.04</v>
      </c>
      <c r="L74" s="6">
        <v>46.04</v>
      </c>
      <c r="M74" s="6">
        <v>46.04</v>
      </c>
      <c r="N74" s="6">
        <v>46.04</v>
      </c>
      <c r="O74" s="6">
        <v>46.04</v>
      </c>
      <c r="P74" s="6">
        <v>46.04</v>
      </c>
      <c r="Q74" s="6">
        <v>46.04</v>
      </c>
      <c r="R74" s="6">
        <v>46.04</v>
      </c>
      <c r="S74" s="6">
        <v>46.04</v>
      </c>
      <c r="T74" s="6">
        <v>46.04</v>
      </c>
      <c r="U74" s="6">
        <v>46.04</v>
      </c>
      <c r="V74" s="6">
        <v>46.04</v>
      </c>
    </row>
    <row r="75" spans="2:22">
      <c r="B75" s="6" t="s">
        <v>154</v>
      </c>
      <c r="F75" s="6" t="s">
        <v>352</v>
      </c>
      <c r="H75" s="6">
        <v>16</v>
      </c>
      <c r="I75" s="6" t="str">
        <f t="shared" si="21"/>
        <v>日高都市ガス_13A</v>
      </c>
      <c r="J75" s="6" t="str">
        <f t="shared" ref="J75:J143" si="22">CONCATENATE(H75,I75)</f>
        <v>16日高都市ガス_13A</v>
      </c>
      <c r="K75" s="6">
        <v>46.04</v>
      </c>
      <c r="L75" s="6">
        <v>46.04</v>
      </c>
      <c r="M75" s="6">
        <v>46.04</v>
      </c>
      <c r="N75" s="6">
        <v>46.04</v>
      </c>
      <c r="O75" s="6">
        <v>46.04</v>
      </c>
      <c r="P75" s="6">
        <v>46.04</v>
      </c>
      <c r="Q75" s="6">
        <v>46.04</v>
      </c>
      <c r="R75" s="6">
        <v>46.04</v>
      </c>
      <c r="S75" s="6">
        <v>46.04</v>
      </c>
      <c r="T75" s="6">
        <v>46.04</v>
      </c>
      <c r="U75" s="6">
        <v>46.04</v>
      </c>
      <c r="V75" s="6">
        <v>46.04</v>
      </c>
    </row>
    <row r="76" spans="2:22">
      <c r="B76" s="6" t="s">
        <v>102</v>
      </c>
      <c r="F76" s="6" t="s">
        <v>189</v>
      </c>
      <c r="H76" s="6">
        <v>16</v>
      </c>
      <c r="I76" s="6" t="str">
        <f t="shared" si="21"/>
        <v>武州ガス_13A</v>
      </c>
      <c r="J76" s="6" t="str">
        <f t="shared" si="22"/>
        <v>16武州ガス_13A</v>
      </c>
      <c r="K76" s="6">
        <v>46.04</v>
      </c>
      <c r="L76" s="6">
        <v>46.04</v>
      </c>
      <c r="M76" s="6">
        <v>46.04</v>
      </c>
      <c r="N76" s="6">
        <v>46.04</v>
      </c>
      <c r="O76" s="6">
        <v>46.04</v>
      </c>
      <c r="P76" s="6">
        <v>46.04</v>
      </c>
      <c r="Q76" s="6">
        <v>46.04</v>
      </c>
      <c r="R76" s="6">
        <v>46.04</v>
      </c>
      <c r="S76" s="6">
        <v>46.04</v>
      </c>
      <c r="T76" s="6">
        <v>46.04</v>
      </c>
      <c r="U76" s="6">
        <v>46.04</v>
      </c>
      <c r="V76" s="6">
        <v>46.04</v>
      </c>
    </row>
    <row r="77" spans="2:22">
      <c r="B77" s="6" t="s">
        <v>103</v>
      </c>
      <c r="F77" s="6" t="s">
        <v>190</v>
      </c>
      <c r="H77" s="6">
        <v>16</v>
      </c>
      <c r="I77" s="6" t="str">
        <f t="shared" si="21"/>
        <v>本庄ガス_13A</v>
      </c>
      <c r="J77" s="6" t="str">
        <f t="shared" si="22"/>
        <v>16本庄ガス_13A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</row>
    <row r="78" spans="2:22">
      <c r="B78" s="6" t="s">
        <v>104</v>
      </c>
      <c r="F78" s="6" t="s">
        <v>191</v>
      </c>
      <c r="H78" s="6">
        <v>16</v>
      </c>
      <c r="I78" s="6" t="str">
        <f t="shared" si="21"/>
        <v>武蔵野ガス_13A</v>
      </c>
      <c r="J78" s="6" t="str">
        <f t="shared" si="22"/>
        <v>16武蔵野ガス_13A</v>
      </c>
      <c r="K78" s="6">
        <v>46.04</v>
      </c>
      <c r="L78" s="6">
        <v>46.04</v>
      </c>
      <c r="M78" s="6">
        <v>46.04</v>
      </c>
      <c r="N78" s="6">
        <v>46.04</v>
      </c>
      <c r="O78" s="6">
        <v>46.04</v>
      </c>
      <c r="P78" s="6">
        <v>46.04</v>
      </c>
      <c r="Q78" s="6">
        <v>46.04</v>
      </c>
      <c r="R78" s="6">
        <v>46.04</v>
      </c>
      <c r="S78" s="6">
        <v>46.04</v>
      </c>
      <c r="T78" s="6">
        <v>46.04</v>
      </c>
      <c r="U78" s="6">
        <v>46.04</v>
      </c>
      <c r="V78" s="6">
        <v>46.04</v>
      </c>
    </row>
    <row r="79" spans="2:22">
      <c r="B79" s="6" t="s">
        <v>105</v>
      </c>
      <c r="F79" s="6" t="s">
        <v>203</v>
      </c>
      <c r="H79" s="6">
        <v>16</v>
      </c>
      <c r="I79" s="6" t="str">
        <f t="shared" si="21"/>
        <v>鷲宮ガス_13A</v>
      </c>
      <c r="J79" s="6" t="str">
        <f t="shared" si="22"/>
        <v>16鷲宮ガス_13A</v>
      </c>
      <c r="K79" s="6">
        <v>46.04</v>
      </c>
      <c r="L79" s="6">
        <v>46.04</v>
      </c>
      <c r="M79" s="6">
        <v>46.04</v>
      </c>
      <c r="N79" s="6">
        <v>46.04</v>
      </c>
      <c r="O79" s="6">
        <v>46.04</v>
      </c>
      <c r="P79" s="6">
        <v>46.04</v>
      </c>
      <c r="Q79" s="6">
        <v>46.04</v>
      </c>
      <c r="R79" s="6">
        <v>46.04</v>
      </c>
      <c r="S79" s="6">
        <v>46.04</v>
      </c>
      <c r="T79" s="6">
        <v>46.04</v>
      </c>
      <c r="U79" s="6">
        <v>46.04</v>
      </c>
      <c r="V79" s="6">
        <v>46.04</v>
      </c>
    </row>
    <row r="80" spans="2:22">
      <c r="B80" s="6" t="s">
        <v>228</v>
      </c>
      <c r="H80" s="6">
        <v>16</v>
      </c>
      <c r="I80" s="6" t="str">
        <f t="shared" si="21"/>
        <v>入間ガス_6A</v>
      </c>
      <c r="J80" s="6" t="str">
        <f t="shared" si="22"/>
        <v>16入間ガス_6A</v>
      </c>
      <c r="K80" s="6">
        <v>29.3</v>
      </c>
      <c r="L80" s="6">
        <v>29.3</v>
      </c>
      <c r="M80" s="6">
        <v>29.3</v>
      </c>
      <c r="N80" s="6">
        <v>29.3</v>
      </c>
      <c r="O80" s="6">
        <v>29.3</v>
      </c>
      <c r="P80" s="6">
        <v>29.3</v>
      </c>
      <c r="Q80" s="6">
        <v>29.3</v>
      </c>
      <c r="R80" s="6">
        <v>29.3</v>
      </c>
      <c r="S80" s="6">
        <v>29.3</v>
      </c>
      <c r="T80" s="6">
        <v>29.3</v>
      </c>
      <c r="U80" s="6">
        <v>29.3</v>
      </c>
      <c r="V80" s="6">
        <v>29.3</v>
      </c>
    </row>
    <row r="81" spans="2:22">
      <c r="B81" s="6" t="s">
        <v>229</v>
      </c>
      <c r="F81" s="6" t="s">
        <v>192</v>
      </c>
      <c r="H81" s="6">
        <v>16</v>
      </c>
      <c r="I81" s="6" t="str">
        <f t="shared" si="21"/>
        <v>角栄ガス_6A</v>
      </c>
      <c r="J81" s="6" t="str">
        <f t="shared" si="22"/>
        <v>16角栄ガス_6A</v>
      </c>
      <c r="K81" s="6">
        <v>29.3</v>
      </c>
      <c r="L81" s="6">
        <v>29.3</v>
      </c>
      <c r="M81" s="6">
        <v>29.3</v>
      </c>
      <c r="N81" s="6">
        <v>29.3</v>
      </c>
      <c r="O81" s="6">
        <v>29.3</v>
      </c>
      <c r="P81" s="6">
        <v>29.3</v>
      </c>
      <c r="Q81" s="6">
        <v>29.3</v>
      </c>
      <c r="R81" s="6">
        <v>29.3</v>
      </c>
      <c r="S81" s="6">
        <v>29.3</v>
      </c>
      <c r="T81" s="6">
        <v>29.3</v>
      </c>
      <c r="U81" s="6">
        <v>29.3</v>
      </c>
      <c r="V81" s="6">
        <v>29.3</v>
      </c>
    </row>
    <row r="82" spans="2:22">
      <c r="F82" s="6" t="s">
        <v>212</v>
      </c>
      <c r="H82" s="6">
        <v>16</v>
      </c>
      <c r="I82" s="6" t="s">
        <v>368</v>
      </c>
      <c r="J82" s="6" t="str">
        <f t="shared" si="22"/>
        <v>16新日本瓦斯_6A</v>
      </c>
      <c r="K82" s="6">
        <v>29.3</v>
      </c>
      <c r="L82" s="6">
        <v>29.3</v>
      </c>
      <c r="M82" s="6">
        <v>29.3</v>
      </c>
      <c r="N82" s="6">
        <v>29.3</v>
      </c>
      <c r="O82" s="6">
        <v>29.3</v>
      </c>
      <c r="P82" s="6">
        <v>29.3</v>
      </c>
      <c r="Q82" s="6">
        <v>29.3</v>
      </c>
      <c r="R82" s="6">
        <v>29.3</v>
      </c>
      <c r="S82" s="6">
        <v>29.3</v>
      </c>
      <c r="T82" s="6">
        <v>29.3</v>
      </c>
      <c r="U82" s="6">
        <v>29.3</v>
      </c>
      <c r="V82" s="6">
        <v>29.3</v>
      </c>
    </row>
    <row r="83" spans="2:22">
      <c r="B83" s="6" t="s">
        <v>111</v>
      </c>
      <c r="F83" s="6" t="s">
        <v>213</v>
      </c>
      <c r="H83" s="6">
        <v>16</v>
      </c>
      <c r="I83" s="6" t="str">
        <f t="shared" ref="I83:I92" si="23">I55</f>
        <v>秩父ガス_6A</v>
      </c>
      <c r="J83" s="6" t="str">
        <f t="shared" si="22"/>
        <v>16秩父ガス_6A</v>
      </c>
      <c r="K83" s="6">
        <v>29.3</v>
      </c>
      <c r="L83" s="6">
        <v>29.3</v>
      </c>
      <c r="M83" s="6">
        <v>29.3</v>
      </c>
      <c r="N83" s="6">
        <v>29.3</v>
      </c>
      <c r="O83" s="6">
        <v>29.3</v>
      </c>
      <c r="P83" s="6">
        <v>29.3</v>
      </c>
      <c r="Q83" s="6">
        <v>29.3</v>
      </c>
      <c r="R83" s="6">
        <v>29.3</v>
      </c>
      <c r="S83" s="6">
        <v>29.3</v>
      </c>
      <c r="T83" s="6">
        <v>29.3</v>
      </c>
      <c r="U83" s="6">
        <v>29.3</v>
      </c>
      <c r="V83" s="6">
        <v>29.3</v>
      </c>
    </row>
    <row r="84" spans="2:22">
      <c r="B84" s="66" t="s">
        <v>500</v>
      </c>
      <c r="H84" s="6">
        <v>16</v>
      </c>
      <c r="I84" s="6" t="str">
        <f t="shared" si="23"/>
        <v>日高都市ガス_6A</v>
      </c>
      <c r="J84" s="6" t="str">
        <f t="shared" si="22"/>
        <v>16日高都市ガス_6A</v>
      </c>
      <c r="K84" s="6">
        <v>29.3</v>
      </c>
      <c r="L84" s="6">
        <v>29.3</v>
      </c>
      <c r="M84" s="6">
        <v>29.3</v>
      </c>
      <c r="N84" s="6">
        <v>29.3</v>
      </c>
      <c r="O84" s="6">
        <v>29.3</v>
      </c>
      <c r="P84" s="6">
        <v>29.3</v>
      </c>
      <c r="Q84" s="6">
        <v>29.3</v>
      </c>
      <c r="R84" s="6">
        <v>29.3</v>
      </c>
      <c r="S84" s="6">
        <v>29.3</v>
      </c>
      <c r="T84" s="6">
        <v>29.3</v>
      </c>
      <c r="U84" s="6">
        <v>29.3</v>
      </c>
      <c r="V84" s="6">
        <v>29.3</v>
      </c>
    </row>
    <row r="85" spans="2:22">
      <c r="B85" s="66" t="s">
        <v>503</v>
      </c>
      <c r="F85" s="6" t="s">
        <v>205</v>
      </c>
      <c r="H85" s="6">
        <v>16</v>
      </c>
      <c r="I85" s="6" t="str">
        <f t="shared" si="23"/>
        <v>武蔵野ガス_6A</v>
      </c>
      <c r="J85" s="6" t="str">
        <f t="shared" si="22"/>
        <v>16武蔵野ガス_6A</v>
      </c>
      <c r="K85" s="6">
        <v>29.3</v>
      </c>
      <c r="L85" s="6">
        <v>29.3</v>
      </c>
      <c r="M85" s="6">
        <v>29.3</v>
      </c>
      <c r="N85" s="6">
        <v>29.3</v>
      </c>
      <c r="O85" s="6">
        <v>29.3</v>
      </c>
      <c r="P85" s="6">
        <v>29.3</v>
      </c>
      <c r="Q85" s="6">
        <v>29.3</v>
      </c>
      <c r="R85" s="6">
        <v>29.3</v>
      </c>
      <c r="S85" s="6">
        <v>29.3</v>
      </c>
      <c r="T85" s="6">
        <v>29.3</v>
      </c>
      <c r="U85" s="6">
        <v>29.3</v>
      </c>
      <c r="V85" s="6">
        <v>29.3</v>
      </c>
    </row>
    <row r="86" spans="2:22">
      <c r="B86" s="66" t="s">
        <v>506</v>
      </c>
      <c r="F86" s="6" t="s">
        <v>189</v>
      </c>
      <c r="H86" s="6">
        <v>16</v>
      </c>
      <c r="I86" s="6" t="str">
        <f t="shared" si="23"/>
        <v>本庄ガス_12A</v>
      </c>
      <c r="J86" s="6" t="str">
        <f t="shared" si="22"/>
        <v>16本庄ガス_12A</v>
      </c>
      <c r="K86" s="6">
        <v>41.86</v>
      </c>
      <c r="L86" s="6">
        <v>41.86</v>
      </c>
      <c r="M86" s="6">
        <v>41.86</v>
      </c>
      <c r="N86" s="6">
        <v>41.86</v>
      </c>
      <c r="O86" s="6">
        <v>41.86</v>
      </c>
      <c r="P86" s="6">
        <v>41.86</v>
      </c>
      <c r="Q86" s="6">
        <v>41.86</v>
      </c>
      <c r="R86" s="6">
        <v>41.86</v>
      </c>
      <c r="S86" s="6">
        <v>41.86</v>
      </c>
      <c r="T86" s="6">
        <v>41.86</v>
      </c>
      <c r="U86" s="6">
        <v>41.86</v>
      </c>
      <c r="V86" s="6">
        <v>41.86</v>
      </c>
    </row>
    <row r="87" spans="2:22">
      <c r="B87" s="6" t="s">
        <v>194</v>
      </c>
      <c r="F87" s="6" t="s">
        <v>190</v>
      </c>
      <c r="H87" s="6">
        <v>16</v>
      </c>
      <c r="I87" s="6" t="str">
        <f t="shared" si="23"/>
        <v>シートその１で設定した都市ガス</v>
      </c>
      <c r="J87" s="6" t="str">
        <f t="shared" si="22"/>
        <v>16シートその１で設定した都市ガス</v>
      </c>
      <c r="K87" s="6">
        <v>9999</v>
      </c>
      <c r="L87" s="6">
        <v>9999</v>
      </c>
      <c r="M87" s="6">
        <v>9999</v>
      </c>
      <c r="N87" s="6">
        <v>9999</v>
      </c>
      <c r="O87" s="6">
        <v>9999</v>
      </c>
      <c r="P87" s="6">
        <v>9999</v>
      </c>
      <c r="Q87" s="6">
        <v>9999</v>
      </c>
      <c r="R87" s="6">
        <v>9999</v>
      </c>
      <c r="S87" s="6">
        <v>9999</v>
      </c>
      <c r="T87" s="6">
        <v>9999</v>
      </c>
      <c r="U87" s="6">
        <v>9999</v>
      </c>
      <c r="V87" s="6">
        <v>9999</v>
      </c>
    </row>
    <row r="88" spans="2:22">
      <c r="B88" s="6" t="s">
        <v>196</v>
      </c>
      <c r="H88" s="6">
        <v>16</v>
      </c>
      <c r="I88" s="6" t="str">
        <f t="shared" si="23"/>
        <v>シートその１で設定した都市ガス</v>
      </c>
      <c r="J88" s="6" t="str">
        <f t="shared" si="22"/>
        <v>16シートその１で設定した都市ガス</v>
      </c>
      <c r="K88" s="6">
        <v>9999</v>
      </c>
      <c r="L88" s="6">
        <v>9999</v>
      </c>
      <c r="M88" s="6">
        <v>9999</v>
      </c>
      <c r="N88" s="6">
        <v>9999</v>
      </c>
      <c r="O88" s="6">
        <v>9999</v>
      </c>
      <c r="P88" s="6">
        <v>9999</v>
      </c>
      <c r="Q88" s="6">
        <v>9999</v>
      </c>
      <c r="R88" s="6">
        <v>9999</v>
      </c>
      <c r="S88" s="6">
        <v>9999</v>
      </c>
      <c r="T88" s="6">
        <v>9999</v>
      </c>
      <c r="U88" s="6">
        <v>9999</v>
      </c>
      <c r="V88" s="6">
        <v>9999</v>
      </c>
    </row>
    <row r="89" spans="2:22">
      <c r="B89" s="6" t="s">
        <v>195</v>
      </c>
      <c r="F89" s="6" t="s">
        <v>204</v>
      </c>
      <c r="H89" s="6">
        <v>17</v>
      </c>
      <c r="I89" s="6" t="str">
        <f t="shared" si="23"/>
        <v>東京ガス_13A</v>
      </c>
      <c r="J89" s="6" t="str">
        <f t="shared" si="22"/>
        <v>17東京ガス_13A</v>
      </c>
      <c r="K89" s="6">
        <v>46.04</v>
      </c>
      <c r="L89" s="6">
        <v>46.04</v>
      </c>
      <c r="M89" s="6">
        <v>46.04</v>
      </c>
      <c r="N89" s="6">
        <v>46.04</v>
      </c>
      <c r="O89" s="6">
        <v>46.04</v>
      </c>
      <c r="P89" s="6">
        <v>46.04</v>
      </c>
      <c r="Q89" s="6">
        <v>46.04</v>
      </c>
      <c r="R89" s="6">
        <v>46.04</v>
      </c>
      <c r="S89" s="6">
        <v>46.04</v>
      </c>
      <c r="T89" s="6">
        <v>46.04</v>
      </c>
      <c r="U89" s="6">
        <v>46.04</v>
      </c>
      <c r="V89" s="6">
        <v>45</v>
      </c>
    </row>
    <row r="90" spans="2:22">
      <c r="B90" s="6" t="s">
        <v>92</v>
      </c>
      <c r="F90" s="6" t="s">
        <v>191</v>
      </c>
      <c r="H90" s="6">
        <v>17</v>
      </c>
      <c r="I90" s="6" t="str">
        <f t="shared" si="23"/>
        <v>伊奈都市ガス_13A</v>
      </c>
      <c r="J90" s="6" t="str">
        <f t="shared" si="22"/>
        <v>17伊奈都市ガス_13A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</row>
    <row r="91" spans="2:22">
      <c r="B91" s="6" t="s">
        <v>30</v>
      </c>
      <c r="F91" s="6" t="s">
        <v>203</v>
      </c>
      <c r="H91" s="6">
        <v>17</v>
      </c>
      <c r="I91" s="6" t="str">
        <f t="shared" si="23"/>
        <v>入間ガス_13A</v>
      </c>
      <c r="J91" s="6" t="str">
        <f t="shared" si="22"/>
        <v>17入間ガス_13A</v>
      </c>
      <c r="K91" s="6">
        <v>46.04</v>
      </c>
      <c r="L91" s="6">
        <v>46.04</v>
      </c>
      <c r="M91" s="6">
        <v>46.04</v>
      </c>
      <c r="N91" s="6">
        <v>46.04</v>
      </c>
      <c r="O91" s="6">
        <v>46.04</v>
      </c>
      <c r="P91" s="6">
        <v>46.04</v>
      </c>
      <c r="Q91" s="6">
        <v>43.12</v>
      </c>
      <c r="R91" s="6">
        <v>43.12</v>
      </c>
      <c r="S91" s="6">
        <v>43.12</v>
      </c>
      <c r="T91" s="6">
        <v>43.12</v>
      </c>
      <c r="U91" s="6">
        <v>43.12</v>
      </c>
      <c r="V91" s="6">
        <v>43.12</v>
      </c>
    </row>
    <row r="92" spans="2:22">
      <c r="B92" s="6" t="s">
        <v>31</v>
      </c>
      <c r="F92" s="6" t="s">
        <v>212</v>
      </c>
      <c r="H92" s="6">
        <v>17</v>
      </c>
      <c r="I92" s="6" t="str">
        <f t="shared" si="23"/>
        <v>太田都市ガス_13A</v>
      </c>
      <c r="J92" s="6" t="str">
        <f t="shared" ref="J92" si="24">CONCATENATE(H92,I92)</f>
        <v>17太田都市ガス_13A</v>
      </c>
      <c r="K92" s="6">
        <v>46.04</v>
      </c>
      <c r="L92" s="6">
        <v>46.04</v>
      </c>
      <c r="M92" s="6">
        <v>46.04</v>
      </c>
      <c r="N92" s="6">
        <v>46.04</v>
      </c>
      <c r="O92" s="6">
        <v>46.04</v>
      </c>
      <c r="P92" s="6">
        <v>46.04</v>
      </c>
      <c r="Q92" s="6">
        <v>46.04</v>
      </c>
      <c r="R92" s="6">
        <v>46.04</v>
      </c>
      <c r="S92" s="6">
        <v>46.04</v>
      </c>
      <c r="T92" s="6">
        <v>46.04</v>
      </c>
      <c r="U92" s="6">
        <v>46.04</v>
      </c>
      <c r="V92" s="6">
        <v>45</v>
      </c>
    </row>
    <row r="93" spans="2:22">
      <c r="B93" s="6" t="s">
        <v>32</v>
      </c>
      <c r="F93" s="6" t="s">
        <v>213</v>
      </c>
      <c r="H93" s="6">
        <v>17</v>
      </c>
      <c r="I93" s="6" t="str">
        <f t="shared" ref="I93:I102" si="25">I65</f>
        <v>角栄ガス_13A</v>
      </c>
      <c r="J93" s="6" t="str">
        <f t="shared" si="22"/>
        <v>17角栄ガス_13A</v>
      </c>
      <c r="K93" s="6">
        <v>46.04</v>
      </c>
      <c r="L93" s="6">
        <v>46.04</v>
      </c>
      <c r="M93" s="6">
        <v>46.04</v>
      </c>
      <c r="N93" s="6">
        <v>46.04</v>
      </c>
      <c r="O93" s="6">
        <v>46.04</v>
      </c>
      <c r="P93" s="6">
        <v>46.04</v>
      </c>
      <c r="Q93" s="6">
        <v>46.04</v>
      </c>
      <c r="R93" s="6">
        <v>46.04</v>
      </c>
      <c r="S93" s="6">
        <v>46.04</v>
      </c>
      <c r="T93" s="6">
        <v>46.04</v>
      </c>
      <c r="U93" s="6">
        <v>46.04</v>
      </c>
      <c r="V93" s="6">
        <v>45</v>
      </c>
    </row>
    <row r="94" spans="2:22">
      <c r="B94" s="6" t="s">
        <v>33</v>
      </c>
      <c r="H94" s="6">
        <v>17</v>
      </c>
      <c r="I94" s="6" t="str">
        <f t="shared" si="25"/>
        <v>埼玉ガス_13A</v>
      </c>
      <c r="J94" s="6" t="str">
        <f t="shared" si="22"/>
        <v>17埼玉ガス_13A</v>
      </c>
      <c r="K94" s="6">
        <v>43.12</v>
      </c>
      <c r="L94" s="6">
        <v>43.12</v>
      </c>
      <c r="M94" s="6">
        <v>43.12</v>
      </c>
      <c r="N94" s="6">
        <v>43.12</v>
      </c>
      <c r="O94" s="6">
        <v>43.12</v>
      </c>
      <c r="P94" s="6">
        <v>43.12</v>
      </c>
      <c r="Q94" s="6">
        <v>43.12</v>
      </c>
      <c r="R94" s="6">
        <v>43.12</v>
      </c>
      <c r="S94" s="6">
        <v>43.12</v>
      </c>
      <c r="T94" s="6">
        <v>43.12</v>
      </c>
      <c r="U94" s="6">
        <v>43.12</v>
      </c>
      <c r="V94" s="6">
        <v>43.12</v>
      </c>
    </row>
    <row r="95" spans="2:22">
      <c r="B95" s="6" t="s">
        <v>34</v>
      </c>
      <c r="F95" s="6" t="s">
        <v>206</v>
      </c>
      <c r="H95" s="6">
        <v>17</v>
      </c>
      <c r="I95" s="6" t="str">
        <f t="shared" si="25"/>
        <v>坂戸ガス_13A</v>
      </c>
      <c r="J95" s="6" t="str">
        <f t="shared" si="22"/>
        <v>17坂戸ガス_13A</v>
      </c>
      <c r="K95" s="6">
        <v>46.04</v>
      </c>
      <c r="L95" s="6">
        <v>46.04</v>
      </c>
      <c r="M95" s="6">
        <v>46.04</v>
      </c>
      <c r="N95" s="6">
        <v>46.04</v>
      </c>
      <c r="O95" s="6">
        <v>46.04</v>
      </c>
      <c r="P95" s="6">
        <v>46.04</v>
      </c>
      <c r="Q95" s="6">
        <v>46.04</v>
      </c>
      <c r="R95" s="6">
        <v>46.04</v>
      </c>
      <c r="S95" s="6">
        <v>46.04</v>
      </c>
      <c r="T95" s="6">
        <v>46.04</v>
      </c>
      <c r="U95" s="6">
        <v>46.04</v>
      </c>
      <c r="V95" s="6">
        <v>45</v>
      </c>
    </row>
    <row r="96" spans="2:22">
      <c r="B96" s="6" t="s">
        <v>35</v>
      </c>
      <c r="F96" s="6" t="s">
        <v>189</v>
      </c>
      <c r="H96" s="6">
        <v>17</v>
      </c>
      <c r="I96" s="6" t="str">
        <f t="shared" si="25"/>
        <v>幸手都市ガス_13A</v>
      </c>
      <c r="J96" s="6" t="str">
        <f t="shared" si="22"/>
        <v>17幸手都市ガス_13A</v>
      </c>
      <c r="K96" s="6">
        <v>46.04</v>
      </c>
      <c r="L96" s="6">
        <v>46.04</v>
      </c>
      <c r="M96" s="6">
        <v>46.04</v>
      </c>
      <c r="N96" s="6">
        <v>46.04</v>
      </c>
      <c r="O96" s="6">
        <v>46.04</v>
      </c>
      <c r="P96" s="6">
        <v>46.04</v>
      </c>
      <c r="Q96" s="6">
        <v>46.04</v>
      </c>
      <c r="R96" s="6">
        <v>46.04</v>
      </c>
      <c r="S96" s="6">
        <v>46.04</v>
      </c>
      <c r="T96" s="6">
        <v>46.04</v>
      </c>
      <c r="U96" s="6">
        <v>46.04</v>
      </c>
      <c r="V96" s="6">
        <v>45</v>
      </c>
    </row>
    <row r="97" spans="2:22">
      <c r="B97" s="6" t="s">
        <v>344</v>
      </c>
      <c r="F97" s="6" t="s">
        <v>188</v>
      </c>
      <c r="H97" s="6">
        <v>17</v>
      </c>
      <c r="I97" s="6" t="str">
        <f t="shared" si="25"/>
        <v>松栄ガス_13A</v>
      </c>
      <c r="J97" s="6" t="str">
        <f t="shared" si="22"/>
        <v>17松栄ガス_13A</v>
      </c>
      <c r="K97" s="6">
        <v>46.04</v>
      </c>
      <c r="L97" s="6">
        <v>46.04</v>
      </c>
      <c r="M97" s="6">
        <v>46.04</v>
      </c>
      <c r="N97" s="6">
        <v>46.04</v>
      </c>
      <c r="O97" s="6">
        <v>46.04</v>
      </c>
      <c r="P97" s="6">
        <v>46.04</v>
      </c>
      <c r="Q97" s="6">
        <v>46.04</v>
      </c>
      <c r="R97" s="6">
        <v>46.04</v>
      </c>
      <c r="S97" s="6">
        <v>46.04</v>
      </c>
      <c r="T97" s="6">
        <v>46.04</v>
      </c>
      <c r="U97" s="6">
        <v>46.04</v>
      </c>
      <c r="V97" s="6">
        <v>45</v>
      </c>
    </row>
    <row r="98" spans="2:22">
      <c r="B98" s="6" t="s">
        <v>348</v>
      </c>
      <c r="H98" s="6">
        <v>17</v>
      </c>
      <c r="I98" s="6" t="str">
        <f t="shared" si="25"/>
        <v>新日本瓦斯_13A</v>
      </c>
      <c r="J98" s="6" t="str">
        <f t="shared" si="22"/>
        <v>17新日本瓦斯_13A</v>
      </c>
      <c r="K98" s="6">
        <v>43.12</v>
      </c>
      <c r="L98" s="6">
        <v>43.12</v>
      </c>
      <c r="M98" s="6">
        <v>43.12</v>
      </c>
      <c r="N98" s="6">
        <v>43.12</v>
      </c>
      <c r="O98" s="6">
        <v>43.12</v>
      </c>
      <c r="P98" s="6">
        <v>43.12</v>
      </c>
      <c r="Q98" s="6">
        <v>43.12</v>
      </c>
      <c r="R98" s="6">
        <v>43.12</v>
      </c>
      <c r="S98" s="6">
        <v>43.12</v>
      </c>
      <c r="T98" s="6">
        <v>43.12</v>
      </c>
      <c r="U98" s="6">
        <v>43.12</v>
      </c>
      <c r="V98" s="6">
        <v>43.12</v>
      </c>
    </row>
    <row r="99" spans="2:22">
      <c r="B99" s="6" t="s">
        <v>346</v>
      </c>
      <c r="F99" s="6" t="s">
        <v>207</v>
      </c>
      <c r="H99" s="6">
        <v>17</v>
      </c>
      <c r="I99" s="6" t="str">
        <f t="shared" si="25"/>
        <v>西武ガス_13A</v>
      </c>
      <c r="J99" s="6" t="str">
        <f t="shared" si="22"/>
        <v>17西武ガス_13A</v>
      </c>
      <c r="K99" s="6">
        <v>46.04</v>
      </c>
      <c r="L99" s="6">
        <v>46.04</v>
      </c>
      <c r="M99" s="6">
        <v>46.04</v>
      </c>
      <c r="N99" s="6">
        <v>46.04</v>
      </c>
      <c r="O99" s="6">
        <v>46.04</v>
      </c>
      <c r="P99" s="6">
        <v>46.04</v>
      </c>
      <c r="Q99" s="6">
        <v>46.04</v>
      </c>
      <c r="R99" s="6">
        <v>46.04</v>
      </c>
      <c r="S99" s="6">
        <v>46.04</v>
      </c>
      <c r="T99" s="6">
        <v>46.04</v>
      </c>
      <c r="U99" s="6">
        <v>46.04</v>
      </c>
      <c r="V99" s="6">
        <v>46.04</v>
      </c>
    </row>
    <row r="100" spans="2:22">
      <c r="B100" s="6" t="s">
        <v>347</v>
      </c>
      <c r="F100" s="6" t="s">
        <v>189</v>
      </c>
      <c r="H100" s="6">
        <v>17</v>
      </c>
      <c r="I100" s="6" t="str">
        <f t="shared" si="25"/>
        <v>大東ガス_13A</v>
      </c>
      <c r="J100" s="6" t="str">
        <f t="shared" si="22"/>
        <v>17大東ガス_13A</v>
      </c>
      <c r="K100" s="6">
        <v>46.04</v>
      </c>
      <c r="L100" s="6">
        <v>46.04</v>
      </c>
      <c r="M100" s="6">
        <v>46.04</v>
      </c>
      <c r="N100" s="6">
        <v>46.04</v>
      </c>
      <c r="O100" s="6">
        <v>46.04</v>
      </c>
      <c r="P100" s="6">
        <v>46.04</v>
      </c>
      <c r="Q100" s="6">
        <v>46.04</v>
      </c>
      <c r="R100" s="6">
        <v>46.04</v>
      </c>
      <c r="S100" s="6">
        <v>46.04</v>
      </c>
      <c r="T100" s="6">
        <v>46.04</v>
      </c>
      <c r="U100" s="6">
        <v>46.04</v>
      </c>
      <c r="V100" s="6">
        <v>45</v>
      </c>
    </row>
    <row r="101" spans="2:22">
      <c r="B101" s="6" t="s">
        <v>39</v>
      </c>
      <c r="F101" s="6" t="s">
        <v>188</v>
      </c>
      <c r="H101" s="6">
        <v>17</v>
      </c>
      <c r="I101" s="6" t="str">
        <f t="shared" si="25"/>
        <v>秩父ガス_13A</v>
      </c>
      <c r="J101" s="6" t="str">
        <f t="shared" si="22"/>
        <v>17秩父ガス_13A</v>
      </c>
      <c r="K101" s="6">
        <v>46.04</v>
      </c>
      <c r="L101" s="6">
        <v>46.04</v>
      </c>
      <c r="M101" s="6">
        <v>46.04</v>
      </c>
      <c r="N101" s="6">
        <v>46.04</v>
      </c>
      <c r="O101" s="6">
        <v>46.04</v>
      </c>
      <c r="P101" s="6">
        <v>46.04</v>
      </c>
      <c r="Q101" s="6">
        <v>46.04</v>
      </c>
      <c r="R101" s="6">
        <v>46.04</v>
      </c>
      <c r="S101" s="6">
        <v>46.04</v>
      </c>
      <c r="T101" s="6">
        <v>46.04</v>
      </c>
      <c r="U101" s="6">
        <v>46.04</v>
      </c>
      <c r="V101" s="6">
        <v>46.04</v>
      </c>
    </row>
    <row r="102" spans="2:22">
      <c r="B102" s="6" t="s">
        <v>197</v>
      </c>
      <c r="H102" s="6">
        <v>17</v>
      </c>
      <c r="I102" s="6" t="str">
        <f t="shared" si="25"/>
        <v>東彩ガス_13A</v>
      </c>
      <c r="J102" s="6" t="str">
        <f t="shared" si="22"/>
        <v>17東彩ガス_13A</v>
      </c>
      <c r="K102" s="6">
        <v>46.04</v>
      </c>
      <c r="L102" s="6">
        <v>46.04</v>
      </c>
      <c r="M102" s="6">
        <v>46.04</v>
      </c>
      <c r="N102" s="6">
        <v>46.04</v>
      </c>
      <c r="O102" s="6">
        <v>46.04</v>
      </c>
      <c r="P102" s="6">
        <v>46.04</v>
      </c>
      <c r="Q102" s="6">
        <v>46.04</v>
      </c>
      <c r="R102" s="6">
        <v>46.04</v>
      </c>
      <c r="S102" s="6">
        <v>46.04</v>
      </c>
      <c r="T102" s="6">
        <v>46.04</v>
      </c>
      <c r="U102" s="6">
        <v>46.04</v>
      </c>
      <c r="V102" s="6">
        <v>45</v>
      </c>
    </row>
    <row r="103" spans="2:22">
      <c r="B103" s="6" t="s">
        <v>42</v>
      </c>
      <c r="F103" s="6" t="s">
        <v>208</v>
      </c>
      <c r="H103" s="6">
        <v>17</v>
      </c>
      <c r="I103" s="6" t="str">
        <f t="shared" ref="I103:I109" si="26">I75</f>
        <v>日高都市ガス_13A</v>
      </c>
      <c r="J103" s="6" t="str">
        <f t="shared" si="22"/>
        <v>17日高都市ガス_13A</v>
      </c>
      <c r="K103" s="6">
        <v>46.04</v>
      </c>
      <c r="L103" s="6">
        <v>46.04</v>
      </c>
      <c r="M103" s="6">
        <v>46.04</v>
      </c>
      <c r="N103" s="6">
        <v>46.04</v>
      </c>
      <c r="O103" s="6">
        <v>46.04</v>
      </c>
      <c r="P103" s="6">
        <v>46.04</v>
      </c>
      <c r="Q103" s="6">
        <v>46.04</v>
      </c>
      <c r="R103" s="6">
        <v>46.04</v>
      </c>
      <c r="S103" s="6">
        <v>46.04</v>
      </c>
      <c r="T103" s="6">
        <v>46.04</v>
      </c>
      <c r="U103" s="6">
        <v>46.04</v>
      </c>
      <c r="V103" s="6">
        <v>45</v>
      </c>
    </row>
    <row r="104" spans="2:22">
      <c r="B104" s="6" t="s">
        <v>44</v>
      </c>
      <c r="F104" s="6" t="s">
        <v>189</v>
      </c>
      <c r="H104" s="6">
        <v>17</v>
      </c>
      <c r="I104" s="6" t="str">
        <f t="shared" si="26"/>
        <v>武州ガス_13A</v>
      </c>
      <c r="J104" s="6" t="str">
        <f t="shared" si="22"/>
        <v>17武州ガス_13A</v>
      </c>
      <c r="K104" s="6">
        <v>46.04</v>
      </c>
      <c r="L104" s="6">
        <v>46.04</v>
      </c>
      <c r="M104" s="6">
        <v>46.04</v>
      </c>
      <c r="N104" s="6">
        <v>46.04</v>
      </c>
      <c r="O104" s="6">
        <v>46.04</v>
      </c>
      <c r="P104" s="6">
        <v>46.04</v>
      </c>
      <c r="Q104" s="6">
        <v>46.04</v>
      </c>
      <c r="R104" s="6">
        <v>46.04</v>
      </c>
      <c r="S104" s="6">
        <v>46.04</v>
      </c>
      <c r="T104" s="6">
        <v>46.04</v>
      </c>
      <c r="U104" s="6">
        <v>46.04</v>
      </c>
      <c r="V104" s="6">
        <v>45</v>
      </c>
    </row>
    <row r="105" spans="2:22">
      <c r="B105" s="6" t="s">
        <v>45</v>
      </c>
      <c r="F105" s="6" t="s">
        <v>188</v>
      </c>
      <c r="H105" s="6">
        <v>17</v>
      </c>
      <c r="I105" s="6" t="str">
        <f t="shared" si="26"/>
        <v>本庄ガス_13A</v>
      </c>
      <c r="J105" s="6" t="str">
        <f t="shared" si="22"/>
        <v>17本庄ガス_13A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</row>
    <row r="106" spans="2:22">
      <c r="B106" s="6" t="s">
        <v>46</v>
      </c>
      <c r="H106" s="6">
        <v>17</v>
      </c>
      <c r="I106" s="6" t="str">
        <f t="shared" si="26"/>
        <v>武蔵野ガス_13A</v>
      </c>
      <c r="J106" s="6" t="str">
        <f t="shared" si="22"/>
        <v>17武蔵野ガス_13A</v>
      </c>
      <c r="K106" s="6">
        <v>46.04</v>
      </c>
      <c r="L106" s="6">
        <v>46.04</v>
      </c>
      <c r="M106" s="6">
        <v>46.04</v>
      </c>
      <c r="N106" s="6">
        <v>46.04</v>
      </c>
      <c r="O106" s="6">
        <v>46.04</v>
      </c>
      <c r="P106" s="6">
        <v>46.04</v>
      </c>
      <c r="Q106" s="6">
        <v>46.04</v>
      </c>
      <c r="R106" s="6">
        <v>46.04</v>
      </c>
      <c r="S106" s="6">
        <v>46.04</v>
      </c>
      <c r="T106" s="6">
        <v>46.04</v>
      </c>
      <c r="U106" s="6">
        <v>46.04</v>
      </c>
      <c r="V106" s="6">
        <v>46.04</v>
      </c>
    </row>
    <row r="107" spans="2:22">
      <c r="B107" s="6" t="s">
        <v>93</v>
      </c>
      <c r="F107" s="6" t="s">
        <v>209</v>
      </c>
      <c r="H107" s="6">
        <v>17</v>
      </c>
      <c r="I107" s="6" t="str">
        <f t="shared" si="26"/>
        <v>鷲宮ガス_13A</v>
      </c>
      <c r="J107" s="6" t="str">
        <f t="shared" si="22"/>
        <v>17鷲宮ガス_13A</v>
      </c>
      <c r="K107" s="6">
        <v>46.04</v>
      </c>
      <c r="L107" s="6">
        <v>46.04</v>
      </c>
      <c r="M107" s="6">
        <v>46.04</v>
      </c>
      <c r="N107" s="6">
        <v>46.04</v>
      </c>
      <c r="O107" s="6">
        <v>46.04</v>
      </c>
      <c r="P107" s="6">
        <v>46.04</v>
      </c>
      <c r="Q107" s="6">
        <v>46.04</v>
      </c>
      <c r="R107" s="6">
        <v>46.04</v>
      </c>
      <c r="S107" s="6">
        <v>46.04</v>
      </c>
      <c r="T107" s="6">
        <v>46.04</v>
      </c>
      <c r="U107" s="6">
        <v>46.04</v>
      </c>
      <c r="V107" s="6">
        <v>45</v>
      </c>
    </row>
    <row r="108" spans="2:22">
      <c r="B108" s="6" t="s">
        <v>94</v>
      </c>
      <c r="F108" s="6" t="s">
        <v>189</v>
      </c>
      <c r="H108" s="6">
        <v>17</v>
      </c>
      <c r="I108" s="6" t="str">
        <f t="shared" si="26"/>
        <v>入間ガス_6A</v>
      </c>
      <c r="J108" s="6" t="str">
        <f t="shared" si="22"/>
        <v>17入間ガス_6A</v>
      </c>
      <c r="K108" s="6">
        <v>29.3</v>
      </c>
      <c r="L108" s="6">
        <v>29.3</v>
      </c>
      <c r="M108" s="6">
        <v>29.3</v>
      </c>
      <c r="N108" s="6">
        <v>29.3</v>
      </c>
      <c r="O108" s="6">
        <v>29.3</v>
      </c>
      <c r="P108" s="6">
        <v>29.3</v>
      </c>
      <c r="Q108" s="6">
        <v>29.3</v>
      </c>
      <c r="R108" s="6">
        <v>29.3</v>
      </c>
      <c r="S108" s="6">
        <v>29.3</v>
      </c>
      <c r="T108" s="6">
        <v>29.3</v>
      </c>
      <c r="U108" s="6">
        <v>29.3</v>
      </c>
      <c r="V108" s="6">
        <v>29.3</v>
      </c>
    </row>
    <row r="109" spans="2:22">
      <c r="B109" s="6" t="s">
        <v>95</v>
      </c>
      <c r="F109" s="6" t="s">
        <v>188</v>
      </c>
      <c r="H109" s="6">
        <v>17</v>
      </c>
      <c r="I109" s="6" t="str">
        <f t="shared" si="26"/>
        <v>角栄ガス_6A</v>
      </c>
      <c r="J109" s="6" t="str">
        <f t="shared" si="22"/>
        <v>17角栄ガス_6A</v>
      </c>
      <c r="K109" s="6">
        <v>29.3</v>
      </c>
      <c r="L109" s="6">
        <v>29.3</v>
      </c>
      <c r="M109" s="6">
        <v>29.3</v>
      </c>
      <c r="N109" s="6">
        <v>29.3</v>
      </c>
      <c r="O109" s="6">
        <v>29.3</v>
      </c>
      <c r="P109" s="6">
        <v>29.3</v>
      </c>
      <c r="Q109" s="6">
        <v>29.3</v>
      </c>
      <c r="R109" s="6">
        <v>29.3</v>
      </c>
      <c r="S109" s="6">
        <v>29.3</v>
      </c>
      <c r="T109" s="6">
        <v>29.3</v>
      </c>
      <c r="U109" s="6">
        <v>29.3</v>
      </c>
      <c r="V109" s="6">
        <v>29.3</v>
      </c>
    </row>
    <row r="110" spans="2:22">
      <c r="B110" s="6" t="s">
        <v>96</v>
      </c>
      <c r="H110" s="6">
        <v>17</v>
      </c>
      <c r="I110" s="6" t="s">
        <v>368</v>
      </c>
      <c r="J110" s="6" t="str">
        <f t="shared" si="22"/>
        <v>17新日本瓦斯_6A</v>
      </c>
      <c r="K110" s="6">
        <v>29.3</v>
      </c>
      <c r="L110" s="6">
        <v>29.3</v>
      </c>
      <c r="M110" s="6">
        <v>29.3</v>
      </c>
      <c r="N110" s="6">
        <v>29.3</v>
      </c>
      <c r="O110" s="6">
        <v>29.3</v>
      </c>
      <c r="P110" s="6">
        <v>29.3</v>
      </c>
      <c r="Q110" s="6">
        <v>29.3</v>
      </c>
      <c r="R110" s="6">
        <v>29.3</v>
      </c>
      <c r="S110" s="6">
        <v>29.3</v>
      </c>
      <c r="T110" s="6">
        <v>29.3</v>
      </c>
      <c r="U110" s="6">
        <v>29.3</v>
      </c>
      <c r="V110" s="6">
        <v>29.3</v>
      </c>
    </row>
    <row r="111" spans="2:22">
      <c r="B111" s="6" t="s">
        <v>97</v>
      </c>
      <c r="F111" s="6" t="s">
        <v>210</v>
      </c>
      <c r="H111" s="6">
        <v>17</v>
      </c>
      <c r="I111" s="6" t="str">
        <f t="shared" ref="I111:I120" si="27">I83</f>
        <v>秩父ガス_6A</v>
      </c>
      <c r="J111" s="6" t="str">
        <f t="shared" si="22"/>
        <v>17秩父ガス_6A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</row>
    <row r="112" spans="2:22">
      <c r="B112" s="6" t="s">
        <v>154</v>
      </c>
      <c r="F112" s="6" t="s">
        <v>189</v>
      </c>
      <c r="H112" s="6">
        <v>17</v>
      </c>
      <c r="I112" s="6" t="str">
        <f t="shared" si="27"/>
        <v>日高都市ガス_6A</v>
      </c>
      <c r="J112" s="6" t="str">
        <f t="shared" si="22"/>
        <v>17日高都市ガス_6A</v>
      </c>
      <c r="K112" s="6">
        <v>29.3</v>
      </c>
      <c r="L112" s="6">
        <v>29.3</v>
      </c>
      <c r="M112" s="6">
        <v>29.3</v>
      </c>
      <c r="N112" s="6">
        <v>29.3</v>
      </c>
      <c r="O112" s="6">
        <v>29.3</v>
      </c>
      <c r="P112" s="6">
        <v>29.3</v>
      </c>
      <c r="Q112" s="6">
        <v>29.3</v>
      </c>
      <c r="R112" s="6">
        <v>29.3</v>
      </c>
      <c r="S112" s="6">
        <v>29.3</v>
      </c>
      <c r="T112" s="6">
        <v>29.3</v>
      </c>
      <c r="U112" s="6">
        <v>29.3</v>
      </c>
      <c r="V112" s="6">
        <v>29.3</v>
      </c>
    </row>
    <row r="113" spans="2:22">
      <c r="B113" s="6" t="s">
        <v>102</v>
      </c>
      <c r="F113" s="6" t="s">
        <v>188</v>
      </c>
      <c r="H113" s="6">
        <v>17</v>
      </c>
      <c r="I113" s="6" t="str">
        <f t="shared" si="27"/>
        <v>武蔵野ガス_6A</v>
      </c>
      <c r="J113" s="6" t="str">
        <f t="shared" si="22"/>
        <v>17武蔵野ガス_6A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</row>
    <row r="114" spans="2:22">
      <c r="B114" s="6" t="s">
        <v>103</v>
      </c>
      <c r="H114" s="6">
        <v>17</v>
      </c>
      <c r="I114" s="6" t="str">
        <f t="shared" si="27"/>
        <v>本庄ガス_12A</v>
      </c>
      <c r="J114" s="6" t="str">
        <f t="shared" si="22"/>
        <v>17本庄ガス_12A</v>
      </c>
      <c r="K114" s="6">
        <v>41.86</v>
      </c>
      <c r="L114" s="6">
        <v>41.86</v>
      </c>
      <c r="M114" s="6">
        <v>41.86</v>
      </c>
      <c r="N114" s="6">
        <v>41.86</v>
      </c>
      <c r="O114" s="6">
        <v>41.86</v>
      </c>
      <c r="P114" s="6">
        <v>41.86</v>
      </c>
      <c r="Q114" s="6">
        <v>41.86</v>
      </c>
      <c r="R114" s="6">
        <v>41.86</v>
      </c>
      <c r="S114" s="6">
        <v>41.86</v>
      </c>
      <c r="T114" s="6">
        <v>41.86</v>
      </c>
      <c r="U114" s="6">
        <v>41.86</v>
      </c>
      <c r="V114" s="6">
        <v>41.86</v>
      </c>
    </row>
    <row r="115" spans="2:22">
      <c r="B115" s="6" t="s">
        <v>104</v>
      </c>
      <c r="F115" s="6" t="s">
        <v>214</v>
      </c>
      <c r="H115" s="6">
        <v>17</v>
      </c>
      <c r="I115" s="6" t="str">
        <f t="shared" si="27"/>
        <v>シートその１で設定した都市ガス</v>
      </c>
      <c r="J115" s="6" t="str">
        <f t="shared" si="22"/>
        <v>17シートその１で設定した都市ガス</v>
      </c>
      <c r="K115" s="6">
        <v>9999</v>
      </c>
      <c r="L115" s="6">
        <v>9999</v>
      </c>
      <c r="M115" s="6">
        <v>9999</v>
      </c>
      <c r="N115" s="6">
        <v>9999</v>
      </c>
      <c r="O115" s="6">
        <v>9999</v>
      </c>
      <c r="P115" s="6">
        <v>9999</v>
      </c>
      <c r="Q115" s="6">
        <v>9999</v>
      </c>
      <c r="R115" s="6">
        <v>9999</v>
      </c>
      <c r="S115" s="6">
        <v>9999</v>
      </c>
      <c r="T115" s="6">
        <v>9999</v>
      </c>
      <c r="U115" s="6">
        <v>9999</v>
      </c>
      <c r="V115" s="6">
        <v>9999</v>
      </c>
    </row>
    <row r="116" spans="2:22">
      <c r="B116" s="6" t="s">
        <v>105</v>
      </c>
      <c r="F116" s="6" t="s">
        <v>191</v>
      </c>
      <c r="H116" s="6">
        <v>17</v>
      </c>
      <c r="I116" s="6" t="str">
        <f t="shared" si="27"/>
        <v>シートその１で設定した都市ガス</v>
      </c>
      <c r="J116" s="6" t="str">
        <f t="shared" si="22"/>
        <v>17シートその１で設定した都市ガス</v>
      </c>
      <c r="K116" s="6">
        <v>9999</v>
      </c>
      <c r="L116" s="6">
        <v>9999</v>
      </c>
      <c r="M116" s="6">
        <v>9999</v>
      </c>
      <c r="N116" s="6">
        <v>9999</v>
      </c>
      <c r="O116" s="6">
        <v>9999</v>
      </c>
      <c r="P116" s="6">
        <v>9999</v>
      </c>
      <c r="Q116" s="6">
        <v>9999</v>
      </c>
      <c r="R116" s="6">
        <v>9999</v>
      </c>
      <c r="S116" s="6">
        <v>9999</v>
      </c>
      <c r="T116" s="6">
        <v>9999</v>
      </c>
      <c r="U116" s="6">
        <v>9999</v>
      </c>
      <c r="V116" s="6">
        <v>9999</v>
      </c>
    </row>
    <row r="117" spans="2:22">
      <c r="B117" s="6" t="s">
        <v>228</v>
      </c>
      <c r="F117" s="6" t="s">
        <v>203</v>
      </c>
      <c r="H117" s="6">
        <v>18</v>
      </c>
      <c r="I117" s="6" t="str">
        <f t="shared" si="27"/>
        <v>東京ガス_13A</v>
      </c>
      <c r="J117" s="6" t="str">
        <f t="shared" si="22"/>
        <v>18東京ガス_13A</v>
      </c>
      <c r="K117" s="6">
        <v>45</v>
      </c>
      <c r="L117" s="6">
        <v>45</v>
      </c>
      <c r="M117" s="6">
        <v>45</v>
      </c>
      <c r="N117" s="6">
        <v>45</v>
      </c>
      <c r="O117" s="6">
        <v>45</v>
      </c>
      <c r="P117" s="6">
        <v>45</v>
      </c>
      <c r="Q117" s="6">
        <v>45</v>
      </c>
      <c r="R117" s="6">
        <v>45</v>
      </c>
      <c r="S117" s="6">
        <v>45</v>
      </c>
      <c r="T117" s="6">
        <v>45</v>
      </c>
      <c r="U117" s="6">
        <v>45</v>
      </c>
      <c r="V117" s="6">
        <v>45</v>
      </c>
    </row>
    <row r="118" spans="2:22">
      <c r="B118" s="6" t="s">
        <v>229</v>
      </c>
      <c r="F118" s="6" t="s">
        <v>212</v>
      </c>
      <c r="H118" s="6">
        <v>18</v>
      </c>
      <c r="I118" s="6" t="str">
        <f t="shared" si="27"/>
        <v>伊奈都市ガス_13A</v>
      </c>
      <c r="J118" s="6" t="str">
        <f t="shared" si="22"/>
        <v>18伊奈都市ガス_13A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</row>
    <row r="119" spans="2:22">
      <c r="F119" s="6" t="s">
        <v>213</v>
      </c>
      <c r="H119" s="6">
        <v>18</v>
      </c>
      <c r="I119" s="6" t="str">
        <f t="shared" si="27"/>
        <v>入間ガス_13A</v>
      </c>
      <c r="J119" s="6" t="str">
        <f t="shared" si="22"/>
        <v>18入間ガス_13A</v>
      </c>
      <c r="K119" s="6">
        <v>43.12</v>
      </c>
      <c r="L119" s="6">
        <v>43.12</v>
      </c>
      <c r="M119" s="6">
        <v>43.12</v>
      </c>
      <c r="N119" s="6">
        <v>43.12</v>
      </c>
      <c r="O119" s="6">
        <v>43.12</v>
      </c>
      <c r="P119" s="6">
        <v>43.12</v>
      </c>
      <c r="Q119" s="6">
        <v>43.12</v>
      </c>
      <c r="R119" s="6">
        <v>43.12</v>
      </c>
      <c r="S119" s="6">
        <v>43.12</v>
      </c>
      <c r="T119" s="6">
        <v>43.12</v>
      </c>
      <c r="U119" s="6">
        <v>43.12</v>
      </c>
      <c r="V119" s="6">
        <v>43.12</v>
      </c>
    </row>
    <row r="120" spans="2:22">
      <c r="B120" s="6" t="s">
        <v>113</v>
      </c>
      <c r="H120" s="6">
        <v>18</v>
      </c>
      <c r="I120" s="6" t="str">
        <f t="shared" si="27"/>
        <v>太田都市ガス_13A</v>
      </c>
      <c r="J120" s="6" t="str">
        <f t="shared" ref="J120" si="28">CONCATENATE(H120,I120)</f>
        <v>18太田都市ガス_13A</v>
      </c>
      <c r="K120" s="6">
        <v>45</v>
      </c>
      <c r="L120" s="6">
        <v>45</v>
      </c>
      <c r="M120" s="6">
        <v>45</v>
      </c>
      <c r="N120" s="6">
        <v>45</v>
      </c>
      <c r="O120" s="6">
        <v>45</v>
      </c>
      <c r="P120" s="6">
        <v>45</v>
      </c>
      <c r="Q120" s="6">
        <v>45</v>
      </c>
      <c r="R120" s="6">
        <v>45</v>
      </c>
      <c r="S120" s="6">
        <v>45</v>
      </c>
      <c r="T120" s="6">
        <v>45</v>
      </c>
      <c r="U120" s="6">
        <v>45</v>
      </c>
      <c r="V120" s="6">
        <v>45</v>
      </c>
    </row>
    <row r="121" spans="2:22">
      <c r="B121" s="66" t="s">
        <v>500</v>
      </c>
      <c r="F121" s="6" t="s">
        <v>215</v>
      </c>
      <c r="H121" s="6">
        <v>18</v>
      </c>
      <c r="I121" s="6" t="str">
        <f t="shared" ref="I121:I137" si="29">I93</f>
        <v>角栄ガス_13A</v>
      </c>
      <c r="J121" s="6" t="str">
        <f t="shared" si="22"/>
        <v>18角栄ガス_13A</v>
      </c>
      <c r="K121" s="6">
        <v>45</v>
      </c>
      <c r="L121" s="6">
        <v>45</v>
      </c>
      <c r="M121" s="6">
        <v>45</v>
      </c>
      <c r="N121" s="6">
        <v>45</v>
      </c>
      <c r="O121" s="6">
        <v>45</v>
      </c>
      <c r="P121" s="6">
        <v>45</v>
      </c>
      <c r="Q121" s="6">
        <v>45</v>
      </c>
      <c r="R121" s="6">
        <v>45</v>
      </c>
      <c r="S121" s="6">
        <v>45</v>
      </c>
      <c r="T121" s="6">
        <v>45</v>
      </c>
      <c r="U121" s="6">
        <v>45</v>
      </c>
      <c r="V121" s="6">
        <v>45</v>
      </c>
    </row>
    <row r="122" spans="2:22">
      <c r="B122" s="66" t="s">
        <v>503</v>
      </c>
      <c r="F122" s="6" t="s">
        <v>191</v>
      </c>
      <c r="H122" s="6">
        <v>18</v>
      </c>
      <c r="I122" s="6" t="str">
        <f t="shared" si="29"/>
        <v>埼玉ガス_13A</v>
      </c>
      <c r="J122" s="6" t="str">
        <f t="shared" si="22"/>
        <v>18埼玉ガス_13A</v>
      </c>
      <c r="K122" s="6">
        <v>43.12</v>
      </c>
      <c r="L122" s="6">
        <v>43.12</v>
      </c>
      <c r="M122" s="6">
        <v>43.12</v>
      </c>
      <c r="N122" s="6">
        <v>43.12</v>
      </c>
      <c r="O122" s="6">
        <v>43.12</v>
      </c>
      <c r="P122" s="6">
        <v>43.12</v>
      </c>
      <c r="Q122" s="6">
        <v>43.12</v>
      </c>
      <c r="R122" s="6">
        <v>43.12</v>
      </c>
      <c r="S122" s="6">
        <v>43.12</v>
      </c>
      <c r="T122" s="6">
        <v>43.12</v>
      </c>
      <c r="U122" s="6">
        <v>43.12</v>
      </c>
      <c r="V122" s="6">
        <v>43.12</v>
      </c>
    </row>
    <row r="123" spans="2:22">
      <c r="B123" s="66" t="s">
        <v>506</v>
      </c>
      <c r="F123" s="6" t="s">
        <v>203</v>
      </c>
      <c r="H123" s="6">
        <v>18</v>
      </c>
      <c r="I123" s="6" t="str">
        <f t="shared" si="29"/>
        <v>坂戸ガス_13A</v>
      </c>
      <c r="J123" s="6" t="str">
        <f t="shared" si="22"/>
        <v>18坂戸ガス_13A</v>
      </c>
      <c r="K123" s="6">
        <v>45</v>
      </c>
      <c r="L123" s="6">
        <v>45</v>
      </c>
      <c r="M123" s="6">
        <v>45</v>
      </c>
      <c r="N123" s="6">
        <v>45</v>
      </c>
      <c r="O123" s="6">
        <v>45</v>
      </c>
      <c r="P123" s="6">
        <v>45</v>
      </c>
      <c r="Q123" s="6">
        <v>45</v>
      </c>
      <c r="R123" s="6">
        <v>45</v>
      </c>
      <c r="S123" s="6">
        <v>45</v>
      </c>
      <c r="T123" s="6">
        <v>45</v>
      </c>
      <c r="U123" s="6">
        <v>45</v>
      </c>
      <c r="V123" s="6">
        <v>45</v>
      </c>
    </row>
    <row r="124" spans="2:22">
      <c r="B124" s="6" t="s">
        <v>194</v>
      </c>
      <c r="F124" s="6" t="s">
        <v>212</v>
      </c>
      <c r="H124" s="6">
        <v>18</v>
      </c>
      <c r="I124" s="6" t="str">
        <f t="shared" si="29"/>
        <v>幸手都市ガス_13A</v>
      </c>
      <c r="J124" s="6" t="str">
        <f t="shared" si="22"/>
        <v>18幸手都市ガス_13A</v>
      </c>
      <c r="K124" s="6">
        <v>45</v>
      </c>
      <c r="L124" s="6">
        <v>45</v>
      </c>
      <c r="M124" s="6">
        <v>45</v>
      </c>
      <c r="N124" s="6">
        <v>45</v>
      </c>
      <c r="O124" s="6">
        <v>45</v>
      </c>
      <c r="P124" s="6">
        <v>45</v>
      </c>
      <c r="Q124" s="6">
        <v>45</v>
      </c>
      <c r="R124" s="6">
        <v>45</v>
      </c>
      <c r="S124" s="6">
        <v>45</v>
      </c>
      <c r="T124" s="6">
        <v>45</v>
      </c>
      <c r="U124" s="6">
        <v>45</v>
      </c>
      <c r="V124" s="6">
        <v>45</v>
      </c>
    </row>
    <row r="125" spans="2:22">
      <c r="B125" s="6" t="s">
        <v>196</v>
      </c>
      <c r="F125" s="6" t="s">
        <v>213</v>
      </c>
      <c r="H125" s="6">
        <v>18</v>
      </c>
      <c r="I125" s="6" t="str">
        <f t="shared" si="29"/>
        <v>松栄ガス_13A</v>
      </c>
      <c r="J125" s="6" t="str">
        <f t="shared" si="22"/>
        <v>18松栄ガス_13A</v>
      </c>
      <c r="K125" s="6">
        <v>45</v>
      </c>
      <c r="L125" s="6">
        <v>45</v>
      </c>
      <c r="M125" s="6">
        <v>45</v>
      </c>
      <c r="N125" s="6">
        <v>45</v>
      </c>
      <c r="O125" s="6">
        <v>45</v>
      </c>
      <c r="P125" s="6">
        <v>45</v>
      </c>
      <c r="Q125" s="6">
        <v>45</v>
      </c>
      <c r="R125" s="6">
        <v>45</v>
      </c>
      <c r="S125" s="6">
        <v>45</v>
      </c>
      <c r="T125" s="6">
        <v>45</v>
      </c>
      <c r="U125" s="6">
        <v>45</v>
      </c>
      <c r="V125" s="6">
        <v>45</v>
      </c>
    </row>
    <row r="126" spans="2:22">
      <c r="B126" s="6" t="s">
        <v>195</v>
      </c>
      <c r="H126" s="6">
        <v>18</v>
      </c>
      <c r="I126" s="6" t="str">
        <f t="shared" si="29"/>
        <v>新日本瓦斯_13A</v>
      </c>
      <c r="J126" s="6" t="str">
        <f t="shared" si="22"/>
        <v>18新日本瓦斯_13A</v>
      </c>
      <c r="K126" s="6">
        <v>43.12</v>
      </c>
      <c r="L126" s="6">
        <v>43.12</v>
      </c>
      <c r="M126" s="6">
        <v>43.12</v>
      </c>
      <c r="N126" s="6">
        <v>43.12</v>
      </c>
      <c r="O126" s="6">
        <v>43.12</v>
      </c>
      <c r="P126" s="6">
        <v>43.12</v>
      </c>
      <c r="Q126" s="6">
        <v>43.12</v>
      </c>
      <c r="R126" s="6">
        <v>43.12</v>
      </c>
      <c r="S126" s="6">
        <v>43.12</v>
      </c>
      <c r="T126" s="6">
        <v>43.12</v>
      </c>
      <c r="U126" s="6">
        <v>43.12</v>
      </c>
      <c r="V126" s="6">
        <v>43.12</v>
      </c>
    </row>
    <row r="127" spans="2:22">
      <c r="B127" s="6" t="s">
        <v>92</v>
      </c>
      <c r="F127" s="6" t="s">
        <v>216</v>
      </c>
      <c r="H127" s="6">
        <v>18</v>
      </c>
      <c r="I127" s="6" t="str">
        <f t="shared" si="29"/>
        <v>西武ガス_13A</v>
      </c>
      <c r="J127" s="6" t="str">
        <f t="shared" si="22"/>
        <v>18西武ガス_13A</v>
      </c>
      <c r="K127" s="6">
        <v>46.04</v>
      </c>
      <c r="L127" s="6">
        <v>46.04</v>
      </c>
      <c r="M127" s="6">
        <v>46.04</v>
      </c>
      <c r="N127" s="6">
        <v>46.04</v>
      </c>
      <c r="O127" s="6">
        <v>46.04</v>
      </c>
      <c r="P127" s="6">
        <v>46.04</v>
      </c>
      <c r="Q127" s="6">
        <v>46.04</v>
      </c>
      <c r="R127" s="6">
        <v>46.04</v>
      </c>
      <c r="S127" s="6">
        <v>46.04</v>
      </c>
      <c r="T127" s="6">
        <v>46.04</v>
      </c>
      <c r="U127" s="6">
        <v>46.04</v>
      </c>
      <c r="V127" s="6">
        <v>46.04</v>
      </c>
    </row>
    <row r="128" spans="2:22">
      <c r="B128" s="6" t="s">
        <v>30</v>
      </c>
      <c r="F128" s="6" t="s">
        <v>191</v>
      </c>
      <c r="H128" s="6">
        <v>18</v>
      </c>
      <c r="I128" s="6" t="str">
        <f t="shared" si="29"/>
        <v>大東ガス_13A</v>
      </c>
      <c r="J128" s="6" t="str">
        <f t="shared" si="22"/>
        <v>18大東ガス_13A</v>
      </c>
      <c r="K128" s="6">
        <v>45</v>
      </c>
      <c r="L128" s="6">
        <v>45</v>
      </c>
      <c r="M128" s="6">
        <v>45</v>
      </c>
      <c r="N128" s="6">
        <v>45</v>
      </c>
      <c r="O128" s="6">
        <v>45</v>
      </c>
      <c r="P128" s="6">
        <v>45</v>
      </c>
      <c r="Q128" s="6">
        <v>45</v>
      </c>
      <c r="R128" s="6">
        <v>45</v>
      </c>
      <c r="S128" s="6">
        <v>45</v>
      </c>
      <c r="T128" s="6">
        <v>45</v>
      </c>
      <c r="U128" s="6">
        <v>45</v>
      </c>
      <c r="V128" s="6">
        <v>45</v>
      </c>
    </row>
    <row r="129" spans="2:22">
      <c r="B129" s="6" t="s">
        <v>31</v>
      </c>
      <c r="F129" s="6" t="s">
        <v>203</v>
      </c>
      <c r="H129" s="6">
        <v>18</v>
      </c>
      <c r="I129" s="6" t="str">
        <f t="shared" si="29"/>
        <v>秩父ガス_13A</v>
      </c>
      <c r="J129" s="6" t="str">
        <f t="shared" si="22"/>
        <v>18秩父ガス_13A</v>
      </c>
      <c r="K129" s="6">
        <v>46.04</v>
      </c>
      <c r="L129" s="6">
        <v>46.04</v>
      </c>
      <c r="M129" s="6">
        <v>46.04</v>
      </c>
      <c r="N129" s="6">
        <v>46.04</v>
      </c>
      <c r="O129" s="6">
        <v>46.04</v>
      </c>
      <c r="P129" s="6">
        <v>46.04</v>
      </c>
      <c r="Q129" s="6">
        <v>46.04</v>
      </c>
      <c r="R129" s="6">
        <v>46.04</v>
      </c>
      <c r="S129" s="6">
        <v>46.04</v>
      </c>
      <c r="T129" s="6">
        <v>46.04</v>
      </c>
      <c r="U129" s="6">
        <v>46.04</v>
      </c>
      <c r="V129" s="6">
        <v>46.04</v>
      </c>
    </row>
    <row r="130" spans="2:22">
      <c r="B130" s="6" t="s">
        <v>32</v>
      </c>
      <c r="F130" s="6" t="s">
        <v>212</v>
      </c>
      <c r="H130" s="6">
        <v>18</v>
      </c>
      <c r="I130" s="6" t="str">
        <f t="shared" si="29"/>
        <v>東彩ガス_13A</v>
      </c>
      <c r="J130" s="6" t="str">
        <f t="shared" si="22"/>
        <v>18東彩ガス_13A</v>
      </c>
      <c r="K130" s="6">
        <v>45</v>
      </c>
      <c r="L130" s="6">
        <v>45</v>
      </c>
      <c r="M130" s="6">
        <v>45</v>
      </c>
      <c r="N130" s="6">
        <v>45</v>
      </c>
      <c r="O130" s="6">
        <v>45</v>
      </c>
      <c r="P130" s="6">
        <v>45</v>
      </c>
      <c r="Q130" s="6">
        <v>45</v>
      </c>
      <c r="R130" s="6">
        <v>45</v>
      </c>
      <c r="S130" s="6">
        <v>45</v>
      </c>
      <c r="T130" s="6">
        <v>45</v>
      </c>
      <c r="U130" s="6">
        <v>45</v>
      </c>
      <c r="V130" s="6">
        <v>45</v>
      </c>
    </row>
    <row r="131" spans="2:22">
      <c r="B131" s="6" t="s">
        <v>33</v>
      </c>
      <c r="F131" s="6" t="s">
        <v>213</v>
      </c>
      <c r="H131" s="6">
        <v>18</v>
      </c>
      <c r="I131" s="6" t="str">
        <f t="shared" si="29"/>
        <v>日高都市ガス_13A</v>
      </c>
      <c r="J131" s="6" t="str">
        <f t="shared" si="22"/>
        <v>18日高都市ガス_13A</v>
      </c>
      <c r="K131" s="6">
        <v>45</v>
      </c>
      <c r="L131" s="6">
        <v>45</v>
      </c>
      <c r="M131" s="6">
        <v>45</v>
      </c>
      <c r="N131" s="6">
        <v>45</v>
      </c>
      <c r="O131" s="6">
        <v>45</v>
      </c>
      <c r="P131" s="6">
        <v>45</v>
      </c>
      <c r="Q131" s="6">
        <v>45</v>
      </c>
      <c r="R131" s="6">
        <v>45</v>
      </c>
      <c r="S131" s="6">
        <v>45</v>
      </c>
      <c r="T131" s="6">
        <v>45</v>
      </c>
      <c r="U131" s="6">
        <v>45</v>
      </c>
      <c r="V131" s="6">
        <v>45</v>
      </c>
    </row>
    <row r="132" spans="2:22">
      <c r="B132" s="6" t="s">
        <v>34</v>
      </c>
      <c r="H132" s="6">
        <v>18</v>
      </c>
      <c r="I132" s="6" t="str">
        <f t="shared" si="29"/>
        <v>武州ガス_13A</v>
      </c>
      <c r="J132" s="6" t="str">
        <f t="shared" si="22"/>
        <v>18武州ガス_13A</v>
      </c>
      <c r="K132" s="6">
        <v>45</v>
      </c>
      <c r="L132" s="6">
        <v>45</v>
      </c>
      <c r="M132" s="6">
        <v>45</v>
      </c>
      <c r="N132" s="6">
        <v>45</v>
      </c>
      <c r="O132" s="6">
        <v>45</v>
      </c>
      <c r="P132" s="6">
        <v>45</v>
      </c>
      <c r="Q132" s="6">
        <v>45</v>
      </c>
      <c r="R132" s="6">
        <v>45</v>
      </c>
      <c r="S132" s="6">
        <v>45</v>
      </c>
      <c r="T132" s="6">
        <v>45</v>
      </c>
      <c r="U132" s="6">
        <v>45</v>
      </c>
      <c r="V132" s="6">
        <v>45</v>
      </c>
    </row>
    <row r="133" spans="2:22">
      <c r="B133" s="6" t="s">
        <v>35</v>
      </c>
      <c r="F133" s="6" t="s">
        <v>217</v>
      </c>
      <c r="H133" s="6">
        <v>18</v>
      </c>
      <c r="I133" s="6" t="str">
        <f t="shared" si="29"/>
        <v>本庄ガス_13A</v>
      </c>
      <c r="J133" s="6" t="str">
        <f t="shared" si="22"/>
        <v>18本庄ガス_13A</v>
      </c>
      <c r="K133" s="6">
        <v>43.12</v>
      </c>
      <c r="L133" s="6">
        <v>43.12</v>
      </c>
      <c r="M133" s="6">
        <v>43.12</v>
      </c>
      <c r="N133" s="6">
        <v>43.12</v>
      </c>
      <c r="O133" s="6">
        <v>43.12</v>
      </c>
      <c r="P133" s="6">
        <v>43.12</v>
      </c>
      <c r="Q133" s="6">
        <v>43.12</v>
      </c>
      <c r="R133" s="6">
        <v>43.12</v>
      </c>
      <c r="S133" s="6">
        <v>43.12</v>
      </c>
      <c r="T133" s="6">
        <v>43.12</v>
      </c>
      <c r="U133" s="6">
        <v>43.12</v>
      </c>
      <c r="V133" s="6">
        <v>43.12</v>
      </c>
    </row>
    <row r="134" spans="2:22">
      <c r="B134" s="6" t="s">
        <v>344</v>
      </c>
      <c r="F134" s="6" t="s">
        <v>191</v>
      </c>
      <c r="H134" s="6">
        <v>18</v>
      </c>
      <c r="I134" s="6" t="str">
        <f t="shared" si="29"/>
        <v>武蔵野ガス_13A</v>
      </c>
      <c r="J134" s="6" t="str">
        <f t="shared" si="22"/>
        <v>18武蔵野ガス_13A</v>
      </c>
      <c r="K134" s="6">
        <v>46.04</v>
      </c>
      <c r="L134" s="6">
        <v>46.04</v>
      </c>
      <c r="M134" s="6">
        <v>46.04</v>
      </c>
      <c r="N134" s="6">
        <v>46.04</v>
      </c>
      <c r="O134" s="6">
        <v>46.04</v>
      </c>
      <c r="P134" s="6">
        <v>46.04</v>
      </c>
      <c r="Q134" s="6">
        <v>46.04</v>
      </c>
      <c r="R134" s="6">
        <v>46.04</v>
      </c>
      <c r="S134" s="6">
        <v>46.04</v>
      </c>
      <c r="T134" s="6">
        <v>46.04</v>
      </c>
      <c r="U134" s="6">
        <v>46.04</v>
      </c>
      <c r="V134" s="6">
        <v>46.04</v>
      </c>
    </row>
    <row r="135" spans="2:22">
      <c r="B135" s="6" t="s">
        <v>348</v>
      </c>
      <c r="F135" s="6" t="s">
        <v>212</v>
      </c>
      <c r="H135" s="6">
        <v>18</v>
      </c>
      <c r="I135" s="6" t="str">
        <f t="shared" si="29"/>
        <v>鷲宮ガス_13A</v>
      </c>
      <c r="J135" s="6" t="str">
        <f t="shared" si="22"/>
        <v>18鷲宮ガス_13A</v>
      </c>
      <c r="K135" s="6">
        <v>45</v>
      </c>
      <c r="L135" s="6">
        <v>45</v>
      </c>
      <c r="M135" s="6">
        <v>45</v>
      </c>
      <c r="N135" s="6">
        <v>45</v>
      </c>
      <c r="O135" s="6">
        <v>45</v>
      </c>
      <c r="P135" s="6">
        <v>45</v>
      </c>
      <c r="Q135" s="6">
        <v>45</v>
      </c>
      <c r="R135" s="6">
        <v>45</v>
      </c>
      <c r="S135" s="6">
        <v>45</v>
      </c>
      <c r="T135" s="6">
        <v>45</v>
      </c>
      <c r="U135" s="6">
        <v>45</v>
      </c>
      <c r="V135" s="6">
        <v>45</v>
      </c>
    </row>
    <row r="136" spans="2:22">
      <c r="B136" s="6" t="s">
        <v>346</v>
      </c>
      <c r="H136" s="6">
        <v>18</v>
      </c>
      <c r="I136" s="6" t="str">
        <f t="shared" si="29"/>
        <v>入間ガス_6A</v>
      </c>
      <c r="J136" s="6" t="str">
        <f t="shared" si="22"/>
        <v>18入間ガス_6A</v>
      </c>
      <c r="K136" s="6">
        <v>29.3</v>
      </c>
      <c r="L136" s="6">
        <v>29.3</v>
      </c>
      <c r="M136" s="6">
        <v>29.3</v>
      </c>
      <c r="N136" s="6">
        <v>29.3</v>
      </c>
      <c r="O136" s="6">
        <v>29.3</v>
      </c>
      <c r="P136" s="6">
        <v>29.3</v>
      </c>
      <c r="Q136" s="6">
        <v>29.3</v>
      </c>
      <c r="R136" s="6">
        <v>29.3</v>
      </c>
      <c r="S136" s="6">
        <v>29.3</v>
      </c>
      <c r="T136" s="6">
        <v>29.3</v>
      </c>
      <c r="U136" s="6">
        <v>29.3</v>
      </c>
      <c r="V136" s="6">
        <v>29.3</v>
      </c>
    </row>
    <row r="137" spans="2:22">
      <c r="B137" s="6" t="s">
        <v>347</v>
      </c>
      <c r="F137" s="6" t="s">
        <v>219</v>
      </c>
      <c r="H137" s="6">
        <v>18</v>
      </c>
      <c r="I137" s="6" t="str">
        <f t="shared" si="29"/>
        <v>角栄ガス_6A</v>
      </c>
      <c r="J137" s="6" t="str">
        <f t="shared" si="22"/>
        <v>18角栄ガス_6A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</row>
    <row r="138" spans="2:22">
      <c r="B138" s="6" t="s">
        <v>39</v>
      </c>
      <c r="F138" s="6" t="s">
        <v>220</v>
      </c>
      <c r="H138" s="6">
        <v>18</v>
      </c>
      <c r="I138" s="6" t="s">
        <v>368</v>
      </c>
      <c r="J138" s="6" t="str">
        <f t="shared" si="22"/>
        <v>18新日本瓦斯_6A</v>
      </c>
      <c r="K138" s="6">
        <v>29.3</v>
      </c>
      <c r="L138" s="6">
        <v>29.3</v>
      </c>
      <c r="M138" s="6">
        <v>29.3</v>
      </c>
      <c r="N138" s="6">
        <v>29.3</v>
      </c>
      <c r="O138" s="6">
        <v>29.3</v>
      </c>
      <c r="P138" s="6">
        <v>29.3</v>
      </c>
      <c r="Q138" s="6">
        <v>29.3</v>
      </c>
      <c r="R138" s="6">
        <v>29.3</v>
      </c>
      <c r="S138" s="6">
        <v>29.3</v>
      </c>
      <c r="T138" s="6">
        <v>29.3</v>
      </c>
      <c r="U138" s="6">
        <v>29.3</v>
      </c>
      <c r="V138" s="6">
        <v>29.3</v>
      </c>
    </row>
    <row r="139" spans="2:22">
      <c r="B139" s="6" t="s">
        <v>197</v>
      </c>
      <c r="F139" s="6" t="s">
        <v>221</v>
      </c>
      <c r="H139" s="6">
        <v>18</v>
      </c>
      <c r="I139" s="6" t="str">
        <f t="shared" ref="I139:I148" si="30">I111</f>
        <v>秩父ガス_6A</v>
      </c>
      <c r="J139" s="6" t="str">
        <f t="shared" si="22"/>
        <v>18秩父ガス_6A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</row>
    <row r="140" spans="2:22">
      <c r="B140" s="6" t="s">
        <v>42</v>
      </c>
      <c r="H140" s="6">
        <v>18</v>
      </c>
      <c r="I140" s="6" t="str">
        <f t="shared" si="30"/>
        <v>日高都市ガス_6A</v>
      </c>
      <c r="J140" s="6" t="str">
        <f t="shared" si="22"/>
        <v>18日高都市ガス_6A</v>
      </c>
      <c r="K140" s="6">
        <v>29.3</v>
      </c>
      <c r="L140" s="6">
        <v>29.3</v>
      </c>
      <c r="M140" s="6">
        <v>29.3</v>
      </c>
      <c r="N140" s="6">
        <v>29.3</v>
      </c>
      <c r="O140" s="6">
        <v>29.3</v>
      </c>
      <c r="P140" s="6">
        <v>29.3</v>
      </c>
      <c r="Q140" s="6">
        <v>29.3</v>
      </c>
      <c r="R140" s="6">
        <v>29.3</v>
      </c>
      <c r="S140" s="6">
        <v>29.3</v>
      </c>
      <c r="T140" s="6">
        <v>29.3</v>
      </c>
      <c r="U140" s="6">
        <v>29.3</v>
      </c>
      <c r="V140" s="6">
        <v>29.3</v>
      </c>
    </row>
    <row r="141" spans="2:22">
      <c r="B141" s="6" t="s">
        <v>44</v>
      </c>
      <c r="F141" s="6" t="s">
        <v>222</v>
      </c>
      <c r="H141" s="6">
        <v>18</v>
      </c>
      <c r="I141" s="6" t="str">
        <f t="shared" si="30"/>
        <v>武蔵野ガス_6A</v>
      </c>
      <c r="J141" s="6" t="str">
        <f t="shared" si="22"/>
        <v>18武蔵野ガス_6A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</row>
    <row r="142" spans="2:22">
      <c r="B142" s="6" t="s">
        <v>45</v>
      </c>
      <c r="F142" s="6" t="s">
        <v>220</v>
      </c>
      <c r="H142" s="6">
        <v>18</v>
      </c>
      <c r="I142" s="6" t="str">
        <f t="shared" si="30"/>
        <v>本庄ガス_12A</v>
      </c>
      <c r="J142" s="6" t="str">
        <f t="shared" si="22"/>
        <v>18本庄ガス_12A</v>
      </c>
      <c r="K142" s="6">
        <v>41.86</v>
      </c>
      <c r="L142" s="6">
        <v>41.86</v>
      </c>
      <c r="M142" s="6">
        <v>41.86</v>
      </c>
      <c r="N142" s="6">
        <v>41.86</v>
      </c>
      <c r="O142" s="6">
        <v>41.86</v>
      </c>
      <c r="P142" s="6">
        <v>41.86</v>
      </c>
      <c r="Q142" s="6">
        <v>41.86</v>
      </c>
      <c r="R142" s="6">
        <v>41.86</v>
      </c>
      <c r="S142" s="6">
        <v>41.86</v>
      </c>
      <c r="T142" s="6">
        <v>41.86</v>
      </c>
      <c r="U142" s="6">
        <v>41.86</v>
      </c>
      <c r="V142" s="6">
        <v>41.86</v>
      </c>
    </row>
    <row r="143" spans="2:22">
      <c r="B143" s="6" t="s">
        <v>46</v>
      </c>
      <c r="F143" s="6" t="s">
        <v>221</v>
      </c>
      <c r="H143" s="6">
        <v>18</v>
      </c>
      <c r="I143" s="6" t="str">
        <f t="shared" si="30"/>
        <v>シートその１で設定した都市ガス</v>
      </c>
      <c r="J143" s="6" t="str">
        <f t="shared" si="22"/>
        <v>18シートその１で設定した都市ガス</v>
      </c>
      <c r="K143" s="6">
        <v>9999</v>
      </c>
      <c r="L143" s="6">
        <v>9999</v>
      </c>
      <c r="M143" s="6">
        <v>9999</v>
      </c>
      <c r="N143" s="6">
        <v>9999</v>
      </c>
      <c r="O143" s="6">
        <v>9999</v>
      </c>
      <c r="P143" s="6">
        <v>9999</v>
      </c>
      <c r="Q143" s="6">
        <v>9999</v>
      </c>
      <c r="R143" s="6">
        <v>9999</v>
      </c>
      <c r="S143" s="6">
        <v>9999</v>
      </c>
      <c r="T143" s="6">
        <v>9999</v>
      </c>
      <c r="U143" s="6">
        <v>9999</v>
      </c>
      <c r="V143" s="6">
        <v>9999</v>
      </c>
    </row>
    <row r="144" spans="2:22">
      <c r="B144" s="6" t="s">
        <v>93</v>
      </c>
      <c r="H144" s="6">
        <v>18</v>
      </c>
      <c r="I144" s="6" t="str">
        <f t="shared" si="30"/>
        <v>シートその１で設定した都市ガス</v>
      </c>
      <c r="J144" s="6" t="str">
        <f t="shared" ref="J144:J212" si="31">CONCATENATE(H144,I144)</f>
        <v>18シートその１で設定した都市ガス</v>
      </c>
      <c r="K144" s="6">
        <v>9999</v>
      </c>
      <c r="L144" s="6">
        <v>9999</v>
      </c>
      <c r="M144" s="6">
        <v>9999</v>
      </c>
      <c r="N144" s="6">
        <v>9999</v>
      </c>
      <c r="O144" s="6">
        <v>9999</v>
      </c>
      <c r="P144" s="6">
        <v>9999</v>
      </c>
      <c r="Q144" s="6">
        <v>9999</v>
      </c>
      <c r="R144" s="6">
        <v>9999</v>
      </c>
      <c r="S144" s="6">
        <v>9999</v>
      </c>
      <c r="T144" s="6">
        <v>9999</v>
      </c>
      <c r="U144" s="6">
        <v>9999</v>
      </c>
      <c r="V144" s="6">
        <v>9999</v>
      </c>
    </row>
    <row r="145" spans="2:22">
      <c r="B145" s="6" t="s">
        <v>94</v>
      </c>
      <c r="F145" s="6" t="s">
        <v>224</v>
      </c>
      <c r="H145" s="6">
        <v>19</v>
      </c>
      <c r="I145" s="6" t="str">
        <f t="shared" si="30"/>
        <v>東京ガス_13A</v>
      </c>
      <c r="J145" s="6" t="str">
        <f t="shared" si="31"/>
        <v>19東京ガス_13A</v>
      </c>
      <c r="K145" s="6">
        <v>45</v>
      </c>
      <c r="L145" s="6">
        <v>45</v>
      </c>
      <c r="M145" s="6">
        <v>45</v>
      </c>
      <c r="N145" s="6">
        <v>45</v>
      </c>
      <c r="O145" s="6">
        <v>45</v>
      </c>
      <c r="P145" s="6">
        <v>45</v>
      </c>
      <c r="Q145" s="6">
        <v>45</v>
      </c>
      <c r="R145" s="6">
        <v>45</v>
      </c>
      <c r="S145" s="6">
        <v>45</v>
      </c>
      <c r="T145" s="6">
        <v>45</v>
      </c>
      <c r="U145" s="6">
        <v>45</v>
      </c>
      <c r="V145" s="6">
        <v>45</v>
      </c>
    </row>
    <row r="146" spans="2:22">
      <c r="B146" s="6" t="s">
        <v>95</v>
      </c>
      <c r="F146" s="6" t="s">
        <v>220</v>
      </c>
      <c r="H146" s="6">
        <v>19</v>
      </c>
      <c r="I146" s="6" t="str">
        <f t="shared" si="30"/>
        <v>伊奈都市ガス_13A</v>
      </c>
      <c r="J146" s="6" t="str">
        <f t="shared" si="31"/>
        <v>19伊奈都市ガス_13A</v>
      </c>
      <c r="K146" s="6">
        <v>45</v>
      </c>
      <c r="L146" s="6">
        <v>45</v>
      </c>
      <c r="M146" s="6">
        <v>45</v>
      </c>
      <c r="N146" s="6">
        <v>45</v>
      </c>
      <c r="O146" s="6">
        <v>45</v>
      </c>
      <c r="P146" s="6">
        <v>45</v>
      </c>
      <c r="Q146" s="6">
        <v>45</v>
      </c>
      <c r="R146" s="6">
        <v>45</v>
      </c>
      <c r="S146" s="6">
        <v>45</v>
      </c>
      <c r="T146" s="6">
        <v>45</v>
      </c>
      <c r="U146" s="6">
        <v>45</v>
      </c>
      <c r="V146" s="6">
        <v>45</v>
      </c>
    </row>
    <row r="147" spans="2:22">
      <c r="B147" s="6" t="s">
        <v>96</v>
      </c>
      <c r="F147" s="6" t="s">
        <v>221</v>
      </c>
      <c r="H147" s="6">
        <v>19</v>
      </c>
      <c r="I147" s="6" t="str">
        <f t="shared" si="30"/>
        <v>入間ガス_13A</v>
      </c>
      <c r="J147" s="6" t="str">
        <f t="shared" si="31"/>
        <v>19入間ガス_13A</v>
      </c>
      <c r="K147" s="6">
        <v>43.12</v>
      </c>
      <c r="L147" s="6">
        <v>43.12</v>
      </c>
      <c r="M147" s="6">
        <v>43.12</v>
      </c>
      <c r="N147" s="6">
        <v>43.12</v>
      </c>
      <c r="O147" s="6">
        <v>43.12</v>
      </c>
      <c r="P147" s="6">
        <v>43.12</v>
      </c>
      <c r="Q147" s="6">
        <v>43.12</v>
      </c>
      <c r="R147" s="6">
        <v>43.12</v>
      </c>
      <c r="S147" s="6">
        <v>43.12</v>
      </c>
      <c r="T147" s="6">
        <v>43.12</v>
      </c>
      <c r="U147" s="6">
        <v>43.12</v>
      </c>
      <c r="V147" s="6">
        <v>43.12</v>
      </c>
    </row>
    <row r="148" spans="2:22">
      <c r="B148" s="6" t="s">
        <v>97</v>
      </c>
      <c r="H148" s="6">
        <v>19</v>
      </c>
      <c r="I148" s="6" t="str">
        <f t="shared" si="30"/>
        <v>太田都市ガス_13A</v>
      </c>
      <c r="J148" s="6" t="str">
        <f t="shared" ref="J148" si="32">CONCATENATE(H148,I148)</f>
        <v>19太田都市ガス_13A</v>
      </c>
      <c r="K148" s="6">
        <v>45</v>
      </c>
      <c r="L148" s="6">
        <v>45</v>
      </c>
      <c r="M148" s="6">
        <v>45</v>
      </c>
      <c r="N148" s="6">
        <v>45</v>
      </c>
      <c r="O148" s="6">
        <v>45</v>
      </c>
      <c r="P148" s="6">
        <v>45</v>
      </c>
      <c r="Q148" s="6">
        <v>45</v>
      </c>
      <c r="R148" s="6">
        <v>45</v>
      </c>
      <c r="S148" s="6">
        <v>45</v>
      </c>
      <c r="T148" s="6">
        <v>45</v>
      </c>
      <c r="U148" s="6">
        <v>45</v>
      </c>
      <c r="V148" s="6">
        <v>45</v>
      </c>
    </row>
    <row r="149" spans="2:22">
      <c r="B149" s="6" t="s">
        <v>154</v>
      </c>
      <c r="F149" s="6" t="s">
        <v>225</v>
      </c>
      <c r="H149" s="6">
        <v>19</v>
      </c>
      <c r="I149" s="6" t="str">
        <f t="shared" ref="I149:I165" si="33">I121</f>
        <v>角栄ガス_13A</v>
      </c>
      <c r="J149" s="6" t="str">
        <f t="shared" si="31"/>
        <v>19角栄ガス_13A</v>
      </c>
      <c r="K149" s="6">
        <v>45</v>
      </c>
      <c r="L149" s="6">
        <v>45</v>
      </c>
      <c r="M149" s="6">
        <v>45</v>
      </c>
      <c r="N149" s="6">
        <v>45</v>
      </c>
      <c r="O149" s="6">
        <v>45</v>
      </c>
      <c r="P149" s="6">
        <v>45</v>
      </c>
      <c r="Q149" s="6">
        <v>45</v>
      </c>
      <c r="R149" s="6">
        <v>45</v>
      </c>
      <c r="S149" s="6">
        <v>45</v>
      </c>
      <c r="T149" s="6">
        <v>45</v>
      </c>
      <c r="U149" s="6">
        <v>45</v>
      </c>
      <c r="V149" s="6">
        <v>45</v>
      </c>
    </row>
    <row r="150" spans="2:22">
      <c r="B150" s="6" t="s">
        <v>218</v>
      </c>
      <c r="F150" s="6" t="s">
        <v>220</v>
      </c>
      <c r="H150" s="6">
        <v>19</v>
      </c>
      <c r="I150" s="6" t="str">
        <f t="shared" si="33"/>
        <v>埼玉ガス_13A</v>
      </c>
      <c r="J150" s="6" t="str">
        <f t="shared" si="31"/>
        <v>19埼玉ガス_13A</v>
      </c>
      <c r="K150" s="6">
        <v>43.12</v>
      </c>
      <c r="L150" s="6">
        <v>43.12</v>
      </c>
      <c r="M150" s="6">
        <v>43.12</v>
      </c>
      <c r="N150" s="6">
        <v>43.12</v>
      </c>
      <c r="O150" s="6">
        <v>43.12</v>
      </c>
      <c r="P150" s="6">
        <v>43.12</v>
      </c>
      <c r="Q150" s="6">
        <v>43.12</v>
      </c>
      <c r="R150" s="6">
        <v>43.12</v>
      </c>
      <c r="S150" s="6">
        <v>43.12</v>
      </c>
      <c r="T150" s="6">
        <v>43.12</v>
      </c>
      <c r="U150" s="6">
        <v>43.12</v>
      </c>
      <c r="V150" s="6">
        <v>43.12</v>
      </c>
    </row>
    <row r="151" spans="2:22">
      <c r="B151" s="6" t="s">
        <v>103</v>
      </c>
      <c r="F151" s="6" t="s">
        <v>221</v>
      </c>
      <c r="H151" s="6">
        <v>19</v>
      </c>
      <c r="I151" s="6" t="str">
        <f t="shared" si="33"/>
        <v>坂戸ガス_13A</v>
      </c>
      <c r="J151" s="6" t="str">
        <f t="shared" si="31"/>
        <v>19坂戸ガス_13A</v>
      </c>
      <c r="K151" s="6">
        <v>45</v>
      </c>
      <c r="L151" s="6">
        <v>45</v>
      </c>
      <c r="M151" s="6">
        <v>45</v>
      </c>
      <c r="N151" s="6">
        <v>45</v>
      </c>
      <c r="O151" s="6">
        <v>45</v>
      </c>
      <c r="P151" s="6">
        <v>45</v>
      </c>
      <c r="Q151" s="6">
        <v>45</v>
      </c>
      <c r="R151" s="6">
        <v>45</v>
      </c>
      <c r="S151" s="6">
        <v>45</v>
      </c>
      <c r="T151" s="6">
        <v>45</v>
      </c>
      <c r="U151" s="6">
        <v>45</v>
      </c>
      <c r="V151" s="6">
        <v>45</v>
      </c>
    </row>
    <row r="152" spans="2:22">
      <c r="B152" s="6" t="s">
        <v>223</v>
      </c>
      <c r="H152" s="6">
        <v>19</v>
      </c>
      <c r="I152" s="6" t="str">
        <f t="shared" si="33"/>
        <v>幸手都市ガス_13A</v>
      </c>
      <c r="J152" s="6" t="str">
        <f t="shared" si="31"/>
        <v>19幸手都市ガス_13A</v>
      </c>
      <c r="K152" s="6">
        <v>45</v>
      </c>
      <c r="L152" s="6">
        <v>45</v>
      </c>
      <c r="M152" s="6">
        <v>45</v>
      </c>
      <c r="N152" s="6">
        <v>45</v>
      </c>
      <c r="O152" s="6">
        <v>45</v>
      </c>
      <c r="P152" s="6">
        <v>45</v>
      </c>
      <c r="Q152" s="6">
        <v>45</v>
      </c>
      <c r="R152" s="6">
        <v>45</v>
      </c>
      <c r="S152" s="6">
        <v>45</v>
      </c>
      <c r="T152" s="6">
        <v>45</v>
      </c>
      <c r="U152" s="6">
        <v>45</v>
      </c>
      <c r="V152" s="6">
        <v>45</v>
      </c>
    </row>
    <row r="153" spans="2:22">
      <c r="B153" s="6" t="s">
        <v>105</v>
      </c>
      <c r="F153" s="6" t="s">
        <v>230</v>
      </c>
      <c r="H153" s="6">
        <v>19</v>
      </c>
      <c r="I153" s="6" t="str">
        <f t="shared" si="33"/>
        <v>松栄ガス_13A</v>
      </c>
      <c r="J153" s="6" t="str">
        <f t="shared" si="31"/>
        <v>19松栄ガス_13A</v>
      </c>
      <c r="K153" s="6">
        <v>45</v>
      </c>
      <c r="L153" s="6">
        <v>45</v>
      </c>
      <c r="M153" s="6">
        <v>45</v>
      </c>
      <c r="N153" s="6">
        <v>45</v>
      </c>
      <c r="O153" s="6">
        <v>45</v>
      </c>
      <c r="P153" s="6">
        <v>45</v>
      </c>
      <c r="Q153" s="6">
        <v>45</v>
      </c>
      <c r="R153" s="6">
        <v>45</v>
      </c>
      <c r="S153" s="6">
        <v>45</v>
      </c>
      <c r="T153" s="6">
        <v>45</v>
      </c>
      <c r="U153" s="6">
        <v>45</v>
      </c>
      <c r="V153" s="6">
        <v>45</v>
      </c>
    </row>
    <row r="154" spans="2:22">
      <c r="B154" s="6" t="s">
        <v>228</v>
      </c>
      <c r="F154" s="6" t="str">
        <f>IF(その１!L32="","未設定（シートその１で設定）",その１!L32)</f>
        <v>未設定（シートその１で設定）</v>
      </c>
      <c r="H154" s="6">
        <v>19</v>
      </c>
      <c r="I154" s="6" t="str">
        <f t="shared" si="33"/>
        <v>新日本瓦斯_13A</v>
      </c>
      <c r="J154" s="6" t="str">
        <f t="shared" si="31"/>
        <v>19新日本瓦斯_13A</v>
      </c>
      <c r="K154" s="6">
        <v>43.12</v>
      </c>
      <c r="L154" s="6">
        <v>43.12</v>
      </c>
      <c r="M154" s="6">
        <v>43.12</v>
      </c>
      <c r="N154" s="6">
        <v>43.12</v>
      </c>
      <c r="O154" s="6">
        <v>43.12</v>
      </c>
      <c r="P154" s="6">
        <v>43.12</v>
      </c>
      <c r="Q154" s="6">
        <v>43.12</v>
      </c>
      <c r="R154" s="6">
        <v>43.12</v>
      </c>
      <c r="S154" s="6">
        <v>43.12</v>
      </c>
      <c r="T154" s="6">
        <v>43.12</v>
      </c>
      <c r="U154" s="6">
        <v>43.12</v>
      </c>
      <c r="V154" s="6">
        <v>43.12</v>
      </c>
    </row>
    <row r="155" spans="2:22">
      <c r="B155" s="6" t="s">
        <v>229</v>
      </c>
      <c r="H155" s="6">
        <v>19</v>
      </c>
      <c r="I155" s="6" t="str">
        <f t="shared" si="33"/>
        <v>西武ガス_13A</v>
      </c>
      <c r="J155" s="6" t="str">
        <f t="shared" si="31"/>
        <v>19西武ガス_13A</v>
      </c>
      <c r="K155" s="6">
        <v>46.04</v>
      </c>
      <c r="L155" s="6">
        <v>46.04</v>
      </c>
      <c r="M155" s="6">
        <v>46.04</v>
      </c>
      <c r="N155" s="6">
        <v>46.04</v>
      </c>
      <c r="O155" s="6">
        <v>46.04</v>
      </c>
      <c r="P155" s="6">
        <v>46.04</v>
      </c>
      <c r="Q155" s="6">
        <v>46.04</v>
      </c>
      <c r="R155" s="6">
        <v>46.04</v>
      </c>
      <c r="S155" s="6">
        <v>46.04</v>
      </c>
      <c r="T155" s="6">
        <v>46.04</v>
      </c>
      <c r="U155" s="6">
        <v>46.04</v>
      </c>
      <c r="V155" s="6">
        <v>46.04</v>
      </c>
    </row>
    <row r="156" spans="2:22">
      <c r="H156" s="6">
        <v>19</v>
      </c>
      <c r="I156" s="6" t="str">
        <f t="shared" si="33"/>
        <v>大東ガス_13A</v>
      </c>
      <c r="J156" s="6" t="str">
        <f t="shared" si="31"/>
        <v>19大東ガス_13A</v>
      </c>
      <c r="K156" s="6">
        <v>45</v>
      </c>
      <c r="L156" s="6">
        <v>45</v>
      </c>
      <c r="M156" s="6">
        <v>45</v>
      </c>
      <c r="N156" s="6">
        <v>45</v>
      </c>
      <c r="O156" s="6">
        <v>45</v>
      </c>
      <c r="P156" s="6">
        <v>45</v>
      </c>
      <c r="Q156" s="6">
        <v>45</v>
      </c>
      <c r="R156" s="6">
        <v>45</v>
      </c>
      <c r="S156" s="6">
        <v>45</v>
      </c>
      <c r="T156" s="6">
        <v>45</v>
      </c>
      <c r="U156" s="6">
        <v>45</v>
      </c>
      <c r="V156" s="6">
        <v>45</v>
      </c>
    </row>
    <row r="157" spans="2:22">
      <c r="B157" s="6" t="s">
        <v>112</v>
      </c>
      <c r="F157" s="6" t="s">
        <v>230</v>
      </c>
      <c r="H157" s="6">
        <v>19</v>
      </c>
      <c r="I157" s="6" t="str">
        <f t="shared" si="33"/>
        <v>秩父ガス_13A</v>
      </c>
      <c r="J157" s="6" t="str">
        <f t="shared" si="31"/>
        <v>19秩父ガス_13A</v>
      </c>
      <c r="K157" s="6">
        <v>46.04</v>
      </c>
      <c r="L157" s="6">
        <v>46.04</v>
      </c>
      <c r="M157" s="6">
        <v>46.04</v>
      </c>
      <c r="N157" s="6">
        <v>46.04</v>
      </c>
      <c r="O157" s="6">
        <v>46.04</v>
      </c>
      <c r="P157" s="6">
        <v>46.04</v>
      </c>
      <c r="Q157" s="6">
        <v>46.04</v>
      </c>
      <c r="R157" s="6">
        <v>46.04</v>
      </c>
      <c r="S157" s="6">
        <v>46.04</v>
      </c>
      <c r="T157" s="6">
        <v>46.04</v>
      </c>
      <c r="U157" s="6">
        <v>46.04</v>
      </c>
      <c r="V157" s="6">
        <v>46.04</v>
      </c>
    </row>
    <row r="158" spans="2:22">
      <c r="B158" s="6" t="s">
        <v>114</v>
      </c>
      <c r="F158" s="6" t="str">
        <f>IF(その１!L33="","未設定（シートその１で設定）",その１!L33)</f>
        <v>未設定（シートその１で設定）</v>
      </c>
      <c r="H158" s="6">
        <v>19</v>
      </c>
      <c r="I158" s="6" t="str">
        <f t="shared" si="33"/>
        <v>東彩ガス_13A</v>
      </c>
      <c r="J158" s="6" t="str">
        <f t="shared" si="31"/>
        <v>19東彩ガス_13A</v>
      </c>
      <c r="K158" s="6">
        <v>45</v>
      </c>
      <c r="L158" s="6">
        <v>45</v>
      </c>
      <c r="M158" s="6">
        <v>45</v>
      </c>
      <c r="N158" s="6">
        <v>45</v>
      </c>
      <c r="O158" s="6">
        <v>45</v>
      </c>
      <c r="P158" s="6">
        <v>45</v>
      </c>
      <c r="Q158" s="6">
        <v>45</v>
      </c>
      <c r="R158" s="6">
        <v>45</v>
      </c>
      <c r="S158" s="6">
        <v>45</v>
      </c>
      <c r="T158" s="6">
        <v>45</v>
      </c>
      <c r="U158" s="6">
        <v>45</v>
      </c>
      <c r="V158" s="6">
        <v>45</v>
      </c>
    </row>
    <row r="159" spans="2:22">
      <c r="B159" s="6" t="s">
        <v>115</v>
      </c>
      <c r="H159" s="6">
        <v>19</v>
      </c>
      <c r="I159" s="6" t="str">
        <f t="shared" si="33"/>
        <v>日高都市ガス_13A</v>
      </c>
      <c r="J159" s="6" t="str">
        <f t="shared" si="31"/>
        <v>19日高都市ガス_13A</v>
      </c>
      <c r="K159" s="6">
        <v>45</v>
      </c>
      <c r="L159" s="6">
        <v>45</v>
      </c>
      <c r="M159" s="6">
        <v>45</v>
      </c>
      <c r="N159" s="6">
        <v>45</v>
      </c>
      <c r="O159" s="6">
        <v>45</v>
      </c>
      <c r="P159" s="6">
        <v>45</v>
      </c>
      <c r="Q159" s="6">
        <v>45</v>
      </c>
      <c r="R159" s="6">
        <v>45</v>
      </c>
      <c r="S159" s="6">
        <v>45</v>
      </c>
      <c r="T159" s="6">
        <v>45</v>
      </c>
      <c r="U159" s="6">
        <v>45</v>
      </c>
      <c r="V159" s="6">
        <v>45</v>
      </c>
    </row>
    <row r="160" spans="2:22">
      <c r="H160" s="6">
        <v>19</v>
      </c>
      <c r="I160" s="6" t="str">
        <f t="shared" si="33"/>
        <v>武州ガス_13A</v>
      </c>
      <c r="J160" s="6" t="str">
        <f t="shared" si="31"/>
        <v>19武州ガス_13A</v>
      </c>
      <c r="K160" s="6">
        <v>45</v>
      </c>
      <c r="L160" s="6">
        <v>45</v>
      </c>
      <c r="M160" s="6">
        <v>45</v>
      </c>
      <c r="N160" s="6">
        <v>45</v>
      </c>
      <c r="O160" s="6">
        <v>45</v>
      </c>
      <c r="P160" s="6">
        <v>45</v>
      </c>
      <c r="Q160" s="6">
        <v>45</v>
      </c>
      <c r="R160" s="6">
        <v>45</v>
      </c>
      <c r="S160" s="6">
        <v>45</v>
      </c>
      <c r="T160" s="6">
        <v>45</v>
      </c>
      <c r="U160" s="6">
        <v>45</v>
      </c>
      <c r="V160" s="6">
        <v>45</v>
      </c>
    </row>
    <row r="161" spans="2:22">
      <c r="B161" s="6" t="s">
        <v>116</v>
      </c>
      <c r="H161" s="6">
        <v>19</v>
      </c>
      <c r="I161" s="6" t="str">
        <f t="shared" si="33"/>
        <v>本庄ガス_13A</v>
      </c>
      <c r="J161" s="6" t="str">
        <f t="shared" si="31"/>
        <v>19本庄ガス_13A</v>
      </c>
      <c r="K161" s="6">
        <v>43.12</v>
      </c>
      <c r="L161" s="6">
        <v>43.12</v>
      </c>
      <c r="M161" s="6">
        <v>43.12</v>
      </c>
      <c r="N161" s="6">
        <v>43.12</v>
      </c>
      <c r="O161" s="6">
        <v>43.12</v>
      </c>
      <c r="P161" s="6">
        <v>43.12</v>
      </c>
      <c r="Q161" s="6">
        <v>43.12</v>
      </c>
      <c r="R161" s="6">
        <v>43.12</v>
      </c>
      <c r="S161" s="6">
        <v>43.12</v>
      </c>
      <c r="T161" s="6">
        <v>43.12</v>
      </c>
      <c r="U161" s="6">
        <v>43.12</v>
      </c>
      <c r="V161" s="6">
        <v>43.12</v>
      </c>
    </row>
    <row r="162" spans="2:22">
      <c r="B162" s="66" t="s">
        <v>500</v>
      </c>
      <c r="F162" s="6" t="s">
        <v>231</v>
      </c>
      <c r="H162" s="6">
        <v>19</v>
      </c>
      <c r="I162" s="6" t="str">
        <f t="shared" si="33"/>
        <v>武蔵野ガス_13A</v>
      </c>
      <c r="J162" s="6" t="str">
        <f t="shared" si="31"/>
        <v>19武蔵野ガス_13A</v>
      </c>
      <c r="K162" s="6">
        <v>46.04</v>
      </c>
      <c r="L162" s="6">
        <v>46.04</v>
      </c>
      <c r="M162" s="6">
        <v>46.04</v>
      </c>
      <c r="N162" s="6">
        <v>46.04</v>
      </c>
      <c r="O162" s="6">
        <v>46.04</v>
      </c>
      <c r="P162" s="6">
        <v>46.04</v>
      </c>
      <c r="Q162" s="6">
        <v>46.04</v>
      </c>
      <c r="R162" s="6">
        <v>46.04</v>
      </c>
      <c r="S162" s="6">
        <v>46.04</v>
      </c>
      <c r="T162" s="6">
        <v>46.04</v>
      </c>
      <c r="U162" s="6">
        <v>46.04</v>
      </c>
      <c r="V162" s="6">
        <v>46.04</v>
      </c>
    </row>
    <row r="163" spans="2:22">
      <c r="B163" s="66" t="s">
        <v>503</v>
      </c>
      <c r="F163" s="6" t="s">
        <v>220</v>
      </c>
      <c r="H163" s="6">
        <v>19</v>
      </c>
      <c r="I163" s="6" t="str">
        <f t="shared" si="33"/>
        <v>鷲宮ガス_13A</v>
      </c>
      <c r="J163" s="6" t="str">
        <f t="shared" si="31"/>
        <v>19鷲宮ガス_13A</v>
      </c>
      <c r="K163" s="6">
        <v>45</v>
      </c>
      <c r="L163" s="6">
        <v>45</v>
      </c>
      <c r="M163" s="6">
        <v>45</v>
      </c>
      <c r="N163" s="6">
        <v>45</v>
      </c>
      <c r="O163" s="6">
        <v>45</v>
      </c>
      <c r="P163" s="6">
        <v>45</v>
      </c>
      <c r="Q163" s="6">
        <v>45</v>
      </c>
      <c r="R163" s="6">
        <v>45</v>
      </c>
      <c r="S163" s="6">
        <v>45</v>
      </c>
      <c r="T163" s="6">
        <v>45</v>
      </c>
      <c r="U163" s="6">
        <v>45</v>
      </c>
      <c r="V163" s="6">
        <v>45</v>
      </c>
    </row>
    <row r="164" spans="2:22">
      <c r="B164" s="66" t="s">
        <v>506</v>
      </c>
      <c r="F164" s="6" t="s">
        <v>221</v>
      </c>
      <c r="H164" s="6">
        <v>19</v>
      </c>
      <c r="I164" s="6" t="str">
        <f t="shared" si="33"/>
        <v>入間ガス_6A</v>
      </c>
      <c r="J164" s="6" t="str">
        <f t="shared" si="31"/>
        <v>19入間ガス_6A</v>
      </c>
      <c r="K164" s="6">
        <v>29.3</v>
      </c>
      <c r="L164" s="6">
        <v>29.3</v>
      </c>
      <c r="M164" s="6">
        <v>29.3</v>
      </c>
      <c r="N164" s="6">
        <v>29.3</v>
      </c>
      <c r="O164" s="6">
        <v>29.3</v>
      </c>
      <c r="P164" s="6">
        <v>29.3</v>
      </c>
      <c r="Q164" s="6">
        <v>29.3</v>
      </c>
      <c r="R164" s="6">
        <v>29.3</v>
      </c>
      <c r="S164" s="6">
        <v>29.3</v>
      </c>
      <c r="T164" s="6">
        <v>29.3</v>
      </c>
      <c r="U164" s="6">
        <v>29.3</v>
      </c>
      <c r="V164" s="6">
        <v>29.3</v>
      </c>
    </row>
    <row r="165" spans="2:22">
      <c r="B165" s="6" t="s">
        <v>194</v>
      </c>
      <c r="H165" s="6">
        <v>19</v>
      </c>
      <c r="I165" s="6" t="str">
        <f t="shared" si="33"/>
        <v>角栄ガス_6A</v>
      </c>
      <c r="J165" s="6" t="str">
        <f t="shared" si="31"/>
        <v>19角栄ガス_6A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</row>
    <row r="166" spans="2:22">
      <c r="B166" s="6" t="s">
        <v>196</v>
      </c>
      <c r="F166" s="6" t="s">
        <v>232</v>
      </c>
      <c r="H166" s="6">
        <v>19</v>
      </c>
      <c r="I166" s="6" t="s">
        <v>368</v>
      </c>
      <c r="J166" s="6" t="str">
        <f t="shared" si="31"/>
        <v>19新日本瓦斯_6A</v>
      </c>
      <c r="K166" s="6">
        <v>29.3</v>
      </c>
      <c r="L166" s="6">
        <v>29.3</v>
      </c>
      <c r="M166" s="6">
        <v>29.3</v>
      </c>
      <c r="N166" s="6">
        <v>29.3</v>
      </c>
      <c r="O166" s="6">
        <v>29.3</v>
      </c>
      <c r="P166" s="6">
        <v>29.3</v>
      </c>
      <c r="Q166" s="6">
        <v>29.3</v>
      </c>
      <c r="R166" s="6">
        <v>29.3</v>
      </c>
      <c r="S166" s="6">
        <v>29.3</v>
      </c>
      <c r="T166" s="6">
        <v>29.3</v>
      </c>
      <c r="U166" s="6">
        <v>29.3</v>
      </c>
      <c r="V166" s="6">
        <v>29.3</v>
      </c>
    </row>
    <row r="167" spans="2:22">
      <c r="B167" s="6" t="s">
        <v>195</v>
      </c>
      <c r="F167" s="6" t="s">
        <v>201</v>
      </c>
      <c r="H167" s="6">
        <v>19</v>
      </c>
      <c r="I167" s="6" t="str">
        <f t="shared" ref="I167:I176" si="34">I139</f>
        <v>秩父ガス_6A</v>
      </c>
      <c r="J167" s="6" t="str">
        <f t="shared" si="31"/>
        <v>19秩父ガス_6A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0</v>
      </c>
    </row>
    <row r="168" spans="2:22">
      <c r="B168" s="6" t="s">
        <v>92</v>
      </c>
      <c r="F168" s="6" t="s">
        <v>202</v>
      </c>
      <c r="H168" s="6">
        <v>19</v>
      </c>
      <c r="I168" s="6" t="str">
        <f t="shared" si="34"/>
        <v>日高都市ガス_6A</v>
      </c>
      <c r="J168" s="6" t="str">
        <f t="shared" si="31"/>
        <v>19日高都市ガス_6A</v>
      </c>
      <c r="K168" s="6">
        <v>29.3</v>
      </c>
      <c r="L168" s="6">
        <v>29.3</v>
      </c>
      <c r="M168" s="6">
        <v>29.3</v>
      </c>
      <c r="N168" s="6">
        <v>29.3</v>
      </c>
      <c r="O168" s="6">
        <v>29.3</v>
      </c>
      <c r="P168" s="6">
        <v>29.3</v>
      </c>
      <c r="Q168" s="6">
        <v>29.3</v>
      </c>
      <c r="R168" s="6">
        <v>29.3</v>
      </c>
      <c r="S168" s="6">
        <v>29.3</v>
      </c>
      <c r="T168" s="6">
        <v>29.3</v>
      </c>
      <c r="U168" s="6">
        <v>29.3</v>
      </c>
      <c r="V168" s="6">
        <v>29.3</v>
      </c>
    </row>
    <row r="169" spans="2:22">
      <c r="B169" s="6" t="s">
        <v>30</v>
      </c>
      <c r="H169" s="6">
        <v>19</v>
      </c>
      <c r="I169" s="6" t="str">
        <f t="shared" si="34"/>
        <v>武蔵野ガス_6A</v>
      </c>
      <c r="J169" s="6" t="str">
        <f t="shared" si="31"/>
        <v>19武蔵野ガス_6A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</row>
    <row r="170" spans="2:22">
      <c r="B170" s="6" t="s">
        <v>31</v>
      </c>
      <c r="F170" s="6" t="s">
        <v>233</v>
      </c>
      <c r="H170" s="6">
        <v>19</v>
      </c>
      <c r="I170" s="6" t="str">
        <f t="shared" si="34"/>
        <v>本庄ガス_12A</v>
      </c>
      <c r="J170" s="6" t="str">
        <f t="shared" si="31"/>
        <v>19本庄ガス_12A</v>
      </c>
      <c r="K170" s="6">
        <v>41.86</v>
      </c>
      <c r="L170" s="6">
        <v>41.86</v>
      </c>
      <c r="M170" s="6">
        <v>41.86</v>
      </c>
      <c r="N170" s="6">
        <v>41.86</v>
      </c>
      <c r="O170" s="6">
        <v>41.86</v>
      </c>
      <c r="P170" s="6">
        <v>41.86</v>
      </c>
      <c r="Q170" s="6">
        <v>41.86</v>
      </c>
      <c r="R170" s="6">
        <v>41.86</v>
      </c>
      <c r="S170" s="6">
        <v>41.86</v>
      </c>
      <c r="T170" s="6">
        <v>41.86</v>
      </c>
      <c r="U170" s="6">
        <v>41.86</v>
      </c>
      <c r="V170" s="6">
        <v>41.86</v>
      </c>
    </row>
    <row r="171" spans="2:22">
      <c r="B171" s="6" t="s">
        <v>32</v>
      </c>
      <c r="F171" s="6" t="s">
        <v>220</v>
      </c>
      <c r="H171" s="6">
        <v>19</v>
      </c>
      <c r="I171" s="6" t="str">
        <f t="shared" si="34"/>
        <v>シートその１で設定した都市ガス</v>
      </c>
      <c r="J171" s="6" t="str">
        <f t="shared" si="31"/>
        <v>19シートその１で設定した都市ガス</v>
      </c>
      <c r="K171" s="6">
        <v>9999</v>
      </c>
      <c r="L171" s="6">
        <v>9999</v>
      </c>
      <c r="M171" s="6">
        <v>9999</v>
      </c>
      <c r="N171" s="6">
        <v>9999</v>
      </c>
      <c r="O171" s="6">
        <v>9999</v>
      </c>
      <c r="P171" s="6">
        <v>9999</v>
      </c>
      <c r="Q171" s="6">
        <v>9999</v>
      </c>
      <c r="R171" s="6">
        <v>9999</v>
      </c>
      <c r="S171" s="6">
        <v>9999</v>
      </c>
      <c r="T171" s="6">
        <v>9999</v>
      </c>
      <c r="U171" s="6">
        <v>9999</v>
      </c>
      <c r="V171" s="6">
        <v>9999</v>
      </c>
    </row>
    <row r="172" spans="2:22">
      <c r="B172" s="6" t="s">
        <v>33</v>
      </c>
      <c r="F172" s="6" t="s">
        <v>221</v>
      </c>
      <c r="H172" s="6">
        <v>19</v>
      </c>
      <c r="I172" s="6" t="str">
        <f t="shared" si="34"/>
        <v>シートその１で設定した都市ガス</v>
      </c>
      <c r="J172" s="6" t="str">
        <f t="shared" si="31"/>
        <v>19シートその１で設定した都市ガス</v>
      </c>
      <c r="K172" s="6">
        <v>9999</v>
      </c>
      <c r="L172" s="6">
        <v>9999</v>
      </c>
      <c r="M172" s="6">
        <v>9999</v>
      </c>
      <c r="N172" s="6">
        <v>9999</v>
      </c>
      <c r="O172" s="6">
        <v>9999</v>
      </c>
      <c r="P172" s="6">
        <v>9999</v>
      </c>
      <c r="Q172" s="6">
        <v>9999</v>
      </c>
      <c r="R172" s="6">
        <v>9999</v>
      </c>
      <c r="S172" s="6">
        <v>9999</v>
      </c>
      <c r="T172" s="6">
        <v>9999</v>
      </c>
      <c r="U172" s="6">
        <v>9999</v>
      </c>
      <c r="V172" s="6">
        <v>9999</v>
      </c>
    </row>
    <row r="173" spans="2:22">
      <c r="B173" s="6" t="s">
        <v>34</v>
      </c>
      <c r="H173" s="6">
        <v>20</v>
      </c>
      <c r="I173" s="6" t="str">
        <f t="shared" si="34"/>
        <v>東京ガス_13A</v>
      </c>
      <c r="J173" s="6" t="str">
        <f t="shared" si="31"/>
        <v>20東京ガス_13A</v>
      </c>
      <c r="K173" s="6">
        <v>45</v>
      </c>
      <c r="L173" s="6">
        <v>45</v>
      </c>
      <c r="M173" s="6">
        <v>45</v>
      </c>
      <c r="N173" s="6">
        <v>45</v>
      </c>
      <c r="O173" s="6">
        <v>45</v>
      </c>
      <c r="P173" s="6">
        <v>45</v>
      </c>
      <c r="Q173" s="6">
        <v>45</v>
      </c>
      <c r="R173" s="6">
        <v>45</v>
      </c>
      <c r="S173" s="6">
        <v>45</v>
      </c>
      <c r="T173" s="6">
        <v>45</v>
      </c>
      <c r="U173" s="6">
        <v>45</v>
      </c>
      <c r="V173" s="6">
        <v>45</v>
      </c>
    </row>
    <row r="174" spans="2:22">
      <c r="B174" s="6" t="s">
        <v>35</v>
      </c>
      <c r="F174" s="6" t="s">
        <v>234</v>
      </c>
      <c r="H174" s="6">
        <v>20</v>
      </c>
      <c r="I174" s="6" t="str">
        <f t="shared" si="34"/>
        <v>伊奈都市ガス_13A</v>
      </c>
      <c r="J174" s="6" t="str">
        <f t="shared" si="31"/>
        <v>20伊奈都市ガス_13A</v>
      </c>
      <c r="K174" s="6">
        <v>45</v>
      </c>
      <c r="L174" s="6">
        <v>45</v>
      </c>
      <c r="M174" s="6">
        <v>45</v>
      </c>
      <c r="N174" s="6">
        <v>45</v>
      </c>
      <c r="O174" s="6">
        <v>45</v>
      </c>
      <c r="P174" s="6">
        <v>45</v>
      </c>
      <c r="Q174" s="6">
        <v>45</v>
      </c>
      <c r="R174" s="6">
        <v>45</v>
      </c>
      <c r="S174" s="6">
        <v>45</v>
      </c>
      <c r="T174" s="6">
        <v>45</v>
      </c>
      <c r="U174" s="6">
        <v>45</v>
      </c>
      <c r="V174" s="6">
        <v>45</v>
      </c>
    </row>
    <row r="175" spans="2:22">
      <c r="B175" s="6" t="s">
        <v>344</v>
      </c>
      <c r="F175" s="6" t="s">
        <v>201</v>
      </c>
      <c r="H175" s="6">
        <v>20</v>
      </c>
      <c r="I175" s="6" t="str">
        <f t="shared" si="34"/>
        <v>入間ガス_13A</v>
      </c>
      <c r="J175" s="6" t="str">
        <f t="shared" si="31"/>
        <v>20入間ガス_13A</v>
      </c>
      <c r="K175" s="6">
        <v>43.12</v>
      </c>
      <c r="L175" s="6">
        <v>43.12</v>
      </c>
      <c r="M175" s="6">
        <v>43.12</v>
      </c>
      <c r="N175" s="6">
        <v>43.12</v>
      </c>
      <c r="O175" s="6">
        <v>43.12</v>
      </c>
      <c r="P175" s="6">
        <v>43.12</v>
      </c>
      <c r="Q175" s="6">
        <v>43.12</v>
      </c>
      <c r="R175" s="6">
        <v>43.12</v>
      </c>
      <c r="S175" s="6">
        <v>43.12</v>
      </c>
      <c r="T175" s="6">
        <v>43.12</v>
      </c>
      <c r="U175" s="6">
        <v>43.12</v>
      </c>
      <c r="V175" s="6">
        <v>43.12</v>
      </c>
    </row>
    <row r="176" spans="2:22">
      <c r="B176" s="6" t="s">
        <v>348</v>
      </c>
      <c r="F176" s="6" t="s">
        <v>202</v>
      </c>
      <c r="H176" s="6">
        <v>20</v>
      </c>
      <c r="I176" s="6" t="str">
        <f t="shared" si="34"/>
        <v>太田都市ガス_13A</v>
      </c>
      <c r="J176" s="6" t="str">
        <f t="shared" ref="J176" si="35">CONCATENATE(H176,I176)</f>
        <v>20太田都市ガス_13A</v>
      </c>
      <c r="K176" s="6">
        <v>45</v>
      </c>
      <c r="L176" s="6">
        <v>45</v>
      </c>
      <c r="M176" s="6">
        <v>45</v>
      </c>
      <c r="N176" s="6">
        <v>45</v>
      </c>
      <c r="O176" s="6">
        <v>45</v>
      </c>
      <c r="P176" s="6">
        <v>45</v>
      </c>
      <c r="Q176" s="6">
        <v>45</v>
      </c>
      <c r="R176" s="6">
        <v>45</v>
      </c>
      <c r="S176" s="6">
        <v>45</v>
      </c>
      <c r="T176" s="6">
        <v>45</v>
      </c>
      <c r="U176" s="6">
        <v>45</v>
      </c>
      <c r="V176" s="6">
        <v>45</v>
      </c>
    </row>
    <row r="177" spans="2:22">
      <c r="B177" s="6" t="s">
        <v>346</v>
      </c>
      <c r="H177" s="6">
        <v>20</v>
      </c>
      <c r="I177" s="6" t="str">
        <f t="shared" ref="I177:I193" si="36">I149</f>
        <v>角栄ガス_13A</v>
      </c>
      <c r="J177" s="6" t="str">
        <f t="shared" si="31"/>
        <v>20角栄ガス_13A</v>
      </c>
      <c r="K177" s="6">
        <v>45</v>
      </c>
      <c r="L177" s="6">
        <v>45</v>
      </c>
      <c r="M177" s="6">
        <v>45</v>
      </c>
      <c r="N177" s="6">
        <v>45</v>
      </c>
      <c r="O177" s="6">
        <v>45</v>
      </c>
      <c r="P177" s="6">
        <v>45</v>
      </c>
      <c r="Q177" s="6">
        <v>45</v>
      </c>
      <c r="R177" s="6">
        <v>45</v>
      </c>
      <c r="S177" s="6">
        <v>45</v>
      </c>
      <c r="T177" s="6">
        <v>45</v>
      </c>
      <c r="U177" s="6">
        <v>45</v>
      </c>
      <c r="V177" s="6">
        <v>45</v>
      </c>
    </row>
    <row r="178" spans="2:22">
      <c r="B178" s="6" t="s">
        <v>347</v>
      </c>
      <c r="H178" s="6">
        <v>20</v>
      </c>
      <c r="I178" s="6" t="str">
        <f t="shared" si="36"/>
        <v>埼玉ガス_13A</v>
      </c>
      <c r="J178" s="6" t="str">
        <f t="shared" si="31"/>
        <v>20埼玉ガス_13A</v>
      </c>
      <c r="K178" s="6">
        <v>43.12</v>
      </c>
      <c r="L178" s="6">
        <v>43.12</v>
      </c>
      <c r="M178" s="6">
        <v>43.12</v>
      </c>
      <c r="N178" s="6">
        <v>43.12</v>
      </c>
      <c r="O178" s="6">
        <v>43.12</v>
      </c>
      <c r="P178" s="6">
        <v>43.12</v>
      </c>
      <c r="Q178" s="6">
        <v>43.12</v>
      </c>
      <c r="R178" s="6">
        <v>43.12</v>
      </c>
      <c r="S178" s="6">
        <v>43.12</v>
      </c>
      <c r="T178" s="6">
        <v>43.12</v>
      </c>
      <c r="U178" s="6">
        <v>43.12</v>
      </c>
      <c r="V178" s="6">
        <v>43.12</v>
      </c>
    </row>
    <row r="179" spans="2:22">
      <c r="B179" s="6" t="s">
        <v>39</v>
      </c>
      <c r="H179" s="6">
        <v>20</v>
      </c>
      <c r="I179" s="6" t="str">
        <f t="shared" si="36"/>
        <v>坂戸ガス_13A</v>
      </c>
      <c r="J179" s="6" t="str">
        <f t="shared" si="31"/>
        <v>20坂戸ガス_13A</v>
      </c>
      <c r="K179" s="6">
        <v>45</v>
      </c>
      <c r="L179" s="6">
        <v>45</v>
      </c>
      <c r="M179" s="6">
        <v>45</v>
      </c>
      <c r="N179" s="6">
        <v>45</v>
      </c>
      <c r="O179" s="6">
        <v>45</v>
      </c>
      <c r="P179" s="6">
        <v>45</v>
      </c>
      <c r="Q179" s="6">
        <v>45</v>
      </c>
      <c r="R179" s="6">
        <v>45</v>
      </c>
      <c r="S179" s="6">
        <v>45</v>
      </c>
      <c r="T179" s="6">
        <v>45</v>
      </c>
      <c r="U179" s="6">
        <v>45</v>
      </c>
      <c r="V179" s="6">
        <v>45</v>
      </c>
    </row>
    <row r="180" spans="2:22">
      <c r="B180" s="6" t="s">
        <v>197</v>
      </c>
      <c r="H180" s="6">
        <v>20</v>
      </c>
      <c r="I180" s="6" t="str">
        <f t="shared" si="36"/>
        <v>幸手都市ガス_13A</v>
      </c>
      <c r="J180" s="6" t="str">
        <f t="shared" si="31"/>
        <v>20幸手都市ガス_13A</v>
      </c>
      <c r="K180" s="6">
        <v>45</v>
      </c>
      <c r="L180" s="6">
        <v>45</v>
      </c>
      <c r="M180" s="6">
        <v>45</v>
      </c>
      <c r="N180" s="6">
        <v>45</v>
      </c>
      <c r="O180" s="6">
        <v>45</v>
      </c>
      <c r="P180" s="6">
        <v>45</v>
      </c>
      <c r="Q180" s="6">
        <v>45</v>
      </c>
      <c r="R180" s="6">
        <v>45</v>
      </c>
      <c r="S180" s="6">
        <v>45</v>
      </c>
      <c r="T180" s="6">
        <v>45</v>
      </c>
      <c r="U180" s="6">
        <v>45</v>
      </c>
      <c r="V180" s="6">
        <v>45</v>
      </c>
    </row>
    <row r="181" spans="2:22">
      <c r="B181" s="6" t="s">
        <v>42</v>
      </c>
      <c r="H181" s="6">
        <v>20</v>
      </c>
      <c r="I181" s="6" t="str">
        <f t="shared" si="36"/>
        <v>松栄ガス_13A</v>
      </c>
      <c r="J181" s="6" t="str">
        <f t="shared" si="31"/>
        <v>20松栄ガス_13A</v>
      </c>
      <c r="K181" s="6">
        <v>45</v>
      </c>
      <c r="L181" s="6">
        <v>45</v>
      </c>
      <c r="M181" s="6">
        <v>45</v>
      </c>
      <c r="N181" s="6">
        <v>45</v>
      </c>
      <c r="O181" s="6">
        <v>45</v>
      </c>
      <c r="P181" s="6">
        <v>45</v>
      </c>
      <c r="Q181" s="6">
        <v>45</v>
      </c>
      <c r="R181" s="6">
        <v>45</v>
      </c>
      <c r="S181" s="6">
        <v>45</v>
      </c>
      <c r="T181" s="6">
        <v>45</v>
      </c>
      <c r="U181" s="6">
        <v>45</v>
      </c>
      <c r="V181" s="6">
        <v>45</v>
      </c>
    </row>
    <row r="182" spans="2:22">
      <c r="B182" s="6" t="s">
        <v>44</v>
      </c>
      <c r="H182" s="6">
        <v>20</v>
      </c>
      <c r="I182" s="6" t="str">
        <f t="shared" si="36"/>
        <v>新日本瓦斯_13A</v>
      </c>
      <c r="J182" s="6" t="str">
        <f t="shared" si="31"/>
        <v>20新日本瓦斯_13A</v>
      </c>
      <c r="K182" s="6">
        <v>43.12</v>
      </c>
      <c r="L182" s="6">
        <v>43.12</v>
      </c>
      <c r="M182" s="6">
        <v>43.12</v>
      </c>
      <c r="N182" s="6">
        <v>43.12</v>
      </c>
      <c r="O182" s="6">
        <v>43.12</v>
      </c>
      <c r="P182" s="6">
        <v>43.12</v>
      </c>
      <c r="Q182" s="6">
        <v>43.12</v>
      </c>
      <c r="R182" s="6">
        <v>43.12</v>
      </c>
      <c r="S182" s="6">
        <v>43.12</v>
      </c>
      <c r="T182" s="6">
        <v>43.12</v>
      </c>
      <c r="U182" s="6">
        <v>43.12</v>
      </c>
      <c r="V182" s="6">
        <v>43.12</v>
      </c>
    </row>
    <row r="183" spans="2:22">
      <c r="B183" s="6" t="s">
        <v>45</v>
      </c>
      <c r="H183" s="6">
        <v>20</v>
      </c>
      <c r="I183" s="6" t="str">
        <f t="shared" si="36"/>
        <v>西武ガス_13A</v>
      </c>
      <c r="J183" s="6" t="str">
        <f t="shared" si="31"/>
        <v>20西武ガス_13A</v>
      </c>
      <c r="K183" s="6">
        <v>46.04</v>
      </c>
      <c r="L183" s="6">
        <v>46.04</v>
      </c>
      <c r="M183" s="6">
        <v>46.04</v>
      </c>
      <c r="N183" s="6">
        <v>46.04</v>
      </c>
      <c r="O183" s="6">
        <v>46.04</v>
      </c>
      <c r="P183" s="6">
        <v>46.04</v>
      </c>
      <c r="Q183" s="6">
        <v>46.04</v>
      </c>
      <c r="R183" s="6">
        <v>46.04</v>
      </c>
      <c r="S183" s="6">
        <v>46.04</v>
      </c>
      <c r="T183" s="6">
        <v>46.04</v>
      </c>
      <c r="U183" s="6">
        <v>46.04</v>
      </c>
      <c r="V183" s="6">
        <v>46.04</v>
      </c>
    </row>
    <row r="184" spans="2:22">
      <c r="B184" s="6" t="s">
        <v>46</v>
      </c>
      <c r="H184" s="6">
        <v>20</v>
      </c>
      <c r="I184" s="6" t="str">
        <f t="shared" si="36"/>
        <v>大東ガス_13A</v>
      </c>
      <c r="J184" s="6" t="str">
        <f t="shared" si="31"/>
        <v>20大東ガス_13A</v>
      </c>
      <c r="K184" s="6">
        <v>45</v>
      </c>
      <c r="L184" s="6">
        <v>45</v>
      </c>
      <c r="M184" s="6">
        <v>45</v>
      </c>
      <c r="N184" s="6">
        <v>45</v>
      </c>
      <c r="O184" s="6">
        <v>45</v>
      </c>
      <c r="P184" s="6">
        <v>45</v>
      </c>
      <c r="Q184" s="6">
        <v>45</v>
      </c>
      <c r="R184" s="6">
        <v>45</v>
      </c>
      <c r="S184" s="6">
        <v>45</v>
      </c>
      <c r="T184" s="6">
        <v>45</v>
      </c>
      <c r="U184" s="6">
        <v>45</v>
      </c>
      <c r="V184" s="6">
        <v>45</v>
      </c>
    </row>
    <row r="185" spans="2:22">
      <c r="B185" s="6" t="s">
        <v>93</v>
      </c>
      <c r="H185" s="6">
        <v>20</v>
      </c>
      <c r="I185" s="6" t="str">
        <f t="shared" si="36"/>
        <v>秩父ガス_13A</v>
      </c>
      <c r="J185" s="6" t="str">
        <f t="shared" si="31"/>
        <v>20秩父ガス_13A</v>
      </c>
      <c r="K185" s="6">
        <v>46.04</v>
      </c>
      <c r="L185" s="6">
        <v>46.04</v>
      </c>
      <c r="M185" s="6">
        <v>46.04</v>
      </c>
      <c r="N185" s="6">
        <v>46.04</v>
      </c>
      <c r="O185" s="6">
        <v>46.04</v>
      </c>
      <c r="P185" s="6">
        <v>46.04</v>
      </c>
      <c r="Q185" s="6">
        <v>46.04</v>
      </c>
      <c r="R185" s="6">
        <v>46.04</v>
      </c>
      <c r="S185" s="6">
        <v>46.04</v>
      </c>
      <c r="T185" s="6">
        <v>46.04</v>
      </c>
      <c r="U185" s="6">
        <v>46.04</v>
      </c>
      <c r="V185" s="6">
        <v>46.04</v>
      </c>
    </row>
    <row r="186" spans="2:22">
      <c r="B186" s="6" t="s">
        <v>94</v>
      </c>
      <c r="H186" s="6">
        <v>20</v>
      </c>
      <c r="I186" s="6" t="str">
        <f t="shared" si="36"/>
        <v>東彩ガス_13A</v>
      </c>
      <c r="J186" s="6" t="str">
        <f t="shared" si="31"/>
        <v>20東彩ガス_13A</v>
      </c>
      <c r="K186" s="6">
        <v>45</v>
      </c>
      <c r="L186" s="6">
        <v>45</v>
      </c>
      <c r="M186" s="6">
        <v>45</v>
      </c>
      <c r="N186" s="6">
        <v>45</v>
      </c>
      <c r="O186" s="6">
        <v>45</v>
      </c>
      <c r="P186" s="6">
        <v>45</v>
      </c>
      <c r="Q186" s="6">
        <v>45</v>
      </c>
      <c r="R186" s="6">
        <v>45</v>
      </c>
      <c r="S186" s="6">
        <v>45</v>
      </c>
      <c r="T186" s="6">
        <v>45</v>
      </c>
      <c r="U186" s="6">
        <v>45</v>
      </c>
      <c r="V186" s="6">
        <v>45</v>
      </c>
    </row>
    <row r="187" spans="2:22">
      <c r="B187" s="6" t="s">
        <v>95</v>
      </c>
      <c r="H187" s="6">
        <v>20</v>
      </c>
      <c r="I187" s="6" t="str">
        <f t="shared" si="36"/>
        <v>日高都市ガス_13A</v>
      </c>
      <c r="J187" s="6" t="str">
        <f t="shared" si="31"/>
        <v>20日高都市ガス_13A</v>
      </c>
      <c r="K187" s="6">
        <v>45</v>
      </c>
      <c r="L187" s="6">
        <v>45</v>
      </c>
      <c r="M187" s="6">
        <v>45</v>
      </c>
      <c r="N187" s="6">
        <v>45</v>
      </c>
      <c r="O187" s="6">
        <v>45</v>
      </c>
      <c r="P187" s="6">
        <v>45</v>
      </c>
      <c r="Q187" s="6">
        <v>45</v>
      </c>
      <c r="R187" s="6">
        <v>45</v>
      </c>
      <c r="S187" s="6">
        <v>45</v>
      </c>
      <c r="T187" s="6">
        <v>45</v>
      </c>
      <c r="U187" s="6">
        <v>45</v>
      </c>
      <c r="V187" s="6">
        <v>45</v>
      </c>
    </row>
    <row r="188" spans="2:22">
      <c r="B188" s="6" t="s">
        <v>96</v>
      </c>
      <c r="H188" s="6">
        <v>20</v>
      </c>
      <c r="I188" s="6" t="str">
        <f t="shared" si="36"/>
        <v>武州ガス_13A</v>
      </c>
      <c r="J188" s="6" t="str">
        <f t="shared" si="31"/>
        <v>20武州ガス_13A</v>
      </c>
      <c r="K188" s="6">
        <v>45</v>
      </c>
      <c r="L188" s="6">
        <v>45</v>
      </c>
      <c r="M188" s="6">
        <v>45</v>
      </c>
      <c r="N188" s="6">
        <v>45</v>
      </c>
      <c r="O188" s="6">
        <v>45</v>
      </c>
      <c r="P188" s="6">
        <v>45</v>
      </c>
      <c r="Q188" s="6">
        <v>45</v>
      </c>
      <c r="R188" s="6">
        <v>45</v>
      </c>
      <c r="S188" s="6">
        <v>45</v>
      </c>
      <c r="T188" s="6">
        <v>45</v>
      </c>
      <c r="U188" s="6">
        <v>45</v>
      </c>
      <c r="V188" s="6">
        <v>45</v>
      </c>
    </row>
    <row r="189" spans="2:22">
      <c r="B189" s="6" t="s">
        <v>97</v>
      </c>
      <c r="H189" s="6">
        <v>20</v>
      </c>
      <c r="I189" s="6" t="str">
        <f t="shared" si="36"/>
        <v>本庄ガス_13A</v>
      </c>
      <c r="J189" s="6" t="str">
        <f t="shared" si="31"/>
        <v>20本庄ガス_13A</v>
      </c>
      <c r="K189" s="6">
        <v>43.12</v>
      </c>
      <c r="L189" s="6">
        <v>43.12</v>
      </c>
      <c r="M189" s="6">
        <v>43.12</v>
      </c>
      <c r="N189" s="6">
        <v>43.12</v>
      </c>
      <c r="O189" s="6">
        <v>43.12</v>
      </c>
      <c r="P189" s="6">
        <v>43.12</v>
      </c>
      <c r="Q189" s="6">
        <v>43.12</v>
      </c>
      <c r="R189" s="6">
        <v>43.12</v>
      </c>
      <c r="S189" s="6">
        <v>43.12</v>
      </c>
      <c r="T189" s="6">
        <v>43.12</v>
      </c>
      <c r="U189" s="6">
        <v>43.12</v>
      </c>
      <c r="V189" s="6">
        <v>43.12</v>
      </c>
    </row>
    <row r="190" spans="2:22">
      <c r="B190" s="6" t="s">
        <v>154</v>
      </c>
      <c r="H190" s="6">
        <v>20</v>
      </c>
      <c r="I190" s="6" t="str">
        <f t="shared" si="36"/>
        <v>武蔵野ガス_13A</v>
      </c>
      <c r="J190" s="6" t="str">
        <f t="shared" si="31"/>
        <v>20武蔵野ガス_13A</v>
      </c>
      <c r="K190" s="6">
        <v>46.04</v>
      </c>
      <c r="L190" s="6">
        <v>46.04</v>
      </c>
      <c r="M190" s="6">
        <v>46.04</v>
      </c>
      <c r="N190" s="6">
        <v>46.04</v>
      </c>
      <c r="O190" s="6">
        <v>46.04</v>
      </c>
      <c r="P190" s="6">
        <v>46.04</v>
      </c>
      <c r="Q190" s="6">
        <v>46.04</v>
      </c>
      <c r="R190" s="6">
        <v>46.04</v>
      </c>
      <c r="S190" s="6">
        <v>46.04</v>
      </c>
      <c r="T190" s="6">
        <v>46.04</v>
      </c>
      <c r="U190" s="6">
        <v>46.04</v>
      </c>
      <c r="V190" s="6">
        <v>46.04</v>
      </c>
    </row>
    <row r="191" spans="2:22">
      <c r="B191" s="6" t="s">
        <v>102</v>
      </c>
      <c r="H191" s="6">
        <v>20</v>
      </c>
      <c r="I191" s="6" t="str">
        <f t="shared" si="36"/>
        <v>鷲宮ガス_13A</v>
      </c>
      <c r="J191" s="6" t="str">
        <f t="shared" si="31"/>
        <v>20鷲宮ガス_13A</v>
      </c>
      <c r="K191" s="6">
        <v>45</v>
      </c>
      <c r="L191" s="6">
        <v>45</v>
      </c>
      <c r="M191" s="6">
        <v>45</v>
      </c>
      <c r="N191" s="6">
        <v>45</v>
      </c>
      <c r="O191" s="6">
        <v>45</v>
      </c>
      <c r="P191" s="6">
        <v>45</v>
      </c>
      <c r="Q191" s="6">
        <v>45</v>
      </c>
      <c r="R191" s="6">
        <v>45</v>
      </c>
      <c r="S191" s="6">
        <v>45</v>
      </c>
      <c r="T191" s="6">
        <v>45</v>
      </c>
      <c r="U191" s="6">
        <v>45</v>
      </c>
      <c r="V191" s="6">
        <v>45</v>
      </c>
    </row>
    <row r="192" spans="2:22">
      <c r="B192" s="6" t="s">
        <v>103</v>
      </c>
      <c r="H192" s="6">
        <v>20</v>
      </c>
      <c r="I192" s="6" t="str">
        <f t="shared" si="36"/>
        <v>入間ガス_6A</v>
      </c>
      <c r="J192" s="6" t="str">
        <f t="shared" si="31"/>
        <v>20入間ガス_6A</v>
      </c>
      <c r="K192" s="6">
        <v>29.3</v>
      </c>
      <c r="L192" s="6">
        <v>29.3</v>
      </c>
      <c r="M192" s="6">
        <v>29.3</v>
      </c>
      <c r="N192" s="6">
        <v>29.3</v>
      </c>
      <c r="O192" s="6">
        <v>29.3</v>
      </c>
      <c r="P192" s="6">
        <v>29.3</v>
      </c>
      <c r="Q192" s="6">
        <v>29.3</v>
      </c>
      <c r="R192" s="6">
        <v>29.3</v>
      </c>
      <c r="S192" s="6">
        <v>29.3</v>
      </c>
      <c r="T192" s="6">
        <v>29.3</v>
      </c>
      <c r="U192" s="6">
        <v>29.3</v>
      </c>
      <c r="V192" s="6">
        <v>29.3</v>
      </c>
    </row>
    <row r="193" spans="2:22">
      <c r="B193" s="6" t="s">
        <v>104</v>
      </c>
      <c r="H193" s="6">
        <v>20</v>
      </c>
      <c r="I193" s="6" t="str">
        <f t="shared" si="36"/>
        <v>角栄ガス_6A</v>
      </c>
      <c r="J193" s="6" t="str">
        <f t="shared" si="31"/>
        <v>20角栄ガス_6A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</row>
    <row r="194" spans="2:22">
      <c r="B194" s="6" t="s">
        <v>105</v>
      </c>
      <c r="H194" s="6">
        <v>20</v>
      </c>
      <c r="I194" s="6" t="s">
        <v>368</v>
      </c>
      <c r="J194" s="6" t="str">
        <f t="shared" si="31"/>
        <v>20新日本瓦斯_6A</v>
      </c>
      <c r="K194" s="6">
        <v>29.3</v>
      </c>
      <c r="L194" s="6">
        <v>29.3</v>
      </c>
      <c r="M194" s="6">
        <v>29.3</v>
      </c>
      <c r="N194" s="6">
        <v>29.3</v>
      </c>
      <c r="O194" s="6">
        <v>29.3</v>
      </c>
      <c r="P194" s="6">
        <v>29.3</v>
      </c>
      <c r="Q194" s="6">
        <v>29.3</v>
      </c>
      <c r="R194" s="6">
        <v>29.3</v>
      </c>
      <c r="S194" s="6">
        <v>29.3</v>
      </c>
      <c r="T194" s="6">
        <v>29.3</v>
      </c>
      <c r="U194" s="6">
        <v>29.3</v>
      </c>
      <c r="V194" s="6">
        <v>29.3</v>
      </c>
    </row>
    <row r="195" spans="2:22">
      <c r="B195" s="6" t="s">
        <v>228</v>
      </c>
      <c r="H195" s="6">
        <v>20</v>
      </c>
      <c r="I195" s="6" t="str">
        <f t="shared" ref="I195:I204" si="37">I167</f>
        <v>秩父ガス_6A</v>
      </c>
      <c r="J195" s="6" t="str">
        <f t="shared" si="31"/>
        <v>20秩父ガス_6A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</row>
    <row r="196" spans="2:22">
      <c r="B196" s="6" t="s">
        <v>229</v>
      </c>
      <c r="H196" s="6">
        <v>20</v>
      </c>
      <c r="I196" s="6" t="str">
        <f t="shared" si="37"/>
        <v>日高都市ガス_6A</v>
      </c>
      <c r="J196" s="6" t="str">
        <f t="shared" si="31"/>
        <v>20日高都市ガス_6A</v>
      </c>
      <c r="K196" s="6">
        <v>29.3</v>
      </c>
      <c r="L196" s="6">
        <v>29.3</v>
      </c>
      <c r="M196" s="6">
        <v>29.3</v>
      </c>
      <c r="N196" s="6">
        <v>29.3</v>
      </c>
      <c r="O196" s="6">
        <v>29.3</v>
      </c>
      <c r="P196" s="6">
        <v>29.3</v>
      </c>
      <c r="Q196" s="6">
        <v>29.3</v>
      </c>
      <c r="R196" s="6">
        <v>29.3</v>
      </c>
      <c r="S196" s="6">
        <v>29.3</v>
      </c>
      <c r="T196" s="6">
        <v>29.3</v>
      </c>
      <c r="U196" s="6">
        <v>29.3</v>
      </c>
      <c r="V196" s="6">
        <v>29.3</v>
      </c>
    </row>
    <row r="197" spans="2:22">
      <c r="H197" s="6">
        <v>20</v>
      </c>
      <c r="I197" s="6" t="str">
        <f t="shared" si="37"/>
        <v>武蔵野ガス_6A</v>
      </c>
      <c r="J197" s="6" t="str">
        <f t="shared" si="31"/>
        <v>20武蔵野ガス_6A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  <c r="V197" s="6">
        <v>0</v>
      </c>
    </row>
    <row r="198" spans="2:22">
      <c r="B198" s="6" t="s">
        <v>148</v>
      </c>
      <c r="H198" s="6">
        <v>20</v>
      </c>
      <c r="I198" s="6" t="str">
        <f t="shared" si="37"/>
        <v>本庄ガス_12A</v>
      </c>
      <c r="J198" s="6" t="str">
        <f t="shared" si="31"/>
        <v>20本庄ガス_12A</v>
      </c>
      <c r="K198" s="6">
        <v>41.86</v>
      </c>
      <c r="L198" s="6">
        <v>41.86</v>
      </c>
      <c r="M198" s="6">
        <v>41.86</v>
      </c>
      <c r="N198" s="6">
        <v>41.86</v>
      </c>
      <c r="O198" s="6">
        <v>41.86</v>
      </c>
      <c r="P198" s="6">
        <v>41.86</v>
      </c>
      <c r="Q198" s="6">
        <v>41.86</v>
      </c>
      <c r="R198" s="6">
        <v>41.86</v>
      </c>
      <c r="S198" s="6">
        <v>41.86</v>
      </c>
      <c r="T198" s="6">
        <v>41.86</v>
      </c>
      <c r="U198" s="6">
        <v>41.86</v>
      </c>
      <c r="V198" s="6">
        <v>41.86</v>
      </c>
    </row>
    <row r="199" spans="2:22">
      <c r="B199" s="6" t="s">
        <v>149</v>
      </c>
      <c r="H199" s="6">
        <v>20</v>
      </c>
      <c r="I199" s="6" t="str">
        <f t="shared" si="37"/>
        <v>シートその１で設定した都市ガス</v>
      </c>
      <c r="J199" s="6" t="str">
        <f t="shared" si="31"/>
        <v>20シートその１で設定した都市ガス</v>
      </c>
      <c r="K199" s="6">
        <v>9999</v>
      </c>
      <c r="L199" s="6">
        <v>9999</v>
      </c>
      <c r="M199" s="6">
        <v>9999</v>
      </c>
      <c r="N199" s="6">
        <v>9999</v>
      </c>
      <c r="O199" s="6">
        <v>9999</v>
      </c>
      <c r="P199" s="6">
        <v>9999</v>
      </c>
      <c r="Q199" s="6">
        <v>9999</v>
      </c>
      <c r="R199" s="6">
        <v>9999</v>
      </c>
      <c r="S199" s="6">
        <v>9999</v>
      </c>
      <c r="T199" s="6">
        <v>9999</v>
      </c>
      <c r="U199" s="6">
        <v>9999</v>
      </c>
      <c r="V199" s="6">
        <v>9999</v>
      </c>
    </row>
    <row r="200" spans="2:22">
      <c r="B200" s="6" t="s">
        <v>150</v>
      </c>
      <c r="H200" s="6">
        <v>20</v>
      </c>
      <c r="I200" s="6" t="str">
        <f t="shared" si="37"/>
        <v>シートその１で設定した都市ガス</v>
      </c>
      <c r="J200" s="6" t="str">
        <f t="shared" si="31"/>
        <v>20シートその１で設定した都市ガス</v>
      </c>
      <c r="K200" s="6">
        <v>9999</v>
      </c>
      <c r="L200" s="6">
        <v>9999</v>
      </c>
      <c r="M200" s="6">
        <v>9999</v>
      </c>
      <c r="N200" s="6">
        <v>9999</v>
      </c>
      <c r="O200" s="6">
        <v>9999</v>
      </c>
      <c r="P200" s="6">
        <v>9999</v>
      </c>
      <c r="Q200" s="6">
        <v>9999</v>
      </c>
      <c r="R200" s="6">
        <v>9999</v>
      </c>
      <c r="S200" s="6">
        <v>9999</v>
      </c>
      <c r="T200" s="6">
        <v>9999</v>
      </c>
      <c r="U200" s="6">
        <v>9999</v>
      </c>
      <c r="V200" s="6">
        <v>9999</v>
      </c>
    </row>
    <row r="201" spans="2:22">
      <c r="H201" s="6">
        <v>21</v>
      </c>
      <c r="I201" s="6" t="str">
        <f t="shared" si="37"/>
        <v>東京ガス_13A</v>
      </c>
      <c r="J201" s="6" t="str">
        <f t="shared" si="31"/>
        <v>21東京ガス_13A</v>
      </c>
      <c r="K201" s="6">
        <v>45</v>
      </c>
      <c r="L201" s="6">
        <v>45</v>
      </c>
      <c r="M201" s="6">
        <v>45</v>
      </c>
      <c r="N201" s="6">
        <v>45</v>
      </c>
      <c r="O201" s="6">
        <v>45</v>
      </c>
      <c r="P201" s="6">
        <v>45</v>
      </c>
      <c r="Q201" s="6">
        <v>45</v>
      </c>
      <c r="R201" s="6">
        <v>45</v>
      </c>
      <c r="S201" s="6">
        <v>45</v>
      </c>
      <c r="T201" s="6">
        <v>45</v>
      </c>
      <c r="U201" s="6">
        <v>45</v>
      </c>
      <c r="V201" s="6">
        <v>45</v>
      </c>
    </row>
    <row r="202" spans="2:22">
      <c r="B202" s="6" t="s">
        <v>151</v>
      </c>
      <c r="H202" s="6">
        <v>21</v>
      </c>
      <c r="I202" s="6" t="str">
        <f t="shared" si="37"/>
        <v>伊奈都市ガス_13A</v>
      </c>
      <c r="J202" s="6" t="str">
        <f t="shared" si="31"/>
        <v>21伊奈都市ガス_13A</v>
      </c>
      <c r="K202" s="6">
        <v>45</v>
      </c>
      <c r="L202" s="6">
        <v>45</v>
      </c>
      <c r="M202" s="6">
        <v>45</v>
      </c>
      <c r="N202" s="6">
        <v>45</v>
      </c>
      <c r="O202" s="6">
        <v>45</v>
      </c>
      <c r="P202" s="6">
        <v>45</v>
      </c>
      <c r="Q202" s="6">
        <v>45</v>
      </c>
      <c r="R202" s="6">
        <v>45</v>
      </c>
      <c r="S202" s="6">
        <v>45</v>
      </c>
      <c r="T202" s="6">
        <v>45</v>
      </c>
      <c r="U202" s="6">
        <v>45</v>
      </c>
      <c r="V202" s="6">
        <v>45</v>
      </c>
    </row>
    <row r="203" spans="2:22">
      <c r="B203" s="6" t="s">
        <v>150</v>
      </c>
      <c r="H203" s="6">
        <v>21</v>
      </c>
      <c r="I203" s="6" t="str">
        <f t="shared" si="37"/>
        <v>入間ガス_13A</v>
      </c>
      <c r="J203" s="6" t="str">
        <f t="shared" si="31"/>
        <v>21入間ガス_13A</v>
      </c>
      <c r="K203" s="6">
        <v>43.12</v>
      </c>
      <c r="L203" s="6">
        <v>43.12</v>
      </c>
      <c r="M203" s="6">
        <v>43.12</v>
      </c>
      <c r="N203" s="6">
        <v>43.12</v>
      </c>
      <c r="O203" s="6">
        <v>43.12</v>
      </c>
      <c r="P203" s="6">
        <v>43.12</v>
      </c>
      <c r="Q203" s="6">
        <v>43.12</v>
      </c>
      <c r="R203" s="6">
        <v>43.12</v>
      </c>
      <c r="S203" s="6">
        <v>43.12</v>
      </c>
      <c r="T203" s="6">
        <v>43.12</v>
      </c>
      <c r="U203" s="6">
        <v>43.12</v>
      </c>
      <c r="V203" s="6">
        <v>43.12</v>
      </c>
    </row>
    <row r="204" spans="2:22">
      <c r="H204" s="6">
        <v>21</v>
      </c>
      <c r="I204" s="6" t="str">
        <f t="shared" si="37"/>
        <v>太田都市ガス_13A</v>
      </c>
      <c r="J204" s="6" t="str">
        <f t="shared" ref="J204" si="38">CONCATENATE(H204,I204)</f>
        <v>21太田都市ガス_13A</v>
      </c>
      <c r="K204" s="6">
        <v>45</v>
      </c>
      <c r="L204" s="6">
        <v>45</v>
      </c>
      <c r="M204" s="6">
        <v>45</v>
      </c>
      <c r="N204" s="6">
        <v>45</v>
      </c>
      <c r="O204" s="6">
        <v>45</v>
      </c>
      <c r="P204" s="6">
        <v>45</v>
      </c>
      <c r="Q204" s="6">
        <v>45</v>
      </c>
      <c r="R204" s="6">
        <v>45</v>
      </c>
      <c r="S204" s="6">
        <v>45</v>
      </c>
      <c r="T204" s="6">
        <v>45</v>
      </c>
      <c r="U204" s="6">
        <v>45</v>
      </c>
      <c r="V204" s="6">
        <v>45</v>
      </c>
    </row>
    <row r="205" spans="2:22">
      <c r="B205" s="6" t="s">
        <v>152</v>
      </c>
      <c r="H205" s="6">
        <v>21</v>
      </c>
      <c r="I205" s="6" t="str">
        <f t="shared" ref="I205:I221" si="39">I177</f>
        <v>角栄ガス_13A</v>
      </c>
      <c r="J205" s="6" t="str">
        <f t="shared" si="31"/>
        <v>21角栄ガス_13A</v>
      </c>
      <c r="K205" s="6">
        <v>45</v>
      </c>
      <c r="L205" s="6">
        <v>45</v>
      </c>
      <c r="M205" s="6">
        <v>45</v>
      </c>
      <c r="N205" s="6">
        <v>45</v>
      </c>
      <c r="O205" s="6">
        <v>45</v>
      </c>
      <c r="P205" s="6">
        <v>45</v>
      </c>
      <c r="Q205" s="6">
        <v>45</v>
      </c>
      <c r="R205" s="6">
        <v>45</v>
      </c>
      <c r="S205" s="6">
        <v>45</v>
      </c>
      <c r="T205" s="6">
        <v>45</v>
      </c>
      <c r="U205" s="6">
        <v>45</v>
      </c>
      <c r="V205" s="6">
        <v>45</v>
      </c>
    </row>
    <row r="206" spans="2:22">
      <c r="B206" s="6" t="s">
        <v>153</v>
      </c>
      <c r="H206" s="6">
        <v>21</v>
      </c>
      <c r="I206" s="6" t="str">
        <f t="shared" si="39"/>
        <v>埼玉ガス_13A</v>
      </c>
      <c r="J206" s="6" t="str">
        <f t="shared" si="31"/>
        <v>21埼玉ガス_13A</v>
      </c>
      <c r="K206" s="6">
        <v>43.12</v>
      </c>
      <c r="L206" s="6">
        <v>43.12</v>
      </c>
      <c r="M206" s="6">
        <v>43.12</v>
      </c>
      <c r="N206" s="6">
        <v>43.12</v>
      </c>
      <c r="O206" s="6">
        <v>43.12</v>
      </c>
      <c r="P206" s="6">
        <v>43.12</v>
      </c>
      <c r="Q206" s="6">
        <v>43.12</v>
      </c>
      <c r="R206" s="6">
        <v>43.12</v>
      </c>
      <c r="S206" s="6">
        <v>43.12</v>
      </c>
      <c r="T206" s="6">
        <v>43.12</v>
      </c>
      <c r="U206" s="6">
        <v>43.12</v>
      </c>
      <c r="V206" s="6">
        <v>43.12</v>
      </c>
    </row>
    <row r="207" spans="2:22">
      <c r="H207" s="6">
        <v>21</v>
      </c>
      <c r="I207" s="6" t="str">
        <f t="shared" si="39"/>
        <v>坂戸ガス_13A</v>
      </c>
      <c r="J207" s="6" t="str">
        <f t="shared" si="31"/>
        <v>21坂戸ガス_13A</v>
      </c>
      <c r="K207" s="6">
        <v>45</v>
      </c>
      <c r="L207" s="6">
        <v>45</v>
      </c>
      <c r="M207" s="6">
        <v>45</v>
      </c>
      <c r="N207" s="6">
        <v>45</v>
      </c>
      <c r="O207" s="6">
        <v>45</v>
      </c>
      <c r="P207" s="6">
        <v>45</v>
      </c>
      <c r="Q207" s="6">
        <v>45</v>
      </c>
      <c r="R207" s="6">
        <v>45</v>
      </c>
      <c r="S207" s="6">
        <v>45</v>
      </c>
      <c r="T207" s="6">
        <v>45</v>
      </c>
      <c r="U207" s="6">
        <v>45</v>
      </c>
      <c r="V207" s="6">
        <v>45</v>
      </c>
    </row>
    <row r="208" spans="2:22">
      <c r="H208" s="6">
        <v>21</v>
      </c>
      <c r="I208" s="6" t="str">
        <f t="shared" si="39"/>
        <v>幸手都市ガス_13A</v>
      </c>
      <c r="J208" s="6" t="str">
        <f t="shared" si="31"/>
        <v>21幸手都市ガス_13A</v>
      </c>
      <c r="K208" s="6">
        <v>45</v>
      </c>
      <c r="L208" s="6">
        <v>45</v>
      </c>
      <c r="M208" s="6">
        <v>45</v>
      </c>
      <c r="N208" s="6">
        <v>45</v>
      </c>
      <c r="O208" s="6">
        <v>45</v>
      </c>
      <c r="P208" s="6">
        <v>45</v>
      </c>
      <c r="Q208" s="6">
        <v>45</v>
      </c>
      <c r="R208" s="6">
        <v>45</v>
      </c>
      <c r="S208" s="6">
        <v>45</v>
      </c>
      <c r="T208" s="6">
        <v>45</v>
      </c>
      <c r="U208" s="6">
        <v>45</v>
      </c>
      <c r="V208" s="6">
        <v>45</v>
      </c>
    </row>
    <row r="209" spans="8:22">
      <c r="H209" s="6">
        <v>21</v>
      </c>
      <c r="I209" s="6" t="str">
        <f t="shared" si="39"/>
        <v>松栄ガス_13A</v>
      </c>
      <c r="J209" s="6" t="str">
        <f t="shared" si="31"/>
        <v>21松栄ガス_13A</v>
      </c>
      <c r="K209" s="6">
        <v>45</v>
      </c>
      <c r="L209" s="6">
        <v>45</v>
      </c>
      <c r="M209" s="6">
        <v>45</v>
      </c>
      <c r="N209" s="6">
        <v>45</v>
      </c>
      <c r="O209" s="6">
        <v>45</v>
      </c>
      <c r="P209" s="6">
        <v>45</v>
      </c>
      <c r="Q209" s="6">
        <v>45</v>
      </c>
      <c r="R209" s="6">
        <v>45</v>
      </c>
      <c r="S209" s="6">
        <v>45</v>
      </c>
      <c r="T209" s="6">
        <v>45</v>
      </c>
      <c r="U209" s="6">
        <v>45</v>
      </c>
      <c r="V209" s="6">
        <v>45</v>
      </c>
    </row>
    <row r="210" spans="8:22">
      <c r="H210" s="6">
        <v>21</v>
      </c>
      <c r="I210" s="6" t="str">
        <f t="shared" si="39"/>
        <v>新日本瓦斯_13A</v>
      </c>
      <c r="J210" s="6" t="str">
        <f t="shared" si="31"/>
        <v>21新日本瓦斯_13A</v>
      </c>
      <c r="K210" s="6">
        <v>43.12</v>
      </c>
      <c r="L210" s="6">
        <v>43.12</v>
      </c>
      <c r="M210" s="6">
        <v>43.12</v>
      </c>
      <c r="N210" s="6">
        <v>43.12</v>
      </c>
      <c r="O210" s="6">
        <v>43.12</v>
      </c>
      <c r="P210" s="6">
        <v>43.12</v>
      </c>
      <c r="Q210" s="6">
        <v>43.12</v>
      </c>
      <c r="R210" s="6">
        <v>43.12</v>
      </c>
      <c r="S210" s="6">
        <v>43.12</v>
      </c>
      <c r="T210" s="6">
        <v>43.12</v>
      </c>
      <c r="U210" s="6">
        <v>43.12</v>
      </c>
      <c r="V210" s="6">
        <v>43.12</v>
      </c>
    </row>
    <row r="211" spans="8:22">
      <c r="H211" s="6">
        <v>21</v>
      </c>
      <c r="I211" s="6" t="str">
        <f t="shared" si="39"/>
        <v>西武ガス_13A</v>
      </c>
      <c r="J211" s="6" t="str">
        <f t="shared" si="31"/>
        <v>21西武ガス_13A</v>
      </c>
      <c r="K211" s="6">
        <v>46.04</v>
      </c>
      <c r="L211" s="6">
        <v>46.04</v>
      </c>
      <c r="M211" s="6">
        <v>46.04</v>
      </c>
      <c r="N211" s="6">
        <v>46.04</v>
      </c>
      <c r="O211" s="6">
        <v>46.04</v>
      </c>
      <c r="P211" s="6">
        <v>46.04</v>
      </c>
      <c r="Q211" s="6">
        <v>43.12</v>
      </c>
      <c r="R211" s="6">
        <v>43.12</v>
      </c>
      <c r="S211" s="6">
        <v>43.12</v>
      </c>
      <c r="T211" s="6">
        <v>43.12</v>
      </c>
      <c r="U211" s="6">
        <v>43.12</v>
      </c>
      <c r="V211" s="6">
        <v>43.12</v>
      </c>
    </row>
    <row r="212" spans="8:22">
      <c r="H212" s="6">
        <v>21</v>
      </c>
      <c r="I212" s="6" t="str">
        <f t="shared" si="39"/>
        <v>大東ガス_13A</v>
      </c>
      <c r="J212" s="6" t="str">
        <f t="shared" si="31"/>
        <v>21大東ガス_13A</v>
      </c>
      <c r="K212" s="6">
        <v>45</v>
      </c>
      <c r="L212" s="6">
        <v>45</v>
      </c>
      <c r="M212" s="6">
        <v>45</v>
      </c>
      <c r="N212" s="6">
        <v>45</v>
      </c>
      <c r="O212" s="6">
        <v>45</v>
      </c>
      <c r="P212" s="6">
        <v>45</v>
      </c>
      <c r="Q212" s="6">
        <v>45</v>
      </c>
      <c r="R212" s="6">
        <v>45</v>
      </c>
      <c r="S212" s="6">
        <v>45</v>
      </c>
      <c r="T212" s="6">
        <v>45</v>
      </c>
      <c r="U212" s="6">
        <v>45</v>
      </c>
      <c r="V212" s="6">
        <v>45</v>
      </c>
    </row>
    <row r="213" spans="8:22">
      <c r="H213" s="6">
        <v>21</v>
      </c>
      <c r="I213" s="6" t="str">
        <f t="shared" si="39"/>
        <v>秩父ガス_13A</v>
      </c>
      <c r="J213" s="6" t="str">
        <f t="shared" ref="J213:J281" si="40">CONCATENATE(H213,I213)</f>
        <v>21秩父ガス_13A</v>
      </c>
      <c r="K213" s="6">
        <v>46.04</v>
      </c>
      <c r="L213" s="6">
        <v>46.04</v>
      </c>
      <c r="M213" s="6">
        <v>46.04</v>
      </c>
      <c r="N213" s="6">
        <v>46.04</v>
      </c>
      <c r="O213" s="6">
        <v>46.04</v>
      </c>
      <c r="P213" s="6">
        <v>46.04</v>
      </c>
      <c r="Q213" s="6">
        <v>46.04</v>
      </c>
      <c r="R213" s="6">
        <v>46.04</v>
      </c>
      <c r="S213" s="6">
        <v>46.04</v>
      </c>
      <c r="T213" s="6">
        <v>46.04</v>
      </c>
      <c r="U213" s="6">
        <v>46.04</v>
      </c>
      <c r="V213" s="6">
        <v>46.04</v>
      </c>
    </row>
    <row r="214" spans="8:22">
      <c r="H214" s="6">
        <v>21</v>
      </c>
      <c r="I214" s="6" t="str">
        <f t="shared" si="39"/>
        <v>東彩ガス_13A</v>
      </c>
      <c r="J214" s="6" t="str">
        <f t="shared" si="40"/>
        <v>21東彩ガス_13A</v>
      </c>
      <c r="K214" s="6">
        <v>45</v>
      </c>
      <c r="L214" s="6">
        <v>45</v>
      </c>
      <c r="M214" s="6">
        <v>45</v>
      </c>
      <c r="N214" s="6">
        <v>45</v>
      </c>
      <c r="O214" s="6">
        <v>45</v>
      </c>
      <c r="P214" s="6">
        <v>45</v>
      </c>
      <c r="Q214" s="6">
        <v>45</v>
      </c>
      <c r="R214" s="6">
        <v>45</v>
      </c>
      <c r="S214" s="6">
        <v>45</v>
      </c>
      <c r="T214" s="6">
        <v>45</v>
      </c>
      <c r="U214" s="6">
        <v>45</v>
      </c>
      <c r="V214" s="6">
        <v>45</v>
      </c>
    </row>
    <row r="215" spans="8:22">
      <c r="H215" s="6">
        <v>21</v>
      </c>
      <c r="I215" s="6" t="str">
        <f t="shared" si="39"/>
        <v>日高都市ガス_13A</v>
      </c>
      <c r="J215" s="6" t="str">
        <f t="shared" si="40"/>
        <v>21日高都市ガス_13A</v>
      </c>
      <c r="K215" s="6">
        <v>45</v>
      </c>
      <c r="L215" s="6">
        <v>45</v>
      </c>
      <c r="M215" s="6">
        <v>45</v>
      </c>
      <c r="N215" s="6">
        <v>45</v>
      </c>
      <c r="O215" s="6">
        <v>45</v>
      </c>
      <c r="P215" s="6">
        <v>45</v>
      </c>
      <c r="Q215" s="6">
        <v>45</v>
      </c>
      <c r="R215" s="6">
        <v>45</v>
      </c>
      <c r="S215" s="6">
        <v>45</v>
      </c>
      <c r="T215" s="6">
        <v>45</v>
      </c>
      <c r="U215" s="6">
        <v>45</v>
      </c>
      <c r="V215" s="6">
        <v>45</v>
      </c>
    </row>
    <row r="216" spans="8:22">
      <c r="H216" s="6">
        <v>21</v>
      </c>
      <c r="I216" s="6" t="str">
        <f t="shared" si="39"/>
        <v>武州ガス_13A</v>
      </c>
      <c r="J216" s="6" t="str">
        <f t="shared" si="40"/>
        <v>21武州ガス_13A</v>
      </c>
      <c r="K216" s="6">
        <v>45</v>
      </c>
      <c r="L216" s="6">
        <v>45</v>
      </c>
      <c r="M216" s="6">
        <v>45</v>
      </c>
      <c r="N216" s="6">
        <v>45</v>
      </c>
      <c r="O216" s="6">
        <v>45</v>
      </c>
      <c r="P216" s="6">
        <v>45</v>
      </c>
      <c r="Q216" s="6">
        <v>45</v>
      </c>
      <c r="R216" s="6">
        <v>45</v>
      </c>
      <c r="S216" s="6">
        <v>45</v>
      </c>
      <c r="T216" s="6">
        <v>45</v>
      </c>
      <c r="U216" s="6">
        <v>45</v>
      </c>
      <c r="V216" s="6">
        <v>45</v>
      </c>
    </row>
    <row r="217" spans="8:22">
      <c r="H217" s="6">
        <v>21</v>
      </c>
      <c r="I217" s="6" t="str">
        <f t="shared" si="39"/>
        <v>本庄ガス_13A</v>
      </c>
      <c r="J217" s="6" t="str">
        <f t="shared" si="40"/>
        <v>21本庄ガス_13A</v>
      </c>
      <c r="K217" s="6">
        <v>43.12</v>
      </c>
      <c r="L217" s="6">
        <v>43.12</v>
      </c>
      <c r="M217" s="6">
        <v>43.12</v>
      </c>
      <c r="N217" s="6">
        <v>43.12</v>
      </c>
      <c r="O217" s="6">
        <v>43.12</v>
      </c>
      <c r="P217" s="6">
        <v>43.12</v>
      </c>
      <c r="Q217" s="6">
        <v>43.12</v>
      </c>
      <c r="R217" s="6">
        <v>43.12</v>
      </c>
      <c r="S217" s="6">
        <v>43.12</v>
      </c>
      <c r="T217" s="6">
        <v>43.12</v>
      </c>
      <c r="U217" s="6">
        <v>43.12</v>
      </c>
      <c r="V217" s="6">
        <v>43.12</v>
      </c>
    </row>
    <row r="218" spans="8:22">
      <c r="H218" s="6">
        <v>21</v>
      </c>
      <c r="I218" s="6" t="str">
        <f t="shared" si="39"/>
        <v>武蔵野ガス_13A</v>
      </c>
      <c r="J218" s="6" t="str">
        <f t="shared" si="40"/>
        <v>21武蔵野ガス_13A</v>
      </c>
      <c r="K218" s="6">
        <v>46.04</v>
      </c>
      <c r="L218" s="6">
        <v>46.04</v>
      </c>
      <c r="M218" s="6">
        <v>46.04</v>
      </c>
      <c r="N218" s="6">
        <v>46.04</v>
      </c>
      <c r="O218" s="6">
        <v>46.04</v>
      </c>
      <c r="P218" s="6">
        <v>46.04</v>
      </c>
      <c r="Q218" s="6">
        <v>46.04</v>
      </c>
      <c r="R218" s="6">
        <v>46.04</v>
      </c>
      <c r="S218" s="6">
        <v>46.04</v>
      </c>
      <c r="T218" s="6">
        <v>46.04</v>
      </c>
      <c r="U218" s="6">
        <v>46.04</v>
      </c>
      <c r="V218" s="6">
        <v>46.04</v>
      </c>
    </row>
    <row r="219" spans="8:22">
      <c r="H219" s="6">
        <v>21</v>
      </c>
      <c r="I219" s="6" t="str">
        <f t="shared" si="39"/>
        <v>鷲宮ガス_13A</v>
      </c>
      <c r="J219" s="6" t="str">
        <f t="shared" si="40"/>
        <v>21鷲宮ガス_13A</v>
      </c>
      <c r="K219" s="6">
        <v>45</v>
      </c>
      <c r="L219" s="6">
        <v>45</v>
      </c>
      <c r="M219" s="6">
        <v>45</v>
      </c>
      <c r="N219" s="6">
        <v>45</v>
      </c>
      <c r="O219" s="6">
        <v>45</v>
      </c>
      <c r="P219" s="6">
        <v>45</v>
      </c>
      <c r="Q219" s="6">
        <v>45</v>
      </c>
      <c r="R219" s="6">
        <v>45</v>
      </c>
      <c r="S219" s="6">
        <v>45</v>
      </c>
      <c r="T219" s="6">
        <v>45</v>
      </c>
      <c r="U219" s="6">
        <v>45</v>
      </c>
      <c r="V219" s="6">
        <v>45</v>
      </c>
    </row>
    <row r="220" spans="8:22">
      <c r="H220" s="6">
        <v>21</v>
      </c>
      <c r="I220" s="6" t="str">
        <f t="shared" si="39"/>
        <v>入間ガス_6A</v>
      </c>
      <c r="J220" s="6" t="str">
        <f t="shared" si="40"/>
        <v>21入間ガス_6A</v>
      </c>
      <c r="K220" s="6">
        <v>29.3</v>
      </c>
      <c r="L220" s="6">
        <v>29.3</v>
      </c>
      <c r="M220" s="6">
        <v>29.3</v>
      </c>
      <c r="N220" s="6">
        <v>29.3</v>
      </c>
      <c r="O220" s="6">
        <v>29.3</v>
      </c>
      <c r="P220" s="6">
        <v>29.3</v>
      </c>
      <c r="Q220" s="6">
        <v>29.3</v>
      </c>
      <c r="R220" s="6">
        <v>29.3</v>
      </c>
      <c r="S220" s="6">
        <v>29.3</v>
      </c>
      <c r="T220" s="6">
        <v>29.3</v>
      </c>
      <c r="U220" s="6">
        <v>29.3</v>
      </c>
      <c r="V220" s="6">
        <v>29.3</v>
      </c>
    </row>
    <row r="221" spans="8:22">
      <c r="H221" s="6">
        <v>21</v>
      </c>
      <c r="I221" s="6" t="str">
        <f t="shared" si="39"/>
        <v>角栄ガス_6A</v>
      </c>
      <c r="J221" s="6" t="str">
        <f t="shared" si="40"/>
        <v>21角栄ガス_6A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</row>
    <row r="222" spans="8:22">
      <c r="H222" s="6">
        <v>21</v>
      </c>
      <c r="I222" s="6" t="s">
        <v>368</v>
      </c>
      <c r="J222" s="6" t="str">
        <f t="shared" si="40"/>
        <v>21新日本瓦斯_6A</v>
      </c>
      <c r="K222" s="6">
        <v>29.3</v>
      </c>
      <c r="L222" s="6">
        <v>29.3</v>
      </c>
      <c r="M222" s="6">
        <v>29.3</v>
      </c>
      <c r="N222" s="6">
        <v>29.3</v>
      </c>
      <c r="O222" s="6">
        <v>29.3</v>
      </c>
      <c r="P222" s="6">
        <v>29.3</v>
      </c>
      <c r="Q222" s="6">
        <v>29.3</v>
      </c>
      <c r="R222" s="6">
        <v>29.3</v>
      </c>
      <c r="S222" s="6">
        <v>29.3</v>
      </c>
      <c r="T222" s="6">
        <v>29.3</v>
      </c>
      <c r="U222" s="6">
        <v>29.3</v>
      </c>
      <c r="V222" s="6">
        <v>29.3</v>
      </c>
    </row>
    <row r="223" spans="8:22">
      <c r="H223" s="6">
        <v>21</v>
      </c>
      <c r="I223" s="6" t="str">
        <f t="shared" ref="I223:I232" si="41">I195</f>
        <v>秩父ガス_6A</v>
      </c>
      <c r="J223" s="6" t="str">
        <f t="shared" si="40"/>
        <v>21秩父ガス_6A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</row>
    <row r="224" spans="8:22">
      <c r="H224" s="6">
        <v>21</v>
      </c>
      <c r="I224" s="6" t="str">
        <f t="shared" si="41"/>
        <v>日高都市ガス_6A</v>
      </c>
      <c r="J224" s="6" t="str">
        <f t="shared" si="40"/>
        <v>21日高都市ガス_6A</v>
      </c>
      <c r="K224" s="6">
        <v>29.3</v>
      </c>
      <c r="L224" s="6">
        <v>29.3</v>
      </c>
      <c r="M224" s="6">
        <v>29.3</v>
      </c>
      <c r="N224" s="6">
        <v>29.3</v>
      </c>
      <c r="O224" s="6">
        <v>29.3</v>
      </c>
      <c r="P224" s="6">
        <v>29.3</v>
      </c>
      <c r="Q224" s="6">
        <v>29.3</v>
      </c>
      <c r="R224" s="6">
        <v>29.3</v>
      </c>
      <c r="S224" s="6">
        <v>29.3</v>
      </c>
      <c r="T224" s="6">
        <v>29.3</v>
      </c>
      <c r="U224" s="6">
        <v>29.3</v>
      </c>
      <c r="V224" s="6">
        <v>29.3</v>
      </c>
    </row>
    <row r="225" spans="8:22">
      <c r="H225" s="6">
        <v>21</v>
      </c>
      <c r="I225" s="6" t="str">
        <f t="shared" si="41"/>
        <v>武蔵野ガス_6A</v>
      </c>
      <c r="J225" s="6" t="str">
        <f t="shared" si="40"/>
        <v>21武蔵野ガス_6A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</row>
    <row r="226" spans="8:22">
      <c r="H226" s="6">
        <v>21</v>
      </c>
      <c r="I226" s="6" t="str">
        <f t="shared" si="41"/>
        <v>本庄ガス_12A</v>
      </c>
      <c r="J226" s="6" t="str">
        <f t="shared" si="40"/>
        <v>21本庄ガス_12A</v>
      </c>
      <c r="K226" s="6">
        <v>41.86</v>
      </c>
      <c r="L226" s="6">
        <v>41.86</v>
      </c>
      <c r="M226" s="6">
        <v>41.86</v>
      </c>
      <c r="N226" s="6">
        <v>41.86</v>
      </c>
      <c r="O226" s="6">
        <v>41.86</v>
      </c>
      <c r="P226" s="6">
        <v>41.86</v>
      </c>
      <c r="Q226" s="6">
        <v>41.86</v>
      </c>
      <c r="R226" s="6">
        <v>41.86</v>
      </c>
      <c r="S226" s="6">
        <v>41.86</v>
      </c>
      <c r="T226" s="6">
        <v>41.86</v>
      </c>
      <c r="U226" s="6">
        <v>41.86</v>
      </c>
      <c r="V226" s="6">
        <v>41.86</v>
      </c>
    </row>
    <row r="227" spans="8:22">
      <c r="H227" s="6">
        <v>21</v>
      </c>
      <c r="I227" s="6" t="str">
        <f t="shared" si="41"/>
        <v>シートその１で設定した都市ガス</v>
      </c>
      <c r="J227" s="6" t="str">
        <f t="shared" si="40"/>
        <v>21シートその１で設定した都市ガス</v>
      </c>
      <c r="K227" s="6">
        <v>9999</v>
      </c>
      <c r="L227" s="6">
        <v>9999</v>
      </c>
      <c r="M227" s="6">
        <v>9999</v>
      </c>
      <c r="N227" s="6">
        <v>9999</v>
      </c>
      <c r="O227" s="6">
        <v>9999</v>
      </c>
      <c r="P227" s="6">
        <v>9999</v>
      </c>
      <c r="Q227" s="6">
        <v>9999</v>
      </c>
      <c r="R227" s="6">
        <v>9999</v>
      </c>
      <c r="S227" s="6">
        <v>9999</v>
      </c>
      <c r="T227" s="6">
        <v>9999</v>
      </c>
      <c r="U227" s="6">
        <v>9999</v>
      </c>
      <c r="V227" s="6">
        <v>9999</v>
      </c>
    </row>
    <row r="228" spans="8:22">
      <c r="H228" s="6">
        <v>21</v>
      </c>
      <c r="I228" s="6" t="str">
        <f t="shared" si="41"/>
        <v>シートその１で設定した都市ガス</v>
      </c>
      <c r="J228" s="6" t="str">
        <f t="shared" si="40"/>
        <v>21シートその１で設定した都市ガス</v>
      </c>
      <c r="K228" s="6">
        <v>9999</v>
      </c>
      <c r="L228" s="6">
        <v>9999</v>
      </c>
      <c r="M228" s="6">
        <v>9999</v>
      </c>
      <c r="N228" s="6">
        <v>9999</v>
      </c>
      <c r="O228" s="6">
        <v>9999</v>
      </c>
      <c r="P228" s="6">
        <v>9999</v>
      </c>
      <c r="Q228" s="6">
        <v>9999</v>
      </c>
      <c r="R228" s="6">
        <v>9999</v>
      </c>
      <c r="S228" s="6">
        <v>9999</v>
      </c>
      <c r="T228" s="6">
        <v>9999</v>
      </c>
      <c r="U228" s="6">
        <v>9999</v>
      </c>
      <c r="V228" s="6">
        <v>9999</v>
      </c>
    </row>
    <row r="229" spans="8:22">
      <c r="H229" s="6">
        <v>22</v>
      </c>
      <c r="I229" s="6" t="str">
        <f t="shared" si="41"/>
        <v>東京ガス_13A</v>
      </c>
      <c r="J229" s="6" t="str">
        <f t="shared" si="40"/>
        <v>22東京ガス_13A</v>
      </c>
      <c r="K229" s="6">
        <v>45</v>
      </c>
      <c r="L229" s="6">
        <v>45</v>
      </c>
      <c r="M229" s="6">
        <v>45</v>
      </c>
      <c r="N229" s="6">
        <v>45</v>
      </c>
      <c r="O229" s="6">
        <v>45</v>
      </c>
      <c r="P229" s="6">
        <v>45</v>
      </c>
      <c r="Q229" s="6">
        <v>45</v>
      </c>
      <c r="R229" s="6">
        <v>45</v>
      </c>
      <c r="S229" s="6">
        <v>45</v>
      </c>
      <c r="T229" s="6">
        <v>45</v>
      </c>
      <c r="U229" s="6">
        <v>45</v>
      </c>
      <c r="V229" s="6">
        <v>45</v>
      </c>
    </row>
    <row r="230" spans="8:22">
      <c r="H230" s="6">
        <v>22</v>
      </c>
      <c r="I230" s="6" t="str">
        <f t="shared" si="41"/>
        <v>伊奈都市ガス_13A</v>
      </c>
      <c r="J230" s="6" t="str">
        <f t="shared" si="40"/>
        <v>22伊奈都市ガス_13A</v>
      </c>
      <c r="K230" s="6">
        <v>45</v>
      </c>
      <c r="L230" s="6">
        <v>45</v>
      </c>
      <c r="M230" s="6">
        <v>45</v>
      </c>
      <c r="N230" s="6">
        <v>45</v>
      </c>
      <c r="O230" s="6">
        <v>45</v>
      </c>
      <c r="P230" s="6">
        <v>45</v>
      </c>
      <c r="Q230" s="6">
        <v>45</v>
      </c>
      <c r="R230" s="6">
        <v>45</v>
      </c>
      <c r="S230" s="6">
        <v>45</v>
      </c>
      <c r="T230" s="6">
        <v>45</v>
      </c>
      <c r="U230" s="6">
        <v>45</v>
      </c>
      <c r="V230" s="6">
        <v>45</v>
      </c>
    </row>
    <row r="231" spans="8:22">
      <c r="H231" s="6">
        <v>22</v>
      </c>
      <c r="I231" s="6" t="str">
        <f t="shared" si="41"/>
        <v>入間ガス_13A</v>
      </c>
      <c r="J231" s="6" t="str">
        <f t="shared" si="40"/>
        <v>22入間ガス_13A</v>
      </c>
      <c r="K231" s="6">
        <v>43.12</v>
      </c>
      <c r="L231" s="6">
        <v>43.12</v>
      </c>
      <c r="M231" s="6">
        <v>43.12</v>
      </c>
      <c r="N231" s="6">
        <v>43.12</v>
      </c>
      <c r="O231" s="6">
        <v>43.12</v>
      </c>
      <c r="P231" s="6">
        <v>43.12</v>
      </c>
      <c r="Q231" s="6">
        <v>43.12</v>
      </c>
      <c r="R231" s="6">
        <v>43.12</v>
      </c>
      <c r="S231" s="6">
        <v>43.12</v>
      </c>
      <c r="T231" s="6">
        <v>43.12</v>
      </c>
      <c r="U231" s="6">
        <v>43.12</v>
      </c>
      <c r="V231" s="6">
        <v>43.12</v>
      </c>
    </row>
    <row r="232" spans="8:22">
      <c r="H232" s="6">
        <v>22</v>
      </c>
      <c r="I232" s="6" t="str">
        <f t="shared" si="41"/>
        <v>太田都市ガス_13A</v>
      </c>
      <c r="J232" s="6" t="str">
        <f t="shared" ref="J232" si="42">CONCATENATE(H232,I232)</f>
        <v>22太田都市ガス_13A</v>
      </c>
      <c r="K232" s="6">
        <v>45</v>
      </c>
      <c r="L232" s="6">
        <v>45</v>
      </c>
      <c r="M232" s="6">
        <v>45</v>
      </c>
      <c r="N232" s="6">
        <v>45</v>
      </c>
      <c r="O232" s="6">
        <v>45</v>
      </c>
      <c r="P232" s="6">
        <v>45</v>
      </c>
      <c r="Q232" s="6">
        <v>45</v>
      </c>
      <c r="R232" s="6">
        <v>45</v>
      </c>
      <c r="S232" s="6">
        <v>45</v>
      </c>
      <c r="T232" s="6">
        <v>45</v>
      </c>
      <c r="U232" s="6">
        <v>45</v>
      </c>
      <c r="V232" s="6">
        <v>45</v>
      </c>
    </row>
    <row r="233" spans="8:22">
      <c r="H233" s="6">
        <v>22</v>
      </c>
      <c r="I233" s="6" t="str">
        <f t="shared" ref="I233:I240" si="43">I205</f>
        <v>角栄ガス_13A</v>
      </c>
      <c r="J233" s="6" t="str">
        <f t="shared" si="40"/>
        <v>22角栄ガス_13A</v>
      </c>
      <c r="K233" s="6">
        <v>45</v>
      </c>
      <c r="L233" s="6">
        <v>45</v>
      </c>
      <c r="M233" s="6">
        <v>45</v>
      </c>
      <c r="N233" s="6">
        <v>45</v>
      </c>
      <c r="O233" s="6">
        <v>45</v>
      </c>
      <c r="P233" s="6">
        <v>45</v>
      </c>
      <c r="Q233" s="6">
        <v>45</v>
      </c>
      <c r="R233" s="6">
        <v>45</v>
      </c>
      <c r="S233" s="6">
        <v>45</v>
      </c>
      <c r="T233" s="6">
        <v>45</v>
      </c>
      <c r="U233" s="6">
        <v>45</v>
      </c>
      <c r="V233" s="6">
        <v>45</v>
      </c>
    </row>
    <row r="234" spans="8:22">
      <c r="H234" s="6">
        <v>22</v>
      </c>
      <c r="I234" s="6" t="str">
        <f t="shared" si="43"/>
        <v>埼玉ガス_13A</v>
      </c>
      <c r="J234" s="6" t="str">
        <f t="shared" si="40"/>
        <v>22埼玉ガス_13A</v>
      </c>
      <c r="K234" s="6">
        <v>43.12</v>
      </c>
      <c r="L234" s="6">
        <v>43.12</v>
      </c>
      <c r="M234" s="6">
        <v>43.12</v>
      </c>
      <c r="N234" s="6">
        <v>43.12</v>
      </c>
      <c r="O234" s="6">
        <v>43.12</v>
      </c>
      <c r="P234" s="6">
        <v>43.12</v>
      </c>
      <c r="Q234" s="6">
        <v>43.12</v>
      </c>
      <c r="R234" s="6">
        <v>43.12</v>
      </c>
      <c r="S234" s="6">
        <v>43.12</v>
      </c>
      <c r="T234" s="6">
        <v>43.12</v>
      </c>
      <c r="U234" s="6">
        <v>43.12</v>
      </c>
      <c r="V234" s="6">
        <v>43.12</v>
      </c>
    </row>
    <row r="235" spans="8:22">
      <c r="H235" s="6">
        <v>22</v>
      </c>
      <c r="I235" s="6" t="str">
        <f t="shared" si="43"/>
        <v>坂戸ガス_13A</v>
      </c>
      <c r="J235" s="6" t="str">
        <f t="shared" si="40"/>
        <v>22坂戸ガス_13A</v>
      </c>
      <c r="K235" s="6">
        <v>45</v>
      </c>
      <c r="L235" s="6">
        <v>45</v>
      </c>
      <c r="M235" s="6">
        <v>45</v>
      </c>
      <c r="N235" s="6">
        <v>45</v>
      </c>
      <c r="O235" s="6">
        <v>45</v>
      </c>
      <c r="P235" s="6">
        <v>45</v>
      </c>
      <c r="Q235" s="6">
        <v>45</v>
      </c>
      <c r="R235" s="6">
        <v>45</v>
      </c>
      <c r="S235" s="6">
        <v>45</v>
      </c>
      <c r="T235" s="6">
        <v>45</v>
      </c>
      <c r="U235" s="6">
        <v>45</v>
      </c>
      <c r="V235" s="6">
        <v>45</v>
      </c>
    </row>
    <row r="236" spans="8:22">
      <c r="H236" s="6">
        <v>22</v>
      </c>
      <c r="I236" s="6" t="str">
        <f t="shared" si="43"/>
        <v>幸手都市ガス_13A</v>
      </c>
      <c r="J236" s="6" t="str">
        <f t="shared" si="40"/>
        <v>22幸手都市ガス_13A</v>
      </c>
      <c r="K236" s="6">
        <v>45</v>
      </c>
      <c r="L236" s="6">
        <v>45</v>
      </c>
      <c r="M236" s="6">
        <v>45</v>
      </c>
      <c r="N236" s="6">
        <v>45</v>
      </c>
      <c r="O236" s="6">
        <v>45</v>
      </c>
      <c r="P236" s="6">
        <v>45</v>
      </c>
      <c r="Q236" s="6">
        <v>45</v>
      </c>
      <c r="R236" s="6">
        <v>45</v>
      </c>
      <c r="S236" s="6">
        <v>45</v>
      </c>
      <c r="T236" s="6">
        <v>45</v>
      </c>
      <c r="U236" s="6">
        <v>45</v>
      </c>
      <c r="V236" s="6">
        <v>45</v>
      </c>
    </row>
    <row r="237" spans="8:22">
      <c r="H237" s="6">
        <v>22</v>
      </c>
      <c r="I237" s="6" t="str">
        <f t="shared" si="43"/>
        <v>松栄ガス_13A</v>
      </c>
      <c r="J237" s="6" t="str">
        <f t="shared" si="40"/>
        <v>22松栄ガス_13A</v>
      </c>
      <c r="K237" s="6">
        <v>45</v>
      </c>
      <c r="L237" s="6">
        <v>45</v>
      </c>
      <c r="M237" s="6">
        <v>45</v>
      </c>
      <c r="N237" s="6">
        <v>45</v>
      </c>
      <c r="O237" s="6">
        <v>45</v>
      </c>
      <c r="P237" s="6">
        <v>45</v>
      </c>
      <c r="Q237" s="6">
        <v>45</v>
      </c>
      <c r="R237" s="6">
        <v>45</v>
      </c>
      <c r="S237" s="6">
        <v>45</v>
      </c>
      <c r="T237" s="6">
        <v>45</v>
      </c>
      <c r="U237" s="6">
        <v>45</v>
      </c>
      <c r="V237" s="6">
        <v>45</v>
      </c>
    </row>
    <row r="238" spans="8:22">
      <c r="H238" s="6">
        <v>22</v>
      </c>
      <c r="I238" s="6" t="str">
        <f t="shared" si="43"/>
        <v>新日本瓦斯_13A</v>
      </c>
      <c r="J238" s="6" t="str">
        <f t="shared" si="40"/>
        <v>22新日本瓦斯_13A</v>
      </c>
      <c r="K238" s="6">
        <v>43.12</v>
      </c>
      <c r="L238" s="6">
        <v>43.12</v>
      </c>
      <c r="M238" s="6">
        <v>43.12</v>
      </c>
      <c r="N238" s="6">
        <v>43.12</v>
      </c>
      <c r="O238" s="6">
        <v>43.12</v>
      </c>
      <c r="P238" s="6">
        <v>43.12</v>
      </c>
      <c r="Q238" s="6">
        <v>43.12</v>
      </c>
      <c r="R238" s="6">
        <v>43.12</v>
      </c>
      <c r="S238" s="6">
        <v>43.12</v>
      </c>
      <c r="T238" s="6">
        <v>43.12</v>
      </c>
      <c r="U238" s="6">
        <v>43.12</v>
      </c>
      <c r="V238" s="6">
        <v>43.12</v>
      </c>
    </row>
    <row r="239" spans="8:22">
      <c r="H239" s="6">
        <v>22</v>
      </c>
      <c r="I239" s="6" t="str">
        <f t="shared" si="43"/>
        <v>西武ガス_13A</v>
      </c>
      <c r="J239" s="6" t="str">
        <f t="shared" si="40"/>
        <v>22西武ガス_13A</v>
      </c>
      <c r="K239" s="6">
        <v>43.12</v>
      </c>
      <c r="L239" s="6">
        <v>43.12</v>
      </c>
      <c r="M239" s="6">
        <v>43.12</v>
      </c>
      <c r="N239" s="6">
        <v>43.12</v>
      </c>
      <c r="O239" s="6">
        <v>43.12</v>
      </c>
      <c r="P239" s="6">
        <v>43.12</v>
      </c>
      <c r="Q239" s="6">
        <v>43.12</v>
      </c>
      <c r="R239" s="6">
        <v>43.12</v>
      </c>
      <c r="S239" s="6">
        <v>43.12</v>
      </c>
      <c r="T239" s="6">
        <v>43.12</v>
      </c>
      <c r="U239" s="6">
        <v>43.12</v>
      </c>
      <c r="V239" s="6">
        <v>43.12</v>
      </c>
    </row>
    <row r="240" spans="8:22">
      <c r="H240" s="6">
        <v>22</v>
      </c>
      <c r="I240" s="6" t="str">
        <f t="shared" si="43"/>
        <v>大東ガス_13A</v>
      </c>
      <c r="J240" s="6" t="str">
        <f t="shared" si="40"/>
        <v>22大東ガス_13A</v>
      </c>
      <c r="K240" s="6">
        <v>45</v>
      </c>
      <c r="L240" s="6">
        <v>45</v>
      </c>
      <c r="M240" s="6">
        <v>45</v>
      </c>
      <c r="N240" s="6">
        <v>45</v>
      </c>
      <c r="O240" s="6">
        <v>45</v>
      </c>
      <c r="P240" s="6">
        <v>45</v>
      </c>
      <c r="Q240" s="6">
        <v>45</v>
      </c>
      <c r="R240" s="6">
        <v>45</v>
      </c>
      <c r="S240" s="6">
        <v>45</v>
      </c>
      <c r="T240" s="6">
        <v>45</v>
      </c>
      <c r="U240" s="6">
        <v>45</v>
      </c>
      <c r="V240" s="6">
        <v>45</v>
      </c>
    </row>
    <row r="241" spans="8:22">
      <c r="H241" s="6">
        <v>22</v>
      </c>
      <c r="I241" s="6" t="str">
        <f t="shared" ref="I241:I249" si="44">I213</f>
        <v>秩父ガス_13A</v>
      </c>
      <c r="J241" s="6" t="str">
        <f t="shared" si="40"/>
        <v>22秩父ガス_13A</v>
      </c>
      <c r="K241" s="6">
        <v>46.04</v>
      </c>
      <c r="L241" s="6">
        <v>46.04</v>
      </c>
      <c r="M241" s="6">
        <v>46.04</v>
      </c>
      <c r="N241" s="6">
        <v>46.04</v>
      </c>
      <c r="O241" s="6">
        <v>46.04</v>
      </c>
      <c r="P241" s="6">
        <v>46.04</v>
      </c>
      <c r="Q241" s="6">
        <v>46.04</v>
      </c>
      <c r="R241" s="6">
        <v>46.04</v>
      </c>
      <c r="S241" s="6">
        <v>46.04</v>
      </c>
      <c r="T241" s="6">
        <v>46.04</v>
      </c>
      <c r="U241" s="6">
        <v>46.04</v>
      </c>
      <c r="V241" s="6">
        <v>46.04</v>
      </c>
    </row>
    <row r="242" spans="8:22">
      <c r="H242" s="6">
        <v>22</v>
      </c>
      <c r="I242" s="6" t="str">
        <f t="shared" si="44"/>
        <v>東彩ガス_13A</v>
      </c>
      <c r="J242" s="6" t="str">
        <f t="shared" si="40"/>
        <v>22東彩ガス_13A</v>
      </c>
      <c r="K242" s="6">
        <v>45</v>
      </c>
      <c r="L242" s="6">
        <v>45</v>
      </c>
      <c r="M242" s="6">
        <v>45</v>
      </c>
      <c r="N242" s="6">
        <v>45</v>
      </c>
      <c r="O242" s="6">
        <v>45</v>
      </c>
      <c r="P242" s="6">
        <v>45</v>
      </c>
      <c r="Q242" s="6">
        <v>45</v>
      </c>
      <c r="R242" s="6">
        <v>45</v>
      </c>
      <c r="S242" s="6">
        <v>45</v>
      </c>
      <c r="T242" s="6">
        <v>45</v>
      </c>
      <c r="U242" s="6">
        <v>45</v>
      </c>
      <c r="V242" s="6">
        <v>45</v>
      </c>
    </row>
    <row r="243" spans="8:22">
      <c r="H243" s="6">
        <v>22</v>
      </c>
      <c r="I243" s="6" t="str">
        <f t="shared" si="44"/>
        <v>日高都市ガス_13A</v>
      </c>
      <c r="J243" s="6" t="str">
        <f t="shared" si="40"/>
        <v>22日高都市ガス_13A</v>
      </c>
      <c r="K243" s="6">
        <v>45</v>
      </c>
      <c r="L243" s="6">
        <v>45</v>
      </c>
      <c r="M243" s="6">
        <v>45</v>
      </c>
      <c r="N243" s="6">
        <v>45</v>
      </c>
      <c r="O243" s="6">
        <v>45</v>
      </c>
      <c r="P243" s="6">
        <v>45</v>
      </c>
      <c r="Q243" s="6">
        <v>45</v>
      </c>
      <c r="R243" s="6">
        <v>45</v>
      </c>
      <c r="S243" s="6">
        <v>45</v>
      </c>
      <c r="T243" s="6">
        <v>45</v>
      </c>
      <c r="U243" s="6">
        <v>45</v>
      </c>
      <c r="V243" s="6">
        <v>45</v>
      </c>
    </row>
    <row r="244" spans="8:22">
      <c r="H244" s="6">
        <v>22</v>
      </c>
      <c r="I244" s="6" t="str">
        <f t="shared" si="44"/>
        <v>武州ガス_13A</v>
      </c>
      <c r="J244" s="6" t="str">
        <f t="shared" si="40"/>
        <v>22武州ガス_13A</v>
      </c>
      <c r="K244" s="6">
        <v>45</v>
      </c>
      <c r="L244" s="6">
        <v>45</v>
      </c>
      <c r="M244" s="6">
        <v>45</v>
      </c>
      <c r="N244" s="6">
        <v>45</v>
      </c>
      <c r="O244" s="6">
        <v>45</v>
      </c>
      <c r="P244" s="6">
        <v>45</v>
      </c>
      <c r="Q244" s="6">
        <v>45</v>
      </c>
      <c r="R244" s="6">
        <v>45</v>
      </c>
      <c r="S244" s="6">
        <v>45</v>
      </c>
      <c r="T244" s="6">
        <v>45</v>
      </c>
      <c r="U244" s="6">
        <v>45</v>
      </c>
      <c r="V244" s="6">
        <v>45</v>
      </c>
    </row>
    <row r="245" spans="8:22">
      <c r="H245" s="6">
        <v>22</v>
      </c>
      <c r="I245" s="6" t="str">
        <f t="shared" si="44"/>
        <v>本庄ガス_13A</v>
      </c>
      <c r="J245" s="6" t="str">
        <f t="shared" si="40"/>
        <v>22本庄ガス_13A</v>
      </c>
      <c r="K245" s="6">
        <v>43.12</v>
      </c>
      <c r="L245" s="6">
        <v>43.12</v>
      </c>
      <c r="M245" s="6">
        <v>43.12</v>
      </c>
      <c r="N245" s="6">
        <v>43.12</v>
      </c>
      <c r="O245" s="6">
        <v>43.12</v>
      </c>
      <c r="P245" s="6">
        <v>43.12</v>
      </c>
      <c r="Q245" s="6">
        <v>43.12</v>
      </c>
      <c r="R245" s="6">
        <v>43.12</v>
      </c>
      <c r="S245" s="6">
        <v>43.12</v>
      </c>
      <c r="T245" s="6">
        <v>43.12</v>
      </c>
      <c r="U245" s="6">
        <v>43.12</v>
      </c>
      <c r="V245" s="6">
        <v>43.12</v>
      </c>
    </row>
    <row r="246" spans="8:22">
      <c r="H246" s="6">
        <v>22</v>
      </c>
      <c r="I246" s="6" t="str">
        <f t="shared" si="44"/>
        <v>武蔵野ガス_13A</v>
      </c>
      <c r="J246" s="6" t="str">
        <f t="shared" si="40"/>
        <v>22武蔵野ガス_13A</v>
      </c>
      <c r="K246" s="6">
        <v>46.04</v>
      </c>
      <c r="L246" s="6">
        <v>46.04</v>
      </c>
      <c r="M246" s="6">
        <v>46.04</v>
      </c>
      <c r="N246" s="6">
        <v>46.04</v>
      </c>
      <c r="O246" s="6">
        <v>46.04</v>
      </c>
      <c r="P246" s="6">
        <v>46.04</v>
      </c>
      <c r="Q246" s="6">
        <v>46.04</v>
      </c>
      <c r="R246" s="6">
        <v>46.04</v>
      </c>
      <c r="S246" s="6">
        <v>46.04</v>
      </c>
      <c r="T246" s="6">
        <v>46.04</v>
      </c>
      <c r="U246" s="6">
        <v>46.04</v>
      </c>
      <c r="V246" s="6">
        <v>46.04</v>
      </c>
    </row>
    <row r="247" spans="8:22">
      <c r="H247" s="6">
        <v>22</v>
      </c>
      <c r="I247" s="6" t="str">
        <f t="shared" si="44"/>
        <v>鷲宮ガス_13A</v>
      </c>
      <c r="J247" s="6" t="str">
        <f t="shared" si="40"/>
        <v>22鷲宮ガス_13A</v>
      </c>
      <c r="K247" s="6">
        <v>45</v>
      </c>
      <c r="L247" s="6">
        <v>45</v>
      </c>
      <c r="M247" s="6">
        <v>45</v>
      </c>
      <c r="N247" s="6">
        <v>45</v>
      </c>
      <c r="O247" s="6">
        <v>45</v>
      </c>
      <c r="P247" s="6">
        <v>45</v>
      </c>
      <c r="Q247" s="6">
        <v>45</v>
      </c>
      <c r="R247" s="6">
        <v>45</v>
      </c>
      <c r="S247" s="6">
        <v>45</v>
      </c>
      <c r="T247" s="6">
        <v>45</v>
      </c>
      <c r="U247" s="6">
        <v>45</v>
      </c>
      <c r="V247" s="6">
        <v>45</v>
      </c>
    </row>
    <row r="248" spans="8:22">
      <c r="H248" s="6">
        <v>22</v>
      </c>
      <c r="I248" s="6" t="str">
        <f t="shared" si="44"/>
        <v>入間ガス_6A</v>
      </c>
      <c r="J248" s="6" t="str">
        <f t="shared" si="40"/>
        <v>22入間ガス_6A</v>
      </c>
      <c r="K248" s="6">
        <v>29.3</v>
      </c>
      <c r="L248" s="6">
        <v>29.3</v>
      </c>
      <c r="M248" s="6">
        <v>29.3</v>
      </c>
      <c r="N248" s="6">
        <v>29.3</v>
      </c>
      <c r="O248" s="6">
        <v>29.3</v>
      </c>
      <c r="P248" s="6">
        <v>29.3</v>
      </c>
      <c r="Q248" s="6">
        <v>29.3</v>
      </c>
      <c r="R248" s="6">
        <v>29.3</v>
      </c>
      <c r="S248" s="6">
        <v>29.3</v>
      </c>
      <c r="T248" s="6">
        <v>29.3</v>
      </c>
      <c r="U248" s="6">
        <v>29.3</v>
      </c>
      <c r="V248" s="6">
        <v>29.3</v>
      </c>
    </row>
    <row r="249" spans="8:22">
      <c r="H249" s="6">
        <v>22</v>
      </c>
      <c r="I249" s="6" t="str">
        <f t="shared" si="44"/>
        <v>角栄ガス_6A</v>
      </c>
      <c r="J249" s="6" t="str">
        <f t="shared" si="40"/>
        <v>22角栄ガス_6A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</row>
    <row r="250" spans="8:22">
      <c r="H250" s="6">
        <v>22</v>
      </c>
      <c r="I250" s="6" t="s">
        <v>368</v>
      </c>
      <c r="J250" s="6" t="str">
        <f t="shared" si="40"/>
        <v>22新日本瓦斯_6A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</row>
    <row r="251" spans="8:22">
      <c r="H251" s="6">
        <v>22</v>
      </c>
      <c r="I251" s="6" t="str">
        <f t="shared" ref="I251:I256" si="45">I223</f>
        <v>秩父ガス_6A</v>
      </c>
      <c r="J251" s="6" t="str">
        <f t="shared" si="40"/>
        <v>22秩父ガス_6A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</row>
    <row r="252" spans="8:22">
      <c r="H252" s="6">
        <v>22</v>
      </c>
      <c r="I252" s="6" t="str">
        <f t="shared" si="45"/>
        <v>日高都市ガス_6A</v>
      </c>
      <c r="J252" s="6" t="str">
        <f t="shared" si="40"/>
        <v>22日高都市ガス_6A</v>
      </c>
      <c r="K252" s="6">
        <v>29.3</v>
      </c>
      <c r="L252" s="6">
        <v>29.3</v>
      </c>
      <c r="M252" s="6">
        <v>29.3</v>
      </c>
      <c r="N252" s="6">
        <v>29.3</v>
      </c>
      <c r="O252" s="6">
        <v>29.3</v>
      </c>
      <c r="P252" s="6">
        <v>29.3</v>
      </c>
      <c r="Q252" s="6">
        <v>29.3</v>
      </c>
      <c r="R252" s="6">
        <v>29.3</v>
      </c>
      <c r="S252" s="6">
        <v>29.3</v>
      </c>
      <c r="T252" s="6">
        <v>29.3</v>
      </c>
      <c r="U252" s="6">
        <v>29.3</v>
      </c>
      <c r="V252" s="6">
        <v>29.3</v>
      </c>
    </row>
    <row r="253" spans="8:22">
      <c r="H253" s="6">
        <v>22</v>
      </c>
      <c r="I253" s="6" t="str">
        <f t="shared" si="45"/>
        <v>武蔵野ガス_6A</v>
      </c>
      <c r="J253" s="6" t="str">
        <f t="shared" si="40"/>
        <v>22武蔵野ガス_6A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</row>
    <row r="254" spans="8:22">
      <c r="H254" s="6">
        <v>22</v>
      </c>
      <c r="I254" s="6" t="str">
        <f t="shared" si="45"/>
        <v>本庄ガス_12A</v>
      </c>
      <c r="J254" s="6" t="str">
        <f t="shared" si="40"/>
        <v>22本庄ガス_12A</v>
      </c>
      <c r="K254" s="6">
        <v>41.86</v>
      </c>
      <c r="L254" s="6">
        <v>41.86</v>
      </c>
      <c r="M254" s="6">
        <v>41.86</v>
      </c>
      <c r="N254" s="6">
        <v>41.86</v>
      </c>
      <c r="O254" s="6">
        <v>41.86</v>
      </c>
      <c r="P254" s="6">
        <v>41.86</v>
      </c>
      <c r="Q254" s="6">
        <v>41.86</v>
      </c>
      <c r="R254" s="6">
        <v>41.86</v>
      </c>
      <c r="S254" s="6">
        <v>41.86</v>
      </c>
      <c r="T254" s="6">
        <v>41.86</v>
      </c>
      <c r="U254" s="6">
        <v>41.86</v>
      </c>
      <c r="V254" s="6">
        <v>41.86</v>
      </c>
    </row>
    <row r="255" spans="8:22">
      <c r="H255" s="6">
        <v>22</v>
      </c>
      <c r="I255" s="6" t="str">
        <f t="shared" si="45"/>
        <v>シートその１で設定した都市ガス</v>
      </c>
      <c r="J255" s="6" t="str">
        <f t="shared" si="40"/>
        <v>22シートその１で設定した都市ガス</v>
      </c>
      <c r="K255" s="6">
        <v>9999</v>
      </c>
      <c r="L255" s="6">
        <v>9999</v>
      </c>
      <c r="M255" s="6">
        <v>9999</v>
      </c>
      <c r="N255" s="6">
        <v>9999</v>
      </c>
      <c r="O255" s="6">
        <v>9999</v>
      </c>
      <c r="P255" s="6">
        <v>9999</v>
      </c>
      <c r="Q255" s="6">
        <v>9999</v>
      </c>
      <c r="R255" s="6">
        <v>9999</v>
      </c>
      <c r="S255" s="6">
        <v>9999</v>
      </c>
      <c r="T255" s="6">
        <v>9999</v>
      </c>
      <c r="U255" s="6">
        <v>9999</v>
      </c>
      <c r="V255" s="6">
        <v>9999</v>
      </c>
    </row>
    <row r="256" spans="8:22">
      <c r="H256" s="6">
        <v>22</v>
      </c>
      <c r="I256" s="6" t="str">
        <f t="shared" si="45"/>
        <v>シートその１で設定した都市ガス</v>
      </c>
      <c r="J256" s="6" t="str">
        <f t="shared" si="40"/>
        <v>22シートその１で設定した都市ガス</v>
      </c>
      <c r="K256" s="6">
        <v>9999</v>
      </c>
      <c r="L256" s="6">
        <v>9999</v>
      </c>
      <c r="M256" s="6">
        <v>9999</v>
      </c>
      <c r="N256" s="6">
        <v>9999</v>
      </c>
      <c r="O256" s="6">
        <v>9999</v>
      </c>
      <c r="P256" s="6">
        <v>9999</v>
      </c>
      <c r="Q256" s="6">
        <v>9999</v>
      </c>
      <c r="R256" s="6">
        <v>9999</v>
      </c>
      <c r="S256" s="6">
        <v>9999</v>
      </c>
      <c r="T256" s="6">
        <v>9999</v>
      </c>
      <c r="U256" s="6">
        <v>9999</v>
      </c>
      <c r="V256" s="6">
        <v>9999</v>
      </c>
    </row>
    <row r="257" spans="8:22">
      <c r="H257" s="6">
        <v>23</v>
      </c>
      <c r="I257" s="6" t="str">
        <f t="shared" ref="I257:I277" si="46">I229</f>
        <v>東京ガス_13A</v>
      </c>
      <c r="J257" s="6" t="str">
        <f t="shared" si="40"/>
        <v>23東京ガス_13A</v>
      </c>
      <c r="K257" s="51">
        <v>45</v>
      </c>
      <c r="L257" s="51">
        <v>45</v>
      </c>
      <c r="M257" s="51">
        <v>45</v>
      </c>
      <c r="N257" s="51">
        <v>45</v>
      </c>
      <c r="O257" s="51">
        <v>45</v>
      </c>
      <c r="P257" s="51">
        <v>45</v>
      </c>
      <c r="Q257" s="51">
        <v>45</v>
      </c>
      <c r="R257" s="51">
        <v>45</v>
      </c>
      <c r="S257" s="37">
        <v>45</v>
      </c>
      <c r="T257" s="37">
        <v>45</v>
      </c>
      <c r="U257" s="37">
        <v>45</v>
      </c>
      <c r="V257" s="37">
        <v>45</v>
      </c>
    </row>
    <row r="258" spans="8:22">
      <c r="H258" s="6">
        <v>23</v>
      </c>
      <c r="I258" s="6" t="str">
        <f t="shared" si="46"/>
        <v>伊奈都市ガス_13A</v>
      </c>
      <c r="J258" s="6" t="str">
        <f t="shared" si="40"/>
        <v>23伊奈都市ガス_13A</v>
      </c>
      <c r="K258" s="51">
        <v>45</v>
      </c>
      <c r="L258" s="51">
        <v>45</v>
      </c>
      <c r="M258" s="51">
        <v>45</v>
      </c>
      <c r="N258" s="51">
        <v>45</v>
      </c>
      <c r="O258" s="51">
        <v>45</v>
      </c>
      <c r="P258" s="51">
        <v>45</v>
      </c>
      <c r="Q258" s="51">
        <v>45</v>
      </c>
      <c r="R258" s="51">
        <v>45</v>
      </c>
      <c r="S258" s="37">
        <v>45</v>
      </c>
      <c r="T258" s="37">
        <v>45</v>
      </c>
      <c r="U258" s="37">
        <v>45</v>
      </c>
      <c r="V258" s="37">
        <v>45</v>
      </c>
    </row>
    <row r="259" spans="8:22">
      <c r="H259" s="6">
        <v>23</v>
      </c>
      <c r="I259" s="6" t="str">
        <f t="shared" si="46"/>
        <v>入間ガス_13A</v>
      </c>
      <c r="J259" s="6" t="str">
        <f t="shared" si="40"/>
        <v>23入間ガス_13A</v>
      </c>
      <c r="K259" s="51">
        <v>43.12</v>
      </c>
      <c r="L259" s="51">
        <v>43.12</v>
      </c>
      <c r="M259" s="51">
        <v>43.12</v>
      </c>
      <c r="N259" s="51">
        <v>43.12</v>
      </c>
      <c r="O259" s="51">
        <v>43.12</v>
      </c>
      <c r="P259" s="51">
        <v>43.12</v>
      </c>
      <c r="Q259" s="51">
        <v>43.12</v>
      </c>
      <c r="R259" s="51">
        <v>43.12</v>
      </c>
      <c r="S259" s="37">
        <v>43.12</v>
      </c>
      <c r="T259" s="37">
        <v>43.12</v>
      </c>
      <c r="U259" s="37">
        <v>43.12</v>
      </c>
      <c r="V259" s="37">
        <v>43.12</v>
      </c>
    </row>
    <row r="260" spans="8:22">
      <c r="H260" s="6">
        <v>23</v>
      </c>
      <c r="I260" s="6" t="str">
        <f t="shared" si="46"/>
        <v>太田都市ガス_13A</v>
      </c>
      <c r="J260" s="6" t="str">
        <f t="shared" ref="J260" si="47">CONCATENATE(H260,I260)</f>
        <v>23太田都市ガス_13A</v>
      </c>
      <c r="K260" s="51">
        <v>45</v>
      </c>
      <c r="L260" s="51">
        <v>45</v>
      </c>
      <c r="M260" s="51">
        <v>45</v>
      </c>
      <c r="N260" s="51">
        <v>45</v>
      </c>
      <c r="O260" s="51">
        <v>45</v>
      </c>
      <c r="P260" s="51">
        <v>45</v>
      </c>
      <c r="Q260" s="51">
        <v>45</v>
      </c>
      <c r="R260" s="51">
        <v>45</v>
      </c>
      <c r="S260" s="37">
        <v>45</v>
      </c>
      <c r="T260" s="37">
        <v>45</v>
      </c>
      <c r="U260" s="37">
        <v>45</v>
      </c>
      <c r="V260" s="37">
        <v>45</v>
      </c>
    </row>
    <row r="261" spans="8:22">
      <c r="H261" s="6">
        <v>23</v>
      </c>
      <c r="I261" s="6" t="str">
        <f t="shared" si="46"/>
        <v>角栄ガス_13A</v>
      </c>
      <c r="J261" s="6" t="str">
        <f t="shared" si="40"/>
        <v>23角栄ガス_13A</v>
      </c>
      <c r="K261" s="51">
        <v>45</v>
      </c>
      <c r="L261" s="51">
        <v>45</v>
      </c>
      <c r="M261" s="51">
        <v>45</v>
      </c>
      <c r="N261" s="51">
        <v>45</v>
      </c>
      <c r="O261" s="51">
        <v>45</v>
      </c>
      <c r="P261" s="51">
        <v>45</v>
      </c>
      <c r="Q261" s="51">
        <v>45</v>
      </c>
      <c r="R261" s="51">
        <v>45</v>
      </c>
      <c r="S261" s="37">
        <v>45</v>
      </c>
      <c r="T261" s="37">
        <v>45</v>
      </c>
      <c r="U261" s="37">
        <v>45</v>
      </c>
      <c r="V261" s="37">
        <v>45</v>
      </c>
    </row>
    <row r="262" spans="8:22">
      <c r="H262" s="6">
        <v>23</v>
      </c>
      <c r="I262" s="6" t="str">
        <f t="shared" si="46"/>
        <v>埼玉ガス_13A</v>
      </c>
      <c r="J262" s="6" t="str">
        <f t="shared" si="40"/>
        <v>23埼玉ガス_13A</v>
      </c>
      <c r="K262" s="51">
        <v>43.12</v>
      </c>
      <c r="L262" s="51">
        <v>43.12</v>
      </c>
      <c r="M262" s="51">
        <v>43.12</v>
      </c>
      <c r="N262" s="51">
        <v>43.12</v>
      </c>
      <c r="O262" s="51">
        <v>43.12</v>
      </c>
      <c r="P262" s="51">
        <v>43.12</v>
      </c>
      <c r="Q262" s="51">
        <v>43.12</v>
      </c>
      <c r="R262" s="51">
        <v>43.12</v>
      </c>
      <c r="S262" s="37">
        <v>43.12</v>
      </c>
      <c r="T262" s="37">
        <v>43.12</v>
      </c>
      <c r="U262" s="37">
        <v>43.12</v>
      </c>
      <c r="V262" s="37">
        <v>43.12</v>
      </c>
    </row>
    <row r="263" spans="8:22">
      <c r="H263" s="6">
        <v>23</v>
      </c>
      <c r="I263" s="6" t="str">
        <f t="shared" si="46"/>
        <v>坂戸ガス_13A</v>
      </c>
      <c r="J263" s="6" t="str">
        <f t="shared" si="40"/>
        <v>23坂戸ガス_13A</v>
      </c>
      <c r="K263" s="51">
        <v>45</v>
      </c>
      <c r="L263" s="51">
        <v>45</v>
      </c>
      <c r="M263" s="51">
        <v>45</v>
      </c>
      <c r="N263" s="51">
        <v>45</v>
      </c>
      <c r="O263" s="51">
        <v>45</v>
      </c>
      <c r="P263" s="51">
        <v>45</v>
      </c>
      <c r="Q263" s="51">
        <v>45</v>
      </c>
      <c r="R263" s="51">
        <v>45</v>
      </c>
      <c r="S263" s="37">
        <v>45</v>
      </c>
      <c r="T263" s="37">
        <v>45</v>
      </c>
      <c r="U263" s="37">
        <v>45</v>
      </c>
      <c r="V263" s="37">
        <v>45</v>
      </c>
    </row>
    <row r="264" spans="8:22">
      <c r="H264" s="6">
        <v>23</v>
      </c>
      <c r="I264" s="6" t="str">
        <f t="shared" si="46"/>
        <v>幸手都市ガス_13A</v>
      </c>
      <c r="J264" s="6" t="str">
        <f t="shared" si="40"/>
        <v>23幸手都市ガス_13A</v>
      </c>
      <c r="K264" s="51">
        <v>45</v>
      </c>
      <c r="L264" s="51">
        <v>45</v>
      </c>
      <c r="M264" s="51">
        <v>45</v>
      </c>
      <c r="N264" s="51">
        <v>45</v>
      </c>
      <c r="O264" s="51">
        <v>45</v>
      </c>
      <c r="P264" s="51">
        <v>45</v>
      </c>
      <c r="Q264" s="51">
        <v>45</v>
      </c>
      <c r="R264" s="51">
        <v>45</v>
      </c>
      <c r="S264" s="37">
        <v>45</v>
      </c>
      <c r="T264" s="37">
        <v>45</v>
      </c>
      <c r="U264" s="37">
        <v>45</v>
      </c>
      <c r="V264" s="37">
        <v>45</v>
      </c>
    </row>
    <row r="265" spans="8:22">
      <c r="H265" s="6">
        <v>23</v>
      </c>
      <c r="I265" s="6" t="str">
        <f t="shared" si="46"/>
        <v>松栄ガス_13A</v>
      </c>
      <c r="J265" s="6" t="str">
        <f t="shared" si="40"/>
        <v>23松栄ガス_13A</v>
      </c>
      <c r="K265" s="51">
        <v>45</v>
      </c>
      <c r="L265" s="51">
        <v>45</v>
      </c>
      <c r="M265" s="51">
        <v>45</v>
      </c>
      <c r="N265" s="51">
        <v>45</v>
      </c>
      <c r="O265" s="51">
        <v>45</v>
      </c>
      <c r="P265" s="51">
        <v>45</v>
      </c>
      <c r="Q265" s="51">
        <v>45</v>
      </c>
      <c r="R265" s="51">
        <v>45</v>
      </c>
      <c r="S265" s="37">
        <v>45</v>
      </c>
      <c r="T265" s="37">
        <v>45</v>
      </c>
      <c r="U265" s="37">
        <v>45</v>
      </c>
      <c r="V265" s="37">
        <v>45</v>
      </c>
    </row>
    <row r="266" spans="8:22">
      <c r="H266" s="6">
        <v>23</v>
      </c>
      <c r="I266" s="6" t="str">
        <f t="shared" si="46"/>
        <v>新日本瓦斯_13A</v>
      </c>
      <c r="J266" s="6" t="str">
        <f t="shared" si="40"/>
        <v>23新日本瓦斯_13A</v>
      </c>
      <c r="K266" s="51">
        <v>43.12</v>
      </c>
      <c r="L266" s="51">
        <v>43.12</v>
      </c>
      <c r="M266" s="51">
        <v>43.12</v>
      </c>
      <c r="N266" s="51">
        <v>43.12</v>
      </c>
      <c r="O266" s="51">
        <v>43.12</v>
      </c>
      <c r="P266" s="51">
        <v>43.12</v>
      </c>
      <c r="Q266" s="51">
        <v>43.12</v>
      </c>
      <c r="R266" s="51">
        <v>43.12</v>
      </c>
      <c r="S266" s="37">
        <v>43.12</v>
      </c>
      <c r="T266" s="37">
        <v>43.12</v>
      </c>
      <c r="U266" s="37">
        <v>43.12</v>
      </c>
      <c r="V266" s="37">
        <v>43.12</v>
      </c>
    </row>
    <row r="267" spans="8:22">
      <c r="H267" s="6">
        <v>23</v>
      </c>
      <c r="I267" s="6" t="str">
        <f t="shared" si="46"/>
        <v>西武ガス_13A</v>
      </c>
      <c r="J267" s="6" t="str">
        <f t="shared" si="40"/>
        <v>23西武ガス_13A</v>
      </c>
      <c r="K267" s="51">
        <v>43.12</v>
      </c>
      <c r="L267" s="51">
        <v>43.12</v>
      </c>
      <c r="M267" s="51">
        <v>43.12</v>
      </c>
      <c r="N267" s="51">
        <v>43.12</v>
      </c>
      <c r="O267" s="51">
        <v>43.12</v>
      </c>
      <c r="P267" s="51">
        <v>43.12</v>
      </c>
      <c r="Q267" s="51">
        <v>43.12</v>
      </c>
      <c r="R267" s="51">
        <v>43.12</v>
      </c>
      <c r="S267" s="37">
        <v>43.12</v>
      </c>
      <c r="T267" s="37">
        <v>43.12</v>
      </c>
      <c r="U267" s="37">
        <v>43.12</v>
      </c>
      <c r="V267" s="37">
        <v>43.12</v>
      </c>
    </row>
    <row r="268" spans="8:22">
      <c r="H268" s="6">
        <v>23</v>
      </c>
      <c r="I268" s="6" t="str">
        <f t="shared" si="46"/>
        <v>大東ガス_13A</v>
      </c>
      <c r="J268" s="6" t="str">
        <f t="shared" si="40"/>
        <v>23大東ガス_13A</v>
      </c>
      <c r="K268" s="51">
        <v>45</v>
      </c>
      <c r="L268" s="51">
        <v>45</v>
      </c>
      <c r="M268" s="51">
        <v>45</v>
      </c>
      <c r="N268" s="51">
        <v>45</v>
      </c>
      <c r="O268" s="51">
        <v>45</v>
      </c>
      <c r="P268" s="51">
        <v>45</v>
      </c>
      <c r="Q268" s="51">
        <v>45</v>
      </c>
      <c r="R268" s="51">
        <v>45</v>
      </c>
      <c r="S268" s="37">
        <v>45</v>
      </c>
      <c r="T268" s="37">
        <v>45</v>
      </c>
      <c r="U268" s="37">
        <v>45</v>
      </c>
      <c r="V268" s="37">
        <v>45</v>
      </c>
    </row>
    <row r="269" spans="8:22">
      <c r="H269" s="6">
        <v>23</v>
      </c>
      <c r="I269" s="6" t="str">
        <f t="shared" si="46"/>
        <v>秩父ガス_13A</v>
      </c>
      <c r="J269" s="6" t="str">
        <f t="shared" si="40"/>
        <v>23秩父ガス_13A</v>
      </c>
      <c r="K269" s="51">
        <v>46.04</v>
      </c>
      <c r="L269" s="51">
        <v>46.04</v>
      </c>
      <c r="M269" s="51">
        <v>46.04</v>
      </c>
      <c r="N269" s="51">
        <v>46.04</v>
      </c>
      <c r="O269" s="51">
        <v>46.04</v>
      </c>
      <c r="P269" s="51">
        <v>46.04</v>
      </c>
      <c r="Q269" s="51">
        <v>46.04</v>
      </c>
      <c r="R269" s="51">
        <v>46.04</v>
      </c>
      <c r="S269" s="37">
        <v>46.04</v>
      </c>
      <c r="T269" s="37">
        <v>46.04</v>
      </c>
      <c r="U269" s="37">
        <v>46.04</v>
      </c>
      <c r="V269" s="37">
        <v>46.04</v>
      </c>
    </row>
    <row r="270" spans="8:22">
      <c r="H270" s="6">
        <v>23</v>
      </c>
      <c r="I270" s="6" t="str">
        <f t="shared" si="46"/>
        <v>東彩ガス_13A</v>
      </c>
      <c r="J270" s="6" t="str">
        <f t="shared" si="40"/>
        <v>23東彩ガス_13A</v>
      </c>
      <c r="K270" s="51">
        <v>45</v>
      </c>
      <c r="L270" s="51">
        <v>45</v>
      </c>
      <c r="M270" s="51">
        <v>45</v>
      </c>
      <c r="N270" s="51">
        <v>45</v>
      </c>
      <c r="O270" s="51">
        <v>45</v>
      </c>
      <c r="P270" s="51">
        <v>45</v>
      </c>
      <c r="Q270" s="51">
        <v>45</v>
      </c>
      <c r="R270" s="51">
        <v>45</v>
      </c>
      <c r="S270" s="37">
        <v>45</v>
      </c>
      <c r="T270" s="37">
        <v>45</v>
      </c>
      <c r="U270" s="37">
        <v>45</v>
      </c>
      <c r="V270" s="37">
        <v>45</v>
      </c>
    </row>
    <row r="271" spans="8:22">
      <c r="H271" s="6">
        <v>23</v>
      </c>
      <c r="I271" s="6" t="str">
        <f t="shared" si="46"/>
        <v>日高都市ガス_13A</v>
      </c>
      <c r="J271" s="6" t="str">
        <f t="shared" si="40"/>
        <v>23日高都市ガス_13A</v>
      </c>
      <c r="K271" s="51">
        <v>45</v>
      </c>
      <c r="L271" s="51">
        <v>45</v>
      </c>
      <c r="M271" s="51">
        <v>45</v>
      </c>
      <c r="N271" s="51">
        <v>45</v>
      </c>
      <c r="O271" s="51">
        <v>45</v>
      </c>
      <c r="P271" s="51">
        <v>45</v>
      </c>
      <c r="Q271" s="51">
        <v>45</v>
      </c>
      <c r="R271" s="51">
        <v>45</v>
      </c>
      <c r="S271" s="37">
        <v>45</v>
      </c>
      <c r="T271" s="37">
        <v>45</v>
      </c>
      <c r="U271" s="37">
        <v>45</v>
      </c>
      <c r="V271" s="37">
        <v>45</v>
      </c>
    </row>
    <row r="272" spans="8:22">
      <c r="H272" s="6">
        <v>23</v>
      </c>
      <c r="I272" s="6" t="str">
        <f t="shared" si="46"/>
        <v>武州ガス_13A</v>
      </c>
      <c r="J272" s="6" t="str">
        <f t="shared" si="40"/>
        <v>23武州ガス_13A</v>
      </c>
      <c r="K272" s="51">
        <v>45</v>
      </c>
      <c r="L272" s="51">
        <v>45</v>
      </c>
      <c r="M272" s="51">
        <v>45</v>
      </c>
      <c r="N272" s="51">
        <v>45</v>
      </c>
      <c r="O272" s="51">
        <v>45</v>
      </c>
      <c r="P272" s="51">
        <v>45</v>
      </c>
      <c r="Q272" s="51">
        <v>45</v>
      </c>
      <c r="R272" s="51">
        <v>45</v>
      </c>
      <c r="S272" s="37">
        <v>45</v>
      </c>
      <c r="T272" s="37">
        <v>45</v>
      </c>
      <c r="U272" s="37">
        <v>45</v>
      </c>
      <c r="V272" s="37">
        <v>45</v>
      </c>
    </row>
    <row r="273" spans="8:22">
      <c r="H273" s="6">
        <v>23</v>
      </c>
      <c r="I273" s="6" t="str">
        <f t="shared" si="46"/>
        <v>本庄ガス_13A</v>
      </c>
      <c r="J273" s="6" t="str">
        <f t="shared" si="40"/>
        <v>23本庄ガス_13A</v>
      </c>
      <c r="K273" s="51">
        <v>43.12</v>
      </c>
      <c r="L273" s="51">
        <v>43.12</v>
      </c>
      <c r="M273" s="51">
        <v>43.12</v>
      </c>
      <c r="N273" s="51">
        <v>43.12</v>
      </c>
      <c r="O273" s="51">
        <v>43.12</v>
      </c>
      <c r="P273" s="51">
        <v>43.12</v>
      </c>
      <c r="Q273" s="51">
        <v>43.12</v>
      </c>
      <c r="R273" s="51">
        <v>43.12</v>
      </c>
      <c r="S273" s="37">
        <v>43.12</v>
      </c>
      <c r="T273" s="37">
        <v>43.12</v>
      </c>
      <c r="U273" s="37">
        <v>43.12</v>
      </c>
      <c r="V273" s="37">
        <v>43.12</v>
      </c>
    </row>
    <row r="274" spans="8:22">
      <c r="H274" s="6">
        <v>23</v>
      </c>
      <c r="I274" s="6" t="str">
        <f t="shared" si="46"/>
        <v>武蔵野ガス_13A</v>
      </c>
      <c r="J274" s="6" t="str">
        <f t="shared" si="40"/>
        <v>23武蔵野ガス_13A</v>
      </c>
      <c r="K274" s="51">
        <v>45</v>
      </c>
      <c r="L274" s="51">
        <v>45</v>
      </c>
      <c r="M274" s="51">
        <v>45</v>
      </c>
      <c r="N274" s="51">
        <v>45</v>
      </c>
      <c r="O274" s="51">
        <v>45</v>
      </c>
      <c r="P274" s="51">
        <v>45</v>
      </c>
      <c r="Q274" s="51">
        <v>45</v>
      </c>
      <c r="R274" s="51">
        <v>45</v>
      </c>
      <c r="S274" s="37">
        <v>45</v>
      </c>
      <c r="T274" s="37">
        <v>45</v>
      </c>
      <c r="U274" s="37">
        <v>45</v>
      </c>
      <c r="V274" s="37">
        <v>45</v>
      </c>
    </row>
    <row r="275" spans="8:22">
      <c r="H275" s="6">
        <v>23</v>
      </c>
      <c r="I275" s="6" t="str">
        <f t="shared" si="46"/>
        <v>鷲宮ガス_13A</v>
      </c>
      <c r="J275" s="6" t="str">
        <f t="shared" si="40"/>
        <v>23鷲宮ガス_13A</v>
      </c>
      <c r="K275" s="51">
        <v>45</v>
      </c>
      <c r="L275" s="51">
        <v>45</v>
      </c>
      <c r="M275" s="51">
        <v>45</v>
      </c>
      <c r="N275" s="51">
        <v>45</v>
      </c>
      <c r="O275" s="51">
        <v>45</v>
      </c>
      <c r="P275" s="51">
        <v>45</v>
      </c>
      <c r="Q275" s="51">
        <v>45</v>
      </c>
      <c r="R275" s="51">
        <v>45</v>
      </c>
      <c r="S275" s="37">
        <v>45</v>
      </c>
      <c r="T275" s="37">
        <v>45</v>
      </c>
      <c r="U275" s="37">
        <v>45</v>
      </c>
      <c r="V275" s="37">
        <v>45</v>
      </c>
    </row>
    <row r="276" spans="8:22">
      <c r="H276" s="6">
        <v>23</v>
      </c>
      <c r="I276" s="6" t="str">
        <f t="shared" si="46"/>
        <v>入間ガス_6A</v>
      </c>
      <c r="J276" s="6" t="str">
        <f t="shared" si="40"/>
        <v>23入間ガス_6A</v>
      </c>
      <c r="K276" s="51">
        <v>29.3</v>
      </c>
      <c r="L276" s="51">
        <v>29.3</v>
      </c>
      <c r="M276" s="51">
        <v>29.3</v>
      </c>
      <c r="N276" s="51">
        <v>29.3</v>
      </c>
      <c r="O276" s="51">
        <v>29.3</v>
      </c>
      <c r="P276" s="51">
        <v>29.3</v>
      </c>
      <c r="Q276" s="51">
        <v>29.3</v>
      </c>
      <c r="R276" s="51">
        <v>29.3</v>
      </c>
      <c r="S276" s="37">
        <v>29.3</v>
      </c>
      <c r="T276" s="37">
        <v>29.3</v>
      </c>
      <c r="U276" s="37">
        <v>29.3</v>
      </c>
      <c r="V276" s="37">
        <v>29.3</v>
      </c>
    </row>
    <row r="277" spans="8:22">
      <c r="H277" s="6">
        <v>23</v>
      </c>
      <c r="I277" s="6" t="str">
        <f t="shared" si="46"/>
        <v>角栄ガス_6A</v>
      </c>
      <c r="J277" s="6" t="str">
        <f t="shared" si="40"/>
        <v>23角栄ガス_6A</v>
      </c>
      <c r="K277" s="51">
        <v>0</v>
      </c>
      <c r="L277" s="51">
        <v>0</v>
      </c>
      <c r="M277" s="51">
        <v>0</v>
      </c>
      <c r="N277" s="51">
        <v>0</v>
      </c>
      <c r="O277" s="51">
        <v>0</v>
      </c>
      <c r="P277" s="51">
        <v>0</v>
      </c>
      <c r="Q277" s="51">
        <v>0</v>
      </c>
      <c r="R277" s="51">
        <v>0</v>
      </c>
      <c r="S277" s="37">
        <v>0</v>
      </c>
      <c r="T277" s="37">
        <v>0</v>
      </c>
      <c r="U277" s="37">
        <v>0</v>
      </c>
      <c r="V277" s="37">
        <v>0</v>
      </c>
    </row>
    <row r="278" spans="8:22">
      <c r="H278" s="6">
        <v>23</v>
      </c>
      <c r="I278" s="6" t="s">
        <v>367</v>
      </c>
      <c r="J278" s="6" t="str">
        <f t="shared" si="40"/>
        <v>23新日本瓦斯_6A</v>
      </c>
      <c r="K278" s="51">
        <v>0</v>
      </c>
      <c r="L278" s="51">
        <v>0</v>
      </c>
      <c r="M278" s="51">
        <v>0</v>
      </c>
      <c r="N278" s="51">
        <v>0</v>
      </c>
      <c r="O278" s="51">
        <v>0</v>
      </c>
      <c r="P278" s="51">
        <v>0</v>
      </c>
      <c r="Q278" s="51">
        <v>0</v>
      </c>
      <c r="R278" s="51">
        <v>0</v>
      </c>
      <c r="S278" s="37">
        <v>0</v>
      </c>
      <c r="T278" s="37">
        <v>0</v>
      </c>
      <c r="U278" s="37">
        <v>0</v>
      </c>
      <c r="V278" s="37">
        <v>0</v>
      </c>
    </row>
    <row r="279" spans="8:22">
      <c r="H279" s="6">
        <v>23</v>
      </c>
      <c r="I279" s="6" t="str">
        <f t="shared" ref="I279:I284" si="48">I251</f>
        <v>秩父ガス_6A</v>
      </c>
      <c r="J279" s="6" t="str">
        <f t="shared" si="40"/>
        <v>23秩父ガス_6A</v>
      </c>
      <c r="K279" s="51">
        <v>0</v>
      </c>
      <c r="L279" s="51">
        <v>0</v>
      </c>
      <c r="M279" s="51">
        <v>0</v>
      </c>
      <c r="N279" s="51">
        <v>0</v>
      </c>
      <c r="O279" s="51">
        <v>0</v>
      </c>
      <c r="P279" s="51">
        <v>0</v>
      </c>
      <c r="Q279" s="51">
        <v>0</v>
      </c>
      <c r="R279" s="51">
        <v>0</v>
      </c>
      <c r="S279" s="37">
        <v>0</v>
      </c>
      <c r="T279" s="37">
        <v>0</v>
      </c>
      <c r="U279" s="37">
        <v>0</v>
      </c>
      <c r="V279" s="37">
        <v>0</v>
      </c>
    </row>
    <row r="280" spans="8:22">
      <c r="H280" s="6">
        <v>23</v>
      </c>
      <c r="I280" s="6" t="str">
        <f t="shared" si="48"/>
        <v>日高都市ガス_6A</v>
      </c>
      <c r="J280" s="6" t="str">
        <f t="shared" si="40"/>
        <v>23日高都市ガス_6A</v>
      </c>
      <c r="K280" s="51">
        <v>29.3</v>
      </c>
      <c r="L280" s="51">
        <v>29.3</v>
      </c>
      <c r="M280" s="51">
        <v>29.3</v>
      </c>
      <c r="N280" s="51">
        <v>29.3</v>
      </c>
      <c r="O280" s="51">
        <v>29.3</v>
      </c>
      <c r="P280" s="51">
        <v>29.3</v>
      </c>
      <c r="Q280" s="51">
        <v>29.3</v>
      </c>
      <c r="R280" s="51">
        <v>29.3</v>
      </c>
      <c r="S280" s="37">
        <v>29.3</v>
      </c>
      <c r="T280" s="37">
        <v>29.3</v>
      </c>
      <c r="U280" s="37">
        <v>29.3</v>
      </c>
      <c r="V280" s="37">
        <v>29.3</v>
      </c>
    </row>
    <row r="281" spans="8:22">
      <c r="H281" s="6">
        <v>23</v>
      </c>
      <c r="I281" s="6" t="str">
        <f t="shared" si="48"/>
        <v>武蔵野ガス_6A</v>
      </c>
      <c r="J281" s="6" t="str">
        <f t="shared" si="40"/>
        <v>23武蔵野ガス_6A</v>
      </c>
      <c r="K281" s="51">
        <v>0</v>
      </c>
      <c r="L281" s="51">
        <v>0</v>
      </c>
      <c r="M281" s="51">
        <v>0</v>
      </c>
      <c r="N281" s="51">
        <v>0</v>
      </c>
      <c r="O281" s="51">
        <v>0</v>
      </c>
      <c r="P281" s="51">
        <v>0</v>
      </c>
      <c r="Q281" s="51">
        <v>0</v>
      </c>
      <c r="R281" s="51">
        <v>0</v>
      </c>
      <c r="S281" s="37">
        <v>0</v>
      </c>
      <c r="T281" s="37">
        <v>0</v>
      </c>
      <c r="U281" s="37">
        <v>0</v>
      </c>
      <c r="V281" s="37">
        <v>0</v>
      </c>
    </row>
    <row r="282" spans="8:22">
      <c r="H282" s="6">
        <v>23</v>
      </c>
      <c r="I282" s="6" t="str">
        <f t="shared" si="48"/>
        <v>本庄ガス_12A</v>
      </c>
      <c r="J282" s="6" t="str">
        <f t="shared" ref="J282:J350" si="49">CONCATENATE(H282,I282)</f>
        <v>23本庄ガス_12A</v>
      </c>
      <c r="K282" s="51">
        <v>41.86</v>
      </c>
      <c r="L282" s="51">
        <v>41.86</v>
      </c>
      <c r="M282" s="51">
        <v>41.86</v>
      </c>
      <c r="N282" s="51">
        <v>41.86</v>
      </c>
      <c r="O282" s="51">
        <v>41.86</v>
      </c>
      <c r="P282" s="51">
        <v>41.86</v>
      </c>
      <c r="Q282" s="51">
        <v>41.86</v>
      </c>
      <c r="R282" s="51">
        <v>41.86</v>
      </c>
      <c r="S282" s="37">
        <v>41.86</v>
      </c>
      <c r="T282" s="37">
        <v>41.86</v>
      </c>
      <c r="U282" s="37">
        <v>41.86</v>
      </c>
      <c r="V282" s="37">
        <v>41.86</v>
      </c>
    </row>
    <row r="283" spans="8:22">
      <c r="H283" s="6">
        <v>23</v>
      </c>
      <c r="I283" s="6" t="str">
        <f t="shared" si="48"/>
        <v>シートその１で設定した都市ガス</v>
      </c>
      <c r="J283" s="6" t="str">
        <f t="shared" si="49"/>
        <v>23シートその１で設定した都市ガス</v>
      </c>
      <c r="K283" s="51">
        <v>9999</v>
      </c>
      <c r="L283" s="51">
        <v>9999</v>
      </c>
      <c r="M283" s="51">
        <v>9999</v>
      </c>
      <c r="N283" s="51">
        <v>9999</v>
      </c>
      <c r="O283" s="51">
        <v>9999</v>
      </c>
      <c r="P283" s="51">
        <v>9999</v>
      </c>
      <c r="Q283" s="51">
        <v>9999</v>
      </c>
      <c r="R283" s="51">
        <v>9999</v>
      </c>
      <c r="S283" s="37">
        <v>9999</v>
      </c>
      <c r="T283" s="37">
        <v>9999</v>
      </c>
      <c r="U283" s="37">
        <v>9999</v>
      </c>
      <c r="V283" s="37">
        <v>9999</v>
      </c>
    </row>
    <row r="284" spans="8:22">
      <c r="H284" s="6">
        <v>23</v>
      </c>
      <c r="I284" s="6" t="str">
        <f t="shared" si="48"/>
        <v>シートその１で設定した都市ガス</v>
      </c>
      <c r="J284" s="6" t="str">
        <f t="shared" si="49"/>
        <v>23シートその１で設定した都市ガス</v>
      </c>
      <c r="K284" s="51">
        <v>9999</v>
      </c>
      <c r="L284" s="51">
        <v>9999</v>
      </c>
      <c r="M284" s="51">
        <v>9999</v>
      </c>
      <c r="N284" s="51">
        <v>9999</v>
      </c>
      <c r="O284" s="51">
        <v>9999</v>
      </c>
      <c r="P284" s="51">
        <v>9999</v>
      </c>
      <c r="Q284" s="51">
        <v>9999</v>
      </c>
      <c r="R284" s="51">
        <v>9999</v>
      </c>
      <c r="S284" s="37">
        <v>9999</v>
      </c>
      <c r="T284" s="37">
        <v>9999</v>
      </c>
      <c r="U284" s="37">
        <v>9999</v>
      </c>
      <c r="V284" s="37">
        <v>9999</v>
      </c>
    </row>
    <row r="285" spans="8:22">
      <c r="H285" s="6">
        <v>24</v>
      </c>
      <c r="I285" s="6" t="str">
        <f t="shared" ref="I285:I288" si="50">I257</f>
        <v>東京ガス_13A</v>
      </c>
      <c r="J285" s="6" t="str">
        <f t="shared" si="49"/>
        <v>24東京ガス_13A</v>
      </c>
      <c r="K285" s="37">
        <v>45</v>
      </c>
      <c r="L285" s="37">
        <v>45</v>
      </c>
      <c r="M285" s="37">
        <v>45</v>
      </c>
      <c r="N285" s="37">
        <v>45</v>
      </c>
      <c r="O285" s="37">
        <v>45</v>
      </c>
      <c r="P285" s="37">
        <v>45</v>
      </c>
      <c r="Q285" s="37">
        <v>45</v>
      </c>
      <c r="R285" s="37">
        <v>45</v>
      </c>
      <c r="S285" s="37">
        <v>45</v>
      </c>
      <c r="T285" s="37">
        <v>45</v>
      </c>
      <c r="U285" s="37">
        <v>45</v>
      </c>
      <c r="V285" s="37">
        <v>45</v>
      </c>
    </row>
    <row r="286" spans="8:22">
      <c r="H286" s="6">
        <v>24</v>
      </c>
      <c r="I286" s="6" t="str">
        <f t="shared" si="50"/>
        <v>伊奈都市ガス_13A</v>
      </c>
      <c r="J286" s="6" t="str">
        <f t="shared" si="49"/>
        <v>24伊奈都市ガス_13A</v>
      </c>
      <c r="K286" s="37">
        <v>45</v>
      </c>
      <c r="L286" s="37">
        <v>45</v>
      </c>
      <c r="M286" s="37">
        <v>45</v>
      </c>
      <c r="N286" s="37">
        <v>45</v>
      </c>
      <c r="O286" s="37">
        <v>45</v>
      </c>
      <c r="P286" s="37">
        <v>45</v>
      </c>
      <c r="Q286" s="37">
        <v>45</v>
      </c>
      <c r="R286" s="37">
        <v>45</v>
      </c>
      <c r="S286" s="37">
        <v>45</v>
      </c>
      <c r="T286" s="37">
        <v>45</v>
      </c>
      <c r="U286" s="37">
        <v>45</v>
      </c>
      <c r="V286" s="37">
        <v>45</v>
      </c>
    </row>
    <row r="287" spans="8:22">
      <c r="H287" s="6">
        <v>24</v>
      </c>
      <c r="I287" s="6" t="str">
        <f t="shared" si="50"/>
        <v>入間ガス_13A</v>
      </c>
      <c r="J287" s="6" t="str">
        <f t="shared" si="49"/>
        <v>24入間ガス_13A</v>
      </c>
      <c r="K287" s="37">
        <v>43.12</v>
      </c>
      <c r="L287" s="37">
        <v>43.12</v>
      </c>
      <c r="M287" s="37">
        <v>43.12</v>
      </c>
      <c r="N287" s="37">
        <v>43.12</v>
      </c>
      <c r="O287" s="37">
        <v>43.12</v>
      </c>
      <c r="P287" s="37">
        <v>43.12</v>
      </c>
      <c r="Q287" s="37">
        <v>43.12</v>
      </c>
      <c r="R287" s="37">
        <v>43.12</v>
      </c>
      <c r="S287" s="37">
        <v>43.12</v>
      </c>
      <c r="T287" s="37">
        <v>43.12</v>
      </c>
      <c r="U287" s="37">
        <v>43.12</v>
      </c>
      <c r="V287" s="37">
        <v>43.12</v>
      </c>
    </row>
    <row r="288" spans="8:22">
      <c r="H288" s="6">
        <v>24</v>
      </c>
      <c r="I288" s="6" t="str">
        <f t="shared" si="50"/>
        <v>太田都市ガス_13A</v>
      </c>
      <c r="J288" s="6" t="str">
        <f t="shared" ref="J288" si="51">CONCATENATE(H288,I288)</f>
        <v>24太田都市ガス_13A</v>
      </c>
      <c r="K288" s="37">
        <v>45</v>
      </c>
      <c r="L288" s="37">
        <v>45</v>
      </c>
      <c r="M288" s="37">
        <v>45</v>
      </c>
      <c r="N288" s="37">
        <v>45</v>
      </c>
      <c r="O288" s="37">
        <v>45</v>
      </c>
      <c r="P288" s="37">
        <v>45</v>
      </c>
      <c r="Q288" s="37">
        <v>45</v>
      </c>
      <c r="R288" s="37">
        <v>45</v>
      </c>
      <c r="S288" s="37">
        <v>45</v>
      </c>
      <c r="T288" s="37">
        <v>45</v>
      </c>
      <c r="U288" s="37">
        <v>45</v>
      </c>
      <c r="V288" s="37">
        <v>45</v>
      </c>
    </row>
    <row r="289" spans="8:22">
      <c r="H289" s="6">
        <v>24</v>
      </c>
      <c r="I289" s="6" t="str">
        <f t="shared" ref="I289:I305" si="52">I261</f>
        <v>角栄ガス_13A</v>
      </c>
      <c r="J289" s="6" t="str">
        <f t="shared" si="49"/>
        <v>24角栄ガス_13A</v>
      </c>
      <c r="K289" s="37">
        <v>45</v>
      </c>
      <c r="L289" s="37">
        <v>45</v>
      </c>
      <c r="M289" s="37">
        <v>45</v>
      </c>
      <c r="N289" s="37">
        <v>45</v>
      </c>
      <c r="O289" s="37">
        <v>45</v>
      </c>
      <c r="P289" s="37">
        <v>45</v>
      </c>
      <c r="Q289" s="37">
        <v>45</v>
      </c>
      <c r="R289" s="37">
        <v>45</v>
      </c>
      <c r="S289" s="37">
        <v>45</v>
      </c>
      <c r="T289" s="37">
        <v>45</v>
      </c>
      <c r="U289" s="37">
        <v>45</v>
      </c>
      <c r="V289" s="37">
        <v>45</v>
      </c>
    </row>
    <row r="290" spans="8:22">
      <c r="H290" s="6">
        <v>24</v>
      </c>
      <c r="I290" s="6" t="str">
        <f t="shared" si="52"/>
        <v>埼玉ガス_13A</v>
      </c>
      <c r="J290" s="6" t="str">
        <f t="shared" si="49"/>
        <v>24埼玉ガス_13A</v>
      </c>
      <c r="K290" s="37">
        <v>43.12</v>
      </c>
      <c r="L290" s="37">
        <v>43.12</v>
      </c>
      <c r="M290" s="37">
        <v>43.12</v>
      </c>
      <c r="N290" s="37">
        <v>43.12</v>
      </c>
      <c r="O290" s="37">
        <v>43.12</v>
      </c>
      <c r="P290" s="37">
        <v>43.12</v>
      </c>
      <c r="Q290" s="37">
        <v>43.12</v>
      </c>
      <c r="R290" s="37">
        <v>43.12</v>
      </c>
      <c r="S290" s="37">
        <v>43.12</v>
      </c>
      <c r="T290" s="37">
        <v>43.12</v>
      </c>
      <c r="U290" s="37">
        <v>43.12</v>
      </c>
      <c r="V290" s="37">
        <v>43.12</v>
      </c>
    </row>
    <row r="291" spans="8:22">
      <c r="H291" s="6">
        <v>24</v>
      </c>
      <c r="I291" s="6" t="str">
        <f t="shared" si="52"/>
        <v>坂戸ガス_13A</v>
      </c>
      <c r="J291" s="6" t="str">
        <f t="shared" si="49"/>
        <v>24坂戸ガス_13A</v>
      </c>
      <c r="K291" s="37">
        <v>45</v>
      </c>
      <c r="L291" s="37">
        <v>45</v>
      </c>
      <c r="M291" s="37">
        <v>45</v>
      </c>
      <c r="N291" s="37">
        <v>45</v>
      </c>
      <c r="O291" s="37">
        <v>45</v>
      </c>
      <c r="P291" s="37">
        <v>45</v>
      </c>
      <c r="Q291" s="37">
        <v>45</v>
      </c>
      <c r="R291" s="37">
        <v>45</v>
      </c>
      <c r="S291" s="37">
        <v>45</v>
      </c>
      <c r="T291" s="37">
        <v>45</v>
      </c>
      <c r="U291" s="37">
        <v>45</v>
      </c>
      <c r="V291" s="37">
        <v>45</v>
      </c>
    </row>
    <row r="292" spans="8:22">
      <c r="H292" s="6">
        <v>24</v>
      </c>
      <c r="I292" s="6" t="str">
        <f t="shared" si="52"/>
        <v>幸手都市ガス_13A</v>
      </c>
      <c r="J292" s="6" t="str">
        <f t="shared" si="49"/>
        <v>24幸手都市ガス_13A</v>
      </c>
      <c r="K292" s="37">
        <v>45</v>
      </c>
      <c r="L292" s="37">
        <v>45</v>
      </c>
      <c r="M292" s="37">
        <v>45</v>
      </c>
      <c r="N292" s="37">
        <v>45</v>
      </c>
      <c r="O292" s="37">
        <v>45</v>
      </c>
      <c r="P292" s="37">
        <v>45</v>
      </c>
      <c r="Q292" s="37">
        <v>45</v>
      </c>
      <c r="R292" s="37">
        <v>45</v>
      </c>
      <c r="S292" s="37">
        <v>45</v>
      </c>
      <c r="T292" s="37">
        <v>45</v>
      </c>
      <c r="U292" s="37">
        <v>45</v>
      </c>
      <c r="V292" s="37">
        <v>45</v>
      </c>
    </row>
    <row r="293" spans="8:22">
      <c r="H293" s="6">
        <v>24</v>
      </c>
      <c r="I293" s="6" t="str">
        <f t="shared" si="52"/>
        <v>松栄ガス_13A</v>
      </c>
      <c r="J293" s="6" t="str">
        <f t="shared" si="49"/>
        <v>24松栄ガス_13A</v>
      </c>
      <c r="K293" s="37">
        <v>45</v>
      </c>
      <c r="L293" s="37">
        <v>45</v>
      </c>
      <c r="M293" s="37">
        <v>45</v>
      </c>
      <c r="N293" s="37">
        <v>45</v>
      </c>
      <c r="O293" s="37">
        <v>45</v>
      </c>
      <c r="P293" s="37">
        <v>45</v>
      </c>
      <c r="Q293" s="37">
        <v>45</v>
      </c>
      <c r="R293" s="37">
        <v>45</v>
      </c>
      <c r="S293" s="37">
        <v>45</v>
      </c>
      <c r="T293" s="37">
        <v>45</v>
      </c>
      <c r="U293" s="37">
        <v>45</v>
      </c>
      <c r="V293" s="37">
        <v>45</v>
      </c>
    </row>
    <row r="294" spans="8:22">
      <c r="H294" s="6">
        <v>24</v>
      </c>
      <c r="I294" s="6" t="str">
        <f t="shared" si="52"/>
        <v>新日本瓦斯_13A</v>
      </c>
      <c r="J294" s="6" t="str">
        <f t="shared" si="49"/>
        <v>24新日本瓦斯_13A</v>
      </c>
      <c r="K294" s="37">
        <v>43.12</v>
      </c>
      <c r="L294" s="37">
        <v>43.12</v>
      </c>
      <c r="M294" s="37">
        <v>43.12</v>
      </c>
      <c r="N294" s="37">
        <v>43.12</v>
      </c>
      <c r="O294" s="37">
        <v>43.12</v>
      </c>
      <c r="P294" s="37">
        <v>43.12</v>
      </c>
      <c r="Q294" s="37">
        <v>43.12</v>
      </c>
      <c r="R294" s="37">
        <v>43.12</v>
      </c>
      <c r="S294" s="37">
        <v>43.12</v>
      </c>
      <c r="T294" s="37">
        <v>43.12</v>
      </c>
      <c r="U294" s="37">
        <v>43.12</v>
      </c>
      <c r="V294" s="37">
        <v>43.12</v>
      </c>
    </row>
    <row r="295" spans="8:22">
      <c r="H295" s="6">
        <v>24</v>
      </c>
      <c r="I295" s="6" t="str">
        <f t="shared" si="52"/>
        <v>西武ガス_13A</v>
      </c>
      <c r="J295" s="6" t="str">
        <f t="shared" si="49"/>
        <v>24西武ガス_13A</v>
      </c>
      <c r="K295" s="37">
        <v>43.12</v>
      </c>
      <c r="L295" s="37">
        <v>43.12</v>
      </c>
      <c r="M295" s="37">
        <v>43.12</v>
      </c>
      <c r="N295" s="37">
        <v>43.12</v>
      </c>
      <c r="O295" s="37">
        <v>43.12</v>
      </c>
      <c r="P295" s="37">
        <v>43.12</v>
      </c>
      <c r="Q295" s="37">
        <v>43.12</v>
      </c>
      <c r="R295" s="37">
        <v>43.12</v>
      </c>
      <c r="S295" s="37">
        <v>43.12</v>
      </c>
      <c r="T295" s="37">
        <v>43.12</v>
      </c>
      <c r="U295" s="37">
        <v>43.12</v>
      </c>
      <c r="V295" s="37">
        <v>43.12</v>
      </c>
    </row>
    <row r="296" spans="8:22">
      <c r="H296" s="6">
        <v>24</v>
      </c>
      <c r="I296" s="6" t="str">
        <f t="shared" si="52"/>
        <v>大東ガス_13A</v>
      </c>
      <c r="J296" s="6" t="str">
        <f t="shared" si="49"/>
        <v>24大東ガス_13A</v>
      </c>
      <c r="K296" s="37">
        <v>45</v>
      </c>
      <c r="L296" s="37">
        <v>45</v>
      </c>
      <c r="M296" s="37">
        <v>45</v>
      </c>
      <c r="N296" s="37">
        <v>45</v>
      </c>
      <c r="O296" s="37">
        <v>45</v>
      </c>
      <c r="P296" s="37">
        <v>45</v>
      </c>
      <c r="Q296" s="37">
        <v>45</v>
      </c>
      <c r="R296" s="37">
        <v>45</v>
      </c>
      <c r="S296" s="37">
        <v>45</v>
      </c>
      <c r="T296" s="37">
        <v>45</v>
      </c>
      <c r="U296" s="37">
        <v>45</v>
      </c>
      <c r="V296" s="37">
        <v>45</v>
      </c>
    </row>
    <row r="297" spans="8:22">
      <c r="H297" s="6">
        <v>24</v>
      </c>
      <c r="I297" s="6" t="str">
        <f t="shared" si="52"/>
        <v>秩父ガス_13A</v>
      </c>
      <c r="J297" s="6" t="str">
        <f t="shared" si="49"/>
        <v>24秩父ガス_13A</v>
      </c>
      <c r="K297" s="37">
        <v>46.04</v>
      </c>
      <c r="L297" s="37">
        <v>46.04</v>
      </c>
      <c r="M297" s="37">
        <v>46.04</v>
      </c>
      <c r="N297" s="37">
        <v>46.04</v>
      </c>
      <c r="O297" s="37">
        <v>46.04</v>
      </c>
      <c r="P297" s="37">
        <v>46.04</v>
      </c>
      <c r="Q297" s="37">
        <v>46.04</v>
      </c>
      <c r="R297" s="37">
        <v>46.04</v>
      </c>
      <c r="S297" s="37">
        <v>46.04</v>
      </c>
      <c r="T297" s="37">
        <v>46.04</v>
      </c>
      <c r="U297" s="37">
        <v>46.04</v>
      </c>
      <c r="V297" s="37">
        <v>46.04</v>
      </c>
    </row>
    <row r="298" spans="8:22">
      <c r="H298" s="6">
        <v>24</v>
      </c>
      <c r="I298" s="6" t="str">
        <f t="shared" si="52"/>
        <v>東彩ガス_13A</v>
      </c>
      <c r="J298" s="6" t="str">
        <f t="shared" si="49"/>
        <v>24東彩ガス_13A</v>
      </c>
      <c r="K298" s="37">
        <v>45</v>
      </c>
      <c r="L298" s="37">
        <v>45</v>
      </c>
      <c r="M298" s="37">
        <v>45</v>
      </c>
      <c r="N298" s="37">
        <v>45</v>
      </c>
      <c r="O298" s="37">
        <v>45</v>
      </c>
      <c r="P298" s="37">
        <v>45</v>
      </c>
      <c r="Q298" s="37">
        <v>45</v>
      </c>
      <c r="R298" s="37">
        <v>45</v>
      </c>
      <c r="S298" s="37">
        <v>45</v>
      </c>
      <c r="T298" s="37">
        <v>45</v>
      </c>
      <c r="U298" s="37">
        <v>45</v>
      </c>
      <c r="V298" s="37">
        <v>45</v>
      </c>
    </row>
    <row r="299" spans="8:22">
      <c r="H299" s="6">
        <v>24</v>
      </c>
      <c r="I299" s="6" t="str">
        <f t="shared" si="52"/>
        <v>日高都市ガス_13A</v>
      </c>
      <c r="J299" s="6" t="str">
        <f t="shared" si="49"/>
        <v>24日高都市ガス_13A</v>
      </c>
      <c r="K299" s="37">
        <v>45</v>
      </c>
      <c r="L299" s="37">
        <v>45</v>
      </c>
      <c r="M299" s="37">
        <v>45</v>
      </c>
      <c r="N299" s="37">
        <v>45</v>
      </c>
      <c r="O299" s="37">
        <v>45</v>
      </c>
      <c r="P299" s="37">
        <v>45</v>
      </c>
      <c r="Q299" s="37">
        <v>45</v>
      </c>
      <c r="R299" s="37">
        <v>45</v>
      </c>
      <c r="S299" s="37">
        <v>45</v>
      </c>
      <c r="T299" s="37">
        <v>45</v>
      </c>
      <c r="U299" s="37">
        <v>45</v>
      </c>
      <c r="V299" s="37">
        <v>45</v>
      </c>
    </row>
    <row r="300" spans="8:22">
      <c r="H300" s="6">
        <v>24</v>
      </c>
      <c r="I300" s="6" t="str">
        <f t="shared" si="52"/>
        <v>武州ガス_13A</v>
      </c>
      <c r="J300" s="6" t="str">
        <f t="shared" si="49"/>
        <v>24武州ガス_13A</v>
      </c>
      <c r="K300" s="37">
        <v>45</v>
      </c>
      <c r="L300" s="37">
        <v>45</v>
      </c>
      <c r="M300" s="37">
        <v>45</v>
      </c>
      <c r="N300" s="37">
        <v>45</v>
      </c>
      <c r="O300" s="37">
        <v>45</v>
      </c>
      <c r="P300" s="37">
        <v>45</v>
      </c>
      <c r="Q300" s="37">
        <v>45</v>
      </c>
      <c r="R300" s="37">
        <v>45</v>
      </c>
      <c r="S300" s="37">
        <v>45</v>
      </c>
      <c r="T300" s="37">
        <v>45</v>
      </c>
      <c r="U300" s="37">
        <v>45</v>
      </c>
      <c r="V300" s="37">
        <v>45</v>
      </c>
    </row>
    <row r="301" spans="8:22">
      <c r="H301" s="6">
        <v>24</v>
      </c>
      <c r="I301" s="6" t="str">
        <f t="shared" si="52"/>
        <v>本庄ガス_13A</v>
      </c>
      <c r="J301" s="6" t="str">
        <f t="shared" si="49"/>
        <v>24本庄ガス_13A</v>
      </c>
      <c r="K301" s="37">
        <v>43.12</v>
      </c>
      <c r="L301" s="37">
        <v>43.12</v>
      </c>
      <c r="M301" s="37">
        <v>43.12</v>
      </c>
      <c r="N301" s="37">
        <v>43.12</v>
      </c>
      <c r="O301" s="37">
        <v>43.12</v>
      </c>
      <c r="P301" s="37">
        <v>43.12</v>
      </c>
      <c r="Q301" s="37">
        <v>43.12</v>
      </c>
      <c r="R301" s="37">
        <v>43.12</v>
      </c>
      <c r="S301" s="37">
        <v>43.12</v>
      </c>
      <c r="T301" s="37">
        <v>43.12</v>
      </c>
      <c r="U301" s="37">
        <v>43.12</v>
      </c>
      <c r="V301" s="37">
        <v>43.12</v>
      </c>
    </row>
    <row r="302" spans="8:22">
      <c r="H302" s="6">
        <v>24</v>
      </c>
      <c r="I302" s="6" t="str">
        <f t="shared" si="52"/>
        <v>武蔵野ガス_13A</v>
      </c>
      <c r="J302" s="6" t="str">
        <f t="shared" si="49"/>
        <v>24武蔵野ガス_13A</v>
      </c>
      <c r="K302" s="37">
        <v>45</v>
      </c>
      <c r="L302" s="37">
        <v>45</v>
      </c>
      <c r="M302" s="37">
        <v>45</v>
      </c>
      <c r="N302" s="37">
        <v>45</v>
      </c>
      <c r="O302" s="37">
        <v>45</v>
      </c>
      <c r="P302" s="37">
        <v>45</v>
      </c>
      <c r="Q302" s="37">
        <v>45</v>
      </c>
      <c r="R302" s="37">
        <v>45</v>
      </c>
      <c r="S302" s="37">
        <v>45</v>
      </c>
      <c r="T302" s="37">
        <v>45</v>
      </c>
      <c r="U302" s="37">
        <v>45</v>
      </c>
      <c r="V302" s="37">
        <v>45</v>
      </c>
    </row>
    <row r="303" spans="8:22">
      <c r="H303" s="6">
        <v>24</v>
      </c>
      <c r="I303" s="6" t="str">
        <f t="shared" si="52"/>
        <v>鷲宮ガス_13A</v>
      </c>
      <c r="J303" s="6" t="str">
        <f t="shared" si="49"/>
        <v>24鷲宮ガス_13A</v>
      </c>
      <c r="K303" s="37">
        <v>45</v>
      </c>
      <c r="L303" s="37">
        <v>45</v>
      </c>
      <c r="M303" s="37">
        <v>45</v>
      </c>
      <c r="N303" s="37">
        <v>45</v>
      </c>
      <c r="O303" s="37">
        <v>45</v>
      </c>
      <c r="P303" s="37">
        <v>45</v>
      </c>
      <c r="Q303" s="37">
        <v>45</v>
      </c>
      <c r="R303" s="37">
        <v>45</v>
      </c>
      <c r="S303" s="37">
        <v>45</v>
      </c>
      <c r="T303" s="37">
        <v>45</v>
      </c>
      <c r="U303" s="37">
        <v>45</v>
      </c>
      <c r="V303" s="37">
        <v>45</v>
      </c>
    </row>
    <row r="304" spans="8:22">
      <c r="H304" s="6">
        <v>24</v>
      </c>
      <c r="I304" s="6" t="str">
        <f t="shared" si="52"/>
        <v>入間ガス_6A</v>
      </c>
      <c r="J304" s="6" t="str">
        <f t="shared" si="49"/>
        <v>24入間ガス_6A</v>
      </c>
      <c r="K304" s="37">
        <v>29.3</v>
      </c>
      <c r="L304" s="37">
        <v>29.3</v>
      </c>
      <c r="M304" s="37">
        <v>29.3</v>
      </c>
      <c r="N304" s="37">
        <v>29.3</v>
      </c>
      <c r="O304" s="37">
        <v>29.3</v>
      </c>
      <c r="P304" s="37">
        <v>29.3</v>
      </c>
      <c r="Q304" s="37">
        <v>29.3</v>
      </c>
      <c r="R304" s="37">
        <v>29.3</v>
      </c>
      <c r="S304" s="37">
        <v>29.3</v>
      </c>
      <c r="T304" s="37">
        <v>29.3</v>
      </c>
      <c r="U304" s="37">
        <v>29.3</v>
      </c>
      <c r="V304" s="37">
        <v>29.3</v>
      </c>
    </row>
    <row r="305" spans="8:22">
      <c r="H305" s="6">
        <v>24</v>
      </c>
      <c r="I305" s="6" t="str">
        <f t="shared" si="52"/>
        <v>角栄ガス_6A</v>
      </c>
      <c r="J305" s="6" t="str">
        <f t="shared" si="49"/>
        <v>24角栄ガス_6A</v>
      </c>
      <c r="K305" s="37">
        <v>0</v>
      </c>
      <c r="L305" s="37">
        <v>0</v>
      </c>
      <c r="M305" s="37">
        <v>0</v>
      </c>
      <c r="N305" s="37">
        <v>0</v>
      </c>
      <c r="O305" s="37">
        <v>0</v>
      </c>
      <c r="P305" s="37">
        <v>0</v>
      </c>
      <c r="Q305" s="37">
        <v>0</v>
      </c>
      <c r="R305" s="37">
        <v>0</v>
      </c>
      <c r="S305" s="37">
        <v>0</v>
      </c>
      <c r="T305" s="37">
        <v>0</v>
      </c>
      <c r="U305" s="37">
        <v>0</v>
      </c>
      <c r="V305" s="37">
        <v>0</v>
      </c>
    </row>
    <row r="306" spans="8:22">
      <c r="H306" s="6">
        <v>24</v>
      </c>
      <c r="I306" s="6" t="s">
        <v>367</v>
      </c>
      <c r="J306" s="6" t="str">
        <f t="shared" si="49"/>
        <v>24新日本瓦斯_6A</v>
      </c>
      <c r="K306" s="37">
        <v>0</v>
      </c>
      <c r="L306" s="37">
        <v>0</v>
      </c>
      <c r="M306" s="37">
        <v>0</v>
      </c>
      <c r="N306" s="37">
        <v>0</v>
      </c>
      <c r="O306" s="37">
        <v>0</v>
      </c>
      <c r="P306" s="37">
        <v>0</v>
      </c>
      <c r="Q306" s="37">
        <v>0</v>
      </c>
      <c r="R306" s="37">
        <v>0</v>
      </c>
      <c r="S306" s="37">
        <v>0</v>
      </c>
      <c r="T306" s="37">
        <v>0</v>
      </c>
      <c r="U306" s="37">
        <v>0</v>
      </c>
      <c r="V306" s="37">
        <v>0</v>
      </c>
    </row>
    <row r="307" spans="8:22">
      <c r="H307" s="6">
        <v>24</v>
      </c>
      <c r="I307" s="6" t="str">
        <f t="shared" ref="I307:I316" si="53">I279</f>
        <v>秩父ガス_6A</v>
      </c>
      <c r="J307" s="6" t="str">
        <f t="shared" si="49"/>
        <v>24秩父ガス_6A</v>
      </c>
      <c r="K307" s="37">
        <v>0</v>
      </c>
      <c r="L307" s="37">
        <v>0</v>
      </c>
      <c r="M307" s="37">
        <v>0</v>
      </c>
      <c r="N307" s="37">
        <v>0</v>
      </c>
      <c r="O307" s="37">
        <v>0</v>
      </c>
      <c r="P307" s="37">
        <v>0</v>
      </c>
      <c r="Q307" s="37">
        <v>0</v>
      </c>
      <c r="R307" s="37">
        <v>0</v>
      </c>
      <c r="S307" s="37">
        <v>0</v>
      </c>
      <c r="T307" s="37">
        <v>0</v>
      </c>
      <c r="U307" s="37">
        <v>0</v>
      </c>
      <c r="V307" s="37">
        <v>0</v>
      </c>
    </row>
    <row r="308" spans="8:22">
      <c r="H308" s="6">
        <v>24</v>
      </c>
      <c r="I308" s="6" t="str">
        <f t="shared" si="53"/>
        <v>日高都市ガス_6A</v>
      </c>
      <c r="J308" s="6" t="str">
        <f t="shared" si="49"/>
        <v>24日高都市ガス_6A</v>
      </c>
      <c r="K308" s="37">
        <v>29.3</v>
      </c>
      <c r="L308" s="37">
        <v>29.3</v>
      </c>
      <c r="M308" s="37">
        <v>29.3</v>
      </c>
      <c r="N308" s="37">
        <v>29.3</v>
      </c>
      <c r="O308" s="37">
        <v>29.3</v>
      </c>
      <c r="P308" s="37">
        <v>29.3</v>
      </c>
      <c r="Q308" s="37">
        <v>29.3</v>
      </c>
      <c r="R308" s="37">
        <v>29.3</v>
      </c>
      <c r="S308" s="37">
        <v>29.3</v>
      </c>
      <c r="T308" s="37">
        <v>29.3</v>
      </c>
      <c r="U308" s="37">
        <v>29.3</v>
      </c>
      <c r="V308" s="37">
        <v>29.3</v>
      </c>
    </row>
    <row r="309" spans="8:22">
      <c r="H309" s="6">
        <v>24</v>
      </c>
      <c r="I309" s="6" t="str">
        <f t="shared" si="53"/>
        <v>武蔵野ガス_6A</v>
      </c>
      <c r="J309" s="6" t="str">
        <f t="shared" si="49"/>
        <v>24武蔵野ガス_6A</v>
      </c>
      <c r="K309" s="37">
        <v>0</v>
      </c>
      <c r="L309" s="37">
        <v>0</v>
      </c>
      <c r="M309" s="37">
        <v>0</v>
      </c>
      <c r="N309" s="37">
        <v>0</v>
      </c>
      <c r="O309" s="37">
        <v>0</v>
      </c>
      <c r="P309" s="37">
        <v>0</v>
      </c>
      <c r="Q309" s="37">
        <v>0</v>
      </c>
      <c r="R309" s="37">
        <v>0</v>
      </c>
      <c r="S309" s="37">
        <v>0</v>
      </c>
      <c r="T309" s="37">
        <v>0</v>
      </c>
      <c r="U309" s="37">
        <v>0</v>
      </c>
      <c r="V309" s="37">
        <v>0</v>
      </c>
    </row>
    <row r="310" spans="8:22">
      <c r="H310" s="6">
        <v>24</v>
      </c>
      <c r="I310" s="6" t="str">
        <f t="shared" si="53"/>
        <v>本庄ガス_12A</v>
      </c>
      <c r="J310" s="6" t="str">
        <f t="shared" si="49"/>
        <v>24本庄ガス_12A</v>
      </c>
      <c r="K310" s="37">
        <v>41.86</v>
      </c>
      <c r="L310" s="37">
        <v>41.86</v>
      </c>
      <c r="M310" s="37">
        <v>41.86</v>
      </c>
      <c r="N310" s="37">
        <v>41.86</v>
      </c>
      <c r="O310" s="37">
        <v>41.86</v>
      </c>
      <c r="P310" s="37">
        <v>41.86</v>
      </c>
      <c r="Q310" s="37">
        <v>41.86</v>
      </c>
      <c r="R310" s="37">
        <v>41.86</v>
      </c>
      <c r="S310" s="37">
        <v>41.86</v>
      </c>
      <c r="T310" s="37">
        <v>41.86</v>
      </c>
      <c r="U310" s="37">
        <v>41.86</v>
      </c>
      <c r="V310" s="37">
        <v>41.86</v>
      </c>
    </row>
    <row r="311" spans="8:22">
      <c r="H311" s="6">
        <v>24</v>
      </c>
      <c r="I311" s="6" t="str">
        <f t="shared" si="53"/>
        <v>シートその１で設定した都市ガス</v>
      </c>
      <c r="J311" s="6" t="str">
        <f t="shared" si="49"/>
        <v>24シートその１で設定した都市ガス</v>
      </c>
      <c r="K311" s="37">
        <v>9999</v>
      </c>
      <c r="L311" s="37">
        <v>9999</v>
      </c>
      <c r="M311" s="37">
        <v>9999</v>
      </c>
      <c r="N311" s="37">
        <v>9999</v>
      </c>
      <c r="O311" s="37">
        <v>9999</v>
      </c>
      <c r="P311" s="37">
        <v>9999</v>
      </c>
      <c r="Q311" s="37">
        <v>9999</v>
      </c>
      <c r="R311" s="37">
        <v>9999</v>
      </c>
      <c r="S311" s="37">
        <v>9999</v>
      </c>
      <c r="T311" s="37">
        <v>9999</v>
      </c>
      <c r="U311" s="37">
        <v>9999</v>
      </c>
      <c r="V311" s="37">
        <v>9999</v>
      </c>
    </row>
    <row r="312" spans="8:22">
      <c r="H312" s="6">
        <v>24</v>
      </c>
      <c r="I312" s="6" t="str">
        <f t="shared" si="53"/>
        <v>シートその１で設定した都市ガス</v>
      </c>
      <c r="J312" s="6" t="str">
        <f t="shared" si="49"/>
        <v>24シートその１で設定した都市ガス</v>
      </c>
      <c r="K312" s="37">
        <v>9999</v>
      </c>
      <c r="L312" s="37">
        <v>9999</v>
      </c>
      <c r="M312" s="37">
        <v>9999</v>
      </c>
      <c r="N312" s="37">
        <v>9999</v>
      </c>
      <c r="O312" s="37">
        <v>9999</v>
      </c>
      <c r="P312" s="37">
        <v>9999</v>
      </c>
      <c r="Q312" s="37">
        <v>9999</v>
      </c>
      <c r="R312" s="37">
        <v>9999</v>
      </c>
      <c r="S312" s="37">
        <v>9999</v>
      </c>
      <c r="T312" s="37">
        <v>9999</v>
      </c>
      <c r="U312" s="37">
        <v>9999</v>
      </c>
      <c r="V312" s="37">
        <v>9999</v>
      </c>
    </row>
    <row r="313" spans="8:22">
      <c r="H313" s="6">
        <v>25</v>
      </c>
      <c r="I313" s="6" t="str">
        <f t="shared" si="53"/>
        <v>東京ガス_13A</v>
      </c>
      <c r="J313" s="6" t="str">
        <f t="shared" si="49"/>
        <v>25東京ガス_13A</v>
      </c>
      <c r="K313" s="37">
        <v>45</v>
      </c>
      <c r="L313" s="37">
        <v>45</v>
      </c>
      <c r="M313" s="37">
        <v>45</v>
      </c>
      <c r="N313" s="37">
        <v>45</v>
      </c>
      <c r="O313" s="37">
        <v>45</v>
      </c>
      <c r="P313" s="37">
        <v>45</v>
      </c>
      <c r="Q313" s="37">
        <v>45</v>
      </c>
      <c r="R313" s="37">
        <v>45</v>
      </c>
      <c r="S313" s="37">
        <v>45</v>
      </c>
      <c r="T313" s="37">
        <v>45</v>
      </c>
      <c r="U313" s="37">
        <v>45</v>
      </c>
      <c r="V313" s="37">
        <v>45</v>
      </c>
    </row>
    <row r="314" spans="8:22">
      <c r="H314" s="6">
        <v>25</v>
      </c>
      <c r="I314" s="6" t="str">
        <f t="shared" si="53"/>
        <v>伊奈都市ガス_13A</v>
      </c>
      <c r="J314" s="6" t="str">
        <f t="shared" si="49"/>
        <v>25伊奈都市ガス_13A</v>
      </c>
      <c r="K314" s="37">
        <v>45</v>
      </c>
      <c r="L314" s="37">
        <v>45</v>
      </c>
      <c r="M314" s="37">
        <v>45</v>
      </c>
      <c r="N314" s="37">
        <v>45</v>
      </c>
      <c r="O314" s="37">
        <v>45</v>
      </c>
      <c r="P314" s="37">
        <v>45</v>
      </c>
      <c r="Q314" s="37">
        <v>45</v>
      </c>
      <c r="R314" s="37">
        <v>45</v>
      </c>
      <c r="S314" s="37">
        <v>45</v>
      </c>
      <c r="T314" s="37">
        <v>45</v>
      </c>
      <c r="U314" s="37">
        <v>45</v>
      </c>
      <c r="V314" s="37">
        <v>45</v>
      </c>
    </row>
    <row r="315" spans="8:22">
      <c r="H315" s="6">
        <v>25</v>
      </c>
      <c r="I315" s="6" t="str">
        <f t="shared" si="53"/>
        <v>入間ガス_13A</v>
      </c>
      <c r="J315" s="6" t="str">
        <f t="shared" si="49"/>
        <v>25入間ガス_13A</v>
      </c>
      <c r="K315" s="37">
        <v>43.12</v>
      </c>
      <c r="L315" s="37">
        <v>43.12</v>
      </c>
      <c r="M315" s="37">
        <v>43.12</v>
      </c>
      <c r="N315" s="37">
        <v>43.12</v>
      </c>
      <c r="O315" s="37">
        <v>43.12</v>
      </c>
      <c r="P315" s="37">
        <v>43.12</v>
      </c>
      <c r="Q315" s="37">
        <v>43.12</v>
      </c>
      <c r="R315" s="37">
        <v>43.12</v>
      </c>
      <c r="S315" s="37">
        <v>43.12</v>
      </c>
      <c r="T315" s="37">
        <v>43.12</v>
      </c>
      <c r="U315" s="37">
        <v>43.12</v>
      </c>
      <c r="V315" s="37">
        <v>43.12</v>
      </c>
    </row>
    <row r="316" spans="8:22">
      <c r="H316" s="6">
        <v>25</v>
      </c>
      <c r="I316" s="6" t="str">
        <f t="shared" si="53"/>
        <v>太田都市ガス_13A</v>
      </c>
      <c r="J316" s="6" t="str">
        <f t="shared" ref="J316" si="54">CONCATENATE(H316,I316)</f>
        <v>25太田都市ガス_13A</v>
      </c>
      <c r="K316" s="37">
        <v>45</v>
      </c>
      <c r="L316" s="37">
        <v>45</v>
      </c>
      <c r="M316" s="37">
        <v>45</v>
      </c>
      <c r="N316" s="37">
        <v>45</v>
      </c>
      <c r="O316" s="37">
        <v>45</v>
      </c>
      <c r="P316" s="37">
        <v>45</v>
      </c>
      <c r="Q316" s="37">
        <v>45</v>
      </c>
      <c r="R316" s="37">
        <v>45</v>
      </c>
      <c r="S316" s="37">
        <v>45</v>
      </c>
      <c r="T316" s="37">
        <v>45</v>
      </c>
      <c r="U316" s="37">
        <v>45</v>
      </c>
      <c r="V316" s="37">
        <v>45</v>
      </c>
    </row>
    <row r="317" spans="8:22">
      <c r="H317" s="6">
        <v>25</v>
      </c>
      <c r="I317" s="6" t="str">
        <f t="shared" ref="I317:I333" si="55">I289</f>
        <v>角栄ガス_13A</v>
      </c>
      <c r="J317" s="6" t="str">
        <f t="shared" si="49"/>
        <v>25角栄ガス_13A</v>
      </c>
      <c r="K317" s="37">
        <v>45</v>
      </c>
      <c r="L317" s="37">
        <v>45</v>
      </c>
      <c r="M317" s="37">
        <v>45</v>
      </c>
      <c r="N317" s="37">
        <v>45</v>
      </c>
      <c r="O317" s="37">
        <v>45</v>
      </c>
      <c r="P317" s="37">
        <v>45</v>
      </c>
      <c r="Q317" s="37">
        <v>45</v>
      </c>
      <c r="R317" s="37">
        <v>45</v>
      </c>
      <c r="S317" s="37">
        <v>45</v>
      </c>
      <c r="T317" s="37">
        <v>45</v>
      </c>
      <c r="U317" s="37">
        <v>45</v>
      </c>
      <c r="V317" s="37">
        <v>45</v>
      </c>
    </row>
    <row r="318" spans="8:22">
      <c r="H318" s="6">
        <v>25</v>
      </c>
      <c r="I318" s="6" t="str">
        <f t="shared" si="55"/>
        <v>埼玉ガス_13A</v>
      </c>
      <c r="J318" s="6" t="str">
        <f t="shared" si="49"/>
        <v>25埼玉ガス_13A</v>
      </c>
      <c r="K318" s="37">
        <v>43.12</v>
      </c>
      <c r="L318" s="37">
        <v>43.12</v>
      </c>
      <c r="M318" s="37">
        <v>43.12</v>
      </c>
      <c r="N318" s="37">
        <v>43.12</v>
      </c>
      <c r="O318" s="37">
        <v>43.12</v>
      </c>
      <c r="P318" s="37">
        <v>43.12</v>
      </c>
      <c r="Q318" s="37">
        <v>43.12</v>
      </c>
      <c r="R318" s="37">
        <v>43.12</v>
      </c>
      <c r="S318" s="37">
        <v>43.12</v>
      </c>
      <c r="T318" s="37">
        <v>43.12</v>
      </c>
      <c r="U318" s="37">
        <v>43.12</v>
      </c>
      <c r="V318" s="37">
        <v>43.12</v>
      </c>
    </row>
    <row r="319" spans="8:22">
      <c r="H319" s="6">
        <v>25</v>
      </c>
      <c r="I319" s="6" t="str">
        <f t="shared" si="55"/>
        <v>坂戸ガス_13A</v>
      </c>
      <c r="J319" s="6" t="str">
        <f t="shared" si="49"/>
        <v>25坂戸ガス_13A</v>
      </c>
      <c r="K319" s="37">
        <v>45</v>
      </c>
      <c r="L319" s="37">
        <v>45</v>
      </c>
      <c r="M319" s="37">
        <v>45</v>
      </c>
      <c r="N319" s="37">
        <v>45</v>
      </c>
      <c r="O319" s="37">
        <v>45</v>
      </c>
      <c r="P319" s="37">
        <v>45</v>
      </c>
      <c r="Q319" s="37">
        <v>45</v>
      </c>
      <c r="R319" s="37">
        <v>45</v>
      </c>
      <c r="S319" s="37">
        <v>45</v>
      </c>
      <c r="T319" s="37">
        <v>45</v>
      </c>
      <c r="U319" s="37">
        <v>45</v>
      </c>
      <c r="V319" s="37">
        <v>45</v>
      </c>
    </row>
    <row r="320" spans="8:22">
      <c r="H320" s="6">
        <v>25</v>
      </c>
      <c r="I320" s="6" t="str">
        <f t="shared" si="55"/>
        <v>幸手都市ガス_13A</v>
      </c>
      <c r="J320" s="6" t="str">
        <f t="shared" si="49"/>
        <v>25幸手都市ガス_13A</v>
      </c>
      <c r="K320" s="37">
        <v>45</v>
      </c>
      <c r="L320" s="37">
        <v>45</v>
      </c>
      <c r="M320" s="37">
        <v>45</v>
      </c>
      <c r="N320" s="37">
        <v>45</v>
      </c>
      <c r="O320" s="37">
        <v>45</v>
      </c>
      <c r="P320" s="37">
        <v>45</v>
      </c>
      <c r="Q320" s="37">
        <v>45</v>
      </c>
      <c r="R320" s="37">
        <v>45</v>
      </c>
      <c r="S320" s="37">
        <v>45</v>
      </c>
      <c r="T320" s="37">
        <v>45</v>
      </c>
      <c r="U320" s="37">
        <v>45</v>
      </c>
      <c r="V320" s="37">
        <v>45</v>
      </c>
    </row>
    <row r="321" spans="8:22">
      <c r="H321" s="6">
        <v>25</v>
      </c>
      <c r="I321" s="6" t="str">
        <f t="shared" si="55"/>
        <v>松栄ガス_13A</v>
      </c>
      <c r="J321" s="6" t="str">
        <f t="shared" si="49"/>
        <v>25松栄ガス_13A</v>
      </c>
      <c r="K321" s="37">
        <v>45</v>
      </c>
      <c r="L321" s="37">
        <v>45</v>
      </c>
      <c r="M321" s="37">
        <v>45</v>
      </c>
      <c r="N321" s="37">
        <v>45</v>
      </c>
      <c r="O321" s="37">
        <v>45</v>
      </c>
      <c r="P321" s="37">
        <v>45</v>
      </c>
      <c r="Q321" s="37">
        <v>45</v>
      </c>
      <c r="R321" s="37">
        <v>45</v>
      </c>
      <c r="S321" s="37">
        <v>45</v>
      </c>
      <c r="T321" s="37">
        <v>45</v>
      </c>
      <c r="U321" s="37">
        <v>45</v>
      </c>
      <c r="V321" s="37">
        <v>45</v>
      </c>
    </row>
    <row r="322" spans="8:22">
      <c r="H322" s="6">
        <v>25</v>
      </c>
      <c r="I322" s="6" t="str">
        <f t="shared" si="55"/>
        <v>新日本瓦斯_13A</v>
      </c>
      <c r="J322" s="6" t="str">
        <f t="shared" si="49"/>
        <v>25新日本瓦斯_13A</v>
      </c>
      <c r="K322" s="37">
        <v>43.12</v>
      </c>
      <c r="L322" s="37">
        <v>43.12</v>
      </c>
      <c r="M322" s="37">
        <v>43.12</v>
      </c>
      <c r="N322" s="37">
        <v>43.12</v>
      </c>
      <c r="O322" s="37">
        <v>43.12</v>
      </c>
      <c r="P322" s="37">
        <v>43.12</v>
      </c>
      <c r="Q322" s="37">
        <v>43.12</v>
      </c>
      <c r="R322" s="37">
        <v>43.12</v>
      </c>
      <c r="S322" s="37">
        <v>43.12</v>
      </c>
      <c r="T322" s="37">
        <v>43.12</v>
      </c>
      <c r="U322" s="37">
        <v>43.12</v>
      </c>
      <c r="V322" s="37">
        <v>43.12</v>
      </c>
    </row>
    <row r="323" spans="8:22">
      <c r="H323" s="6">
        <v>25</v>
      </c>
      <c r="I323" s="6" t="str">
        <f t="shared" si="55"/>
        <v>西武ガス_13A</v>
      </c>
      <c r="J323" s="6" t="str">
        <f t="shared" si="49"/>
        <v>25西武ガス_13A</v>
      </c>
      <c r="K323" s="37">
        <v>43.12</v>
      </c>
      <c r="L323" s="37">
        <v>43.12</v>
      </c>
      <c r="M323" s="37">
        <v>43.12</v>
      </c>
      <c r="N323" s="37">
        <v>43.12</v>
      </c>
      <c r="O323" s="37">
        <v>43.12</v>
      </c>
      <c r="P323" s="37">
        <v>43.12</v>
      </c>
      <c r="Q323" s="37">
        <v>43.12</v>
      </c>
      <c r="R323" s="37">
        <v>43.12</v>
      </c>
      <c r="S323" s="37">
        <v>43.12</v>
      </c>
      <c r="T323" s="37">
        <v>43.12</v>
      </c>
      <c r="U323" s="37">
        <v>43.12</v>
      </c>
      <c r="V323" s="37">
        <v>43.12</v>
      </c>
    </row>
    <row r="324" spans="8:22">
      <c r="H324" s="6">
        <v>25</v>
      </c>
      <c r="I324" s="6" t="str">
        <f t="shared" si="55"/>
        <v>大東ガス_13A</v>
      </c>
      <c r="J324" s="6" t="str">
        <f t="shared" si="49"/>
        <v>25大東ガス_13A</v>
      </c>
      <c r="K324" s="37">
        <v>45</v>
      </c>
      <c r="L324" s="37">
        <v>45</v>
      </c>
      <c r="M324" s="37">
        <v>45</v>
      </c>
      <c r="N324" s="37">
        <v>45</v>
      </c>
      <c r="O324" s="37">
        <v>45</v>
      </c>
      <c r="P324" s="37">
        <v>45</v>
      </c>
      <c r="Q324" s="37">
        <v>45</v>
      </c>
      <c r="R324" s="37">
        <v>45</v>
      </c>
      <c r="S324" s="37">
        <v>45</v>
      </c>
      <c r="T324" s="37">
        <v>45</v>
      </c>
      <c r="U324" s="37">
        <v>45</v>
      </c>
      <c r="V324" s="37">
        <v>45</v>
      </c>
    </row>
    <row r="325" spans="8:22">
      <c r="H325" s="6">
        <v>25</v>
      </c>
      <c r="I325" s="6" t="str">
        <f t="shared" si="55"/>
        <v>秩父ガス_13A</v>
      </c>
      <c r="J325" s="6" t="str">
        <f t="shared" si="49"/>
        <v>25秩父ガス_13A</v>
      </c>
      <c r="K325" s="37">
        <v>46.04</v>
      </c>
      <c r="L325" s="37">
        <v>46.04</v>
      </c>
      <c r="M325" s="37">
        <v>46.04</v>
      </c>
      <c r="N325" s="37">
        <v>46.04</v>
      </c>
      <c r="O325" s="37">
        <v>46.04</v>
      </c>
      <c r="P325" s="37">
        <v>46.04</v>
      </c>
      <c r="Q325" s="37">
        <v>46.04</v>
      </c>
      <c r="R325" s="37">
        <v>46.04</v>
      </c>
      <c r="S325" s="37">
        <v>46.04</v>
      </c>
      <c r="T325" s="37">
        <v>46.04</v>
      </c>
      <c r="U325" s="37">
        <v>46.04</v>
      </c>
      <c r="V325" s="37">
        <v>46.04</v>
      </c>
    </row>
    <row r="326" spans="8:22">
      <c r="H326" s="6">
        <v>25</v>
      </c>
      <c r="I326" s="6" t="str">
        <f t="shared" si="55"/>
        <v>東彩ガス_13A</v>
      </c>
      <c r="J326" s="6" t="str">
        <f t="shared" si="49"/>
        <v>25東彩ガス_13A</v>
      </c>
      <c r="K326" s="37">
        <v>45</v>
      </c>
      <c r="L326" s="37">
        <v>45</v>
      </c>
      <c r="M326" s="37">
        <v>45</v>
      </c>
      <c r="N326" s="37">
        <v>45</v>
      </c>
      <c r="O326" s="37">
        <v>45</v>
      </c>
      <c r="P326" s="37">
        <v>45</v>
      </c>
      <c r="Q326" s="37">
        <v>45</v>
      </c>
      <c r="R326" s="37">
        <v>45</v>
      </c>
      <c r="S326" s="37">
        <v>45</v>
      </c>
      <c r="T326" s="37">
        <v>45</v>
      </c>
      <c r="U326" s="37">
        <v>45</v>
      </c>
      <c r="V326" s="37">
        <v>45</v>
      </c>
    </row>
    <row r="327" spans="8:22">
      <c r="H327" s="6">
        <v>25</v>
      </c>
      <c r="I327" s="6" t="str">
        <f t="shared" si="55"/>
        <v>日高都市ガス_13A</v>
      </c>
      <c r="J327" s="6" t="str">
        <f t="shared" si="49"/>
        <v>25日高都市ガス_13A</v>
      </c>
      <c r="K327" s="37">
        <v>45</v>
      </c>
      <c r="L327" s="37">
        <v>45</v>
      </c>
      <c r="M327" s="37">
        <v>45</v>
      </c>
      <c r="N327" s="37">
        <v>45</v>
      </c>
      <c r="O327" s="37">
        <v>45</v>
      </c>
      <c r="P327" s="37">
        <v>45</v>
      </c>
      <c r="Q327" s="37">
        <v>45</v>
      </c>
      <c r="R327" s="37">
        <v>45</v>
      </c>
      <c r="S327" s="37">
        <v>45</v>
      </c>
      <c r="T327" s="37">
        <v>45</v>
      </c>
      <c r="U327" s="37">
        <v>45</v>
      </c>
      <c r="V327" s="37">
        <v>45</v>
      </c>
    </row>
    <row r="328" spans="8:22">
      <c r="H328" s="6">
        <v>25</v>
      </c>
      <c r="I328" s="6" t="str">
        <f t="shared" si="55"/>
        <v>武州ガス_13A</v>
      </c>
      <c r="J328" s="6" t="str">
        <f t="shared" si="49"/>
        <v>25武州ガス_13A</v>
      </c>
      <c r="K328" s="37">
        <v>45</v>
      </c>
      <c r="L328" s="37">
        <v>45</v>
      </c>
      <c r="M328" s="37">
        <v>45</v>
      </c>
      <c r="N328" s="37">
        <v>45</v>
      </c>
      <c r="O328" s="37">
        <v>45</v>
      </c>
      <c r="P328" s="37">
        <v>45</v>
      </c>
      <c r="Q328" s="37">
        <v>45</v>
      </c>
      <c r="R328" s="37">
        <v>45</v>
      </c>
      <c r="S328" s="37">
        <v>45</v>
      </c>
      <c r="T328" s="37">
        <v>45</v>
      </c>
      <c r="U328" s="37">
        <v>45</v>
      </c>
      <c r="V328" s="37">
        <v>45</v>
      </c>
    </row>
    <row r="329" spans="8:22">
      <c r="H329" s="6">
        <v>25</v>
      </c>
      <c r="I329" s="6" t="str">
        <f t="shared" si="55"/>
        <v>本庄ガス_13A</v>
      </c>
      <c r="J329" s="6" t="str">
        <f t="shared" si="49"/>
        <v>25本庄ガス_13A</v>
      </c>
      <c r="K329" s="37">
        <v>43.12</v>
      </c>
      <c r="L329" s="37">
        <v>43.12</v>
      </c>
      <c r="M329" s="37">
        <v>43.12</v>
      </c>
      <c r="N329" s="37">
        <v>43.12</v>
      </c>
      <c r="O329" s="37">
        <v>43.12</v>
      </c>
      <c r="P329" s="37">
        <v>43.12</v>
      </c>
      <c r="Q329" s="37">
        <v>43.12</v>
      </c>
      <c r="R329" s="37">
        <v>43.12</v>
      </c>
      <c r="S329" s="37">
        <v>43.12</v>
      </c>
      <c r="T329" s="37">
        <v>43.12</v>
      </c>
      <c r="U329" s="37">
        <v>43.12</v>
      </c>
      <c r="V329" s="37">
        <v>43.12</v>
      </c>
    </row>
    <row r="330" spans="8:22">
      <c r="H330" s="6">
        <v>25</v>
      </c>
      <c r="I330" s="6" t="str">
        <f t="shared" si="55"/>
        <v>武蔵野ガス_13A</v>
      </c>
      <c r="J330" s="6" t="str">
        <f t="shared" si="49"/>
        <v>25武蔵野ガス_13A</v>
      </c>
      <c r="K330" s="37">
        <v>45</v>
      </c>
      <c r="L330" s="37">
        <v>45</v>
      </c>
      <c r="M330" s="37">
        <v>45</v>
      </c>
      <c r="N330" s="37">
        <v>45</v>
      </c>
      <c r="O330" s="37">
        <v>45</v>
      </c>
      <c r="P330" s="37">
        <v>45</v>
      </c>
      <c r="Q330" s="37">
        <v>45</v>
      </c>
      <c r="R330" s="37">
        <v>45</v>
      </c>
      <c r="S330" s="37">
        <v>45</v>
      </c>
      <c r="T330" s="37">
        <v>45</v>
      </c>
      <c r="U330" s="37">
        <v>45</v>
      </c>
      <c r="V330" s="37">
        <v>45</v>
      </c>
    </row>
    <row r="331" spans="8:22">
      <c r="H331" s="6">
        <v>25</v>
      </c>
      <c r="I331" s="6" t="str">
        <f t="shared" si="55"/>
        <v>鷲宮ガス_13A</v>
      </c>
      <c r="J331" s="6" t="str">
        <f t="shared" si="49"/>
        <v>25鷲宮ガス_13A</v>
      </c>
      <c r="K331" s="37">
        <v>45</v>
      </c>
      <c r="L331" s="37">
        <v>45</v>
      </c>
      <c r="M331" s="37">
        <v>45</v>
      </c>
      <c r="N331" s="37">
        <v>45</v>
      </c>
      <c r="O331" s="37">
        <v>45</v>
      </c>
      <c r="P331" s="37">
        <v>45</v>
      </c>
      <c r="Q331" s="37">
        <v>45</v>
      </c>
      <c r="R331" s="37">
        <v>45</v>
      </c>
      <c r="S331" s="37">
        <v>45</v>
      </c>
      <c r="T331" s="37">
        <v>45</v>
      </c>
      <c r="U331" s="37">
        <v>45</v>
      </c>
      <c r="V331" s="37">
        <v>45</v>
      </c>
    </row>
    <row r="332" spans="8:22">
      <c r="H332" s="6">
        <v>25</v>
      </c>
      <c r="I332" s="6" t="str">
        <f t="shared" si="55"/>
        <v>入間ガス_6A</v>
      </c>
      <c r="J332" s="6" t="str">
        <f t="shared" si="49"/>
        <v>25入間ガス_6A</v>
      </c>
      <c r="K332" s="37">
        <v>29.3</v>
      </c>
      <c r="L332" s="37">
        <v>29.3</v>
      </c>
      <c r="M332" s="37">
        <v>29.3</v>
      </c>
      <c r="N332" s="37">
        <v>29.3</v>
      </c>
      <c r="O332" s="37">
        <v>29.3</v>
      </c>
      <c r="P332" s="37">
        <v>29.3</v>
      </c>
      <c r="Q332" s="37">
        <v>29.3</v>
      </c>
      <c r="R332" s="37">
        <v>29.3</v>
      </c>
      <c r="S332" s="37">
        <v>29.3</v>
      </c>
      <c r="T332" s="37">
        <v>29.3</v>
      </c>
      <c r="U332" s="37">
        <v>29.3</v>
      </c>
      <c r="V332" s="37">
        <v>29.3</v>
      </c>
    </row>
    <row r="333" spans="8:22">
      <c r="H333" s="6">
        <v>25</v>
      </c>
      <c r="I333" s="6" t="str">
        <f t="shared" si="55"/>
        <v>角栄ガス_6A</v>
      </c>
      <c r="J333" s="6" t="str">
        <f t="shared" si="49"/>
        <v>25角栄ガス_6A</v>
      </c>
      <c r="K333" s="37">
        <v>0</v>
      </c>
      <c r="L333" s="37">
        <v>0</v>
      </c>
      <c r="M333" s="37">
        <v>0</v>
      </c>
      <c r="N333" s="37">
        <v>0</v>
      </c>
      <c r="O333" s="37">
        <v>0</v>
      </c>
      <c r="P333" s="37">
        <v>0</v>
      </c>
      <c r="Q333" s="37">
        <v>0</v>
      </c>
      <c r="R333" s="37">
        <v>0</v>
      </c>
      <c r="S333" s="37">
        <v>0</v>
      </c>
      <c r="T333" s="37">
        <v>0</v>
      </c>
      <c r="U333" s="37">
        <v>0</v>
      </c>
      <c r="V333" s="37">
        <v>0</v>
      </c>
    </row>
    <row r="334" spans="8:22">
      <c r="H334" s="6">
        <v>25</v>
      </c>
      <c r="I334" s="6" t="s">
        <v>367</v>
      </c>
      <c r="J334" s="6" t="str">
        <f t="shared" si="49"/>
        <v>25新日本瓦斯_6A</v>
      </c>
      <c r="K334" s="37">
        <v>0</v>
      </c>
      <c r="L334" s="37">
        <v>0</v>
      </c>
      <c r="M334" s="37">
        <v>0</v>
      </c>
      <c r="N334" s="37">
        <v>0</v>
      </c>
      <c r="O334" s="37">
        <v>0</v>
      </c>
      <c r="P334" s="37">
        <v>0</v>
      </c>
      <c r="Q334" s="37">
        <v>0</v>
      </c>
      <c r="R334" s="37">
        <v>0</v>
      </c>
      <c r="S334" s="37">
        <v>0</v>
      </c>
      <c r="T334" s="37">
        <v>0</v>
      </c>
      <c r="U334" s="37">
        <v>0</v>
      </c>
      <c r="V334" s="37">
        <v>0</v>
      </c>
    </row>
    <row r="335" spans="8:22">
      <c r="H335" s="6">
        <v>25</v>
      </c>
      <c r="I335" s="6" t="str">
        <f t="shared" ref="I335:I344" si="56">I307</f>
        <v>秩父ガス_6A</v>
      </c>
      <c r="J335" s="6" t="str">
        <f t="shared" si="49"/>
        <v>25秩父ガス_6A</v>
      </c>
      <c r="K335" s="37">
        <v>0</v>
      </c>
      <c r="L335" s="37">
        <v>0</v>
      </c>
      <c r="M335" s="37">
        <v>0</v>
      </c>
      <c r="N335" s="37">
        <v>0</v>
      </c>
      <c r="O335" s="37">
        <v>0</v>
      </c>
      <c r="P335" s="37">
        <v>0</v>
      </c>
      <c r="Q335" s="37">
        <v>0</v>
      </c>
      <c r="R335" s="37">
        <v>0</v>
      </c>
      <c r="S335" s="37">
        <v>0</v>
      </c>
      <c r="T335" s="37">
        <v>0</v>
      </c>
      <c r="U335" s="37">
        <v>0</v>
      </c>
      <c r="V335" s="37">
        <v>0</v>
      </c>
    </row>
    <row r="336" spans="8:22">
      <c r="H336" s="6">
        <v>25</v>
      </c>
      <c r="I336" s="6" t="str">
        <f t="shared" si="56"/>
        <v>日高都市ガス_6A</v>
      </c>
      <c r="J336" s="6" t="str">
        <f t="shared" si="49"/>
        <v>25日高都市ガス_6A</v>
      </c>
      <c r="K336" s="37">
        <v>29.3</v>
      </c>
      <c r="L336" s="37">
        <v>29.3</v>
      </c>
      <c r="M336" s="37">
        <v>29.3</v>
      </c>
      <c r="N336" s="37">
        <v>29.3</v>
      </c>
      <c r="O336" s="37">
        <v>29.3</v>
      </c>
      <c r="P336" s="37">
        <v>29.3</v>
      </c>
      <c r="Q336" s="37">
        <v>29.3</v>
      </c>
      <c r="R336" s="37">
        <v>29.3</v>
      </c>
      <c r="S336" s="37">
        <v>29.3</v>
      </c>
      <c r="T336" s="37">
        <v>29.3</v>
      </c>
      <c r="U336" s="37">
        <v>29.3</v>
      </c>
      <c r="V336" s="37">
        <v>29.3</v>
      </c>
    </row>
    <row r="337" spans="8:22">
      <c r="H337" s="6">
        <v>25</v>
      </c>
      <c r="I337" s="6" t="str">
        <f t="shared" si="56"/>
        <v>武蔵野ガス_6A</v>
      </c>
      <c r="J337" s="6" t="str">
        <f t="shared" si="49"/>
        <v>25武蔵野ガス_6A</v>
      </c>
      <c r="K337" s="37">
        <v>0</v>
      </c>
      <c r="L337" s="37">
        <v>0</v>
      </c>
      <c r="M337" s="37">
        <v>0</v>
      </c>
      <c r="N337" s="37">
        <v>0</v>
      </c>
      <c r="O337" s="37">
        <v>0</v>
      </c>
      <c r="P337" s="37">
        <v>0</v>
      </c>
      <c r="Q337" s="37">
        <v>0</v>
      </c>
      <c r="R337" s="37">
        <v>0</v>
      </c>
      <c r="S337" s="37">
        <v>0</v>
      </c>
      <c r="T337" s="37">
        <v>0</v>
      </c>
      <c r="U337" s="37">
        <v>0</v>
      </c>
      <c r="V337" s="37">
        <v>0</v>
      </c>
    </row>
    <row r="338" spans="8:22">
      <c r="H338" s="6">
        <v>25</v>
      </c>
      <c r="I338" s="6" t="str">
        <f t="shared" si="56"/>
        <v>本庄ガス_12A</v>
      </c>
      <c r="J338" s="6" t="str">
        <f t="shared" si="49"/>
        <v>25本庄ガス_12A</v>
      </c>
      <c r="K338" s="37">
        <v>41.86</v>
      </c>
      <c r="L338" s="37">
        <v>41.86</v>
      </c>
      <c r="M338" s="37">
        <v>41.86</v>
      </c>
      <c r="N338" s="37">
        <v>41.86</v>
      </c>
      <c r="O338" s="37">
        <v>41.86</v>
      </c>
      <c r="P338" s="37">
        <v>41.86</v>
      </c>
      <c r="Q338" s="37">
        <v>41.86</v>
      </c>
      <c r="R338" s="37">
        <v>41.86</v>
      </c>
      <c r="S338" s="37">
        <v>41.86</v>
      </c>
      <c r="T338" s="37">
        <v>41.86</v>
      </c>
      <c r="U338" s="37">
        <v>41.86</v>
      </c>
      <c r="V338" s="37">
        <v>41.86</v>
      </c>
    </row>
    <row r="339" spans="8:22">
      <c r="H339" s="6">
        <v>25</v>
      </c>
      <c r="I339" s="6" t="str">
        <f t="shared" si="56"/>
        <v>シートその１で設定した都市ガス</v>
      </c>
      <c r="J339" s="6" t="str">
        <f t="shared" si="49"/>
        <v>25シートその１で設定した都市ガス</v>
      </c>
      <c r="K339" s="37">
        <v>9999</v>
      </c>
      <c r="L339" s="37">
        <v>9999</v>
      </c>
      <c r="M339" s="37">
        <v>9999</v>
      </c>
      <c r="N339" s="37">
        <v>9999</v>
      </c>
      <c r="O339" s="37">
        <v>9999</v>
      </c>
      <c r="P339" s="37">
        <v>9999</v>
      </c>
      <c r="Q339" s="37">
        <v>9999</v>
      </c>
      <c r="R339" s="37">
        <v>9999</v>
      </c>
      <c r="S339" s="37">
        <v>9999</v>
      </c>
      <c r="T339" s="37">
        <v>9999</v>
      </c>
      <c r="U339" s="37">
        <v>9999</v>
      </c>
      <c r="V339" s="37">
        <v>9999</v>
      </c>
    </row>
    <row r="340" spans="8:22">
      <c r="H340" s="6">
        <v>25</v>
      </c>
      <c r="I340" s="6" t="str">
        <f t="shared" si="56"/>
        <v>シートその１で設定した都市ガス</v>
      </c>
      <c r="J340" s="6" t="str">
        <f t="shared" si="49"/>
        <v>25シートその１で設定した都市ガス</v>
      </c>
      <c r="K340" s="37">
        <v>9999</v>
      </c>
      <c r="L340" s="37">
        <v>9999</v>
      </c>
      <c r="M340" s="37">
        <v>9999</v>
      </c>
      <c r="N340" s="37">
        <v>9999</v>
      </c>
      <c r="O340" s="37">
        <v>9999</v>
      </c>
      <c r="P340" s="37">
        <v>9999</v>
      </c>
      <c r="Q340" s="37">
        <v>9999</v>
      </c>
      <c r="R340" s="37">
        <v>9999</v>
      </c>
      <c r="S340" s="37">
        <v>9999</v>
      </c>
      <c r="T340" s="37">
        <v>9999</v>
      </c>
      <c r="U340" s="37">
        <v>9999</v>
      </c>
      <c r="V340" s="37">
        <v>9999</v>
      </c>
    </row>
    <row r="341" spans="8:22">
      <c r="H341" s="6">
        <v>26</v>
      </c>
      <c r="I341" s="6" t="str">
        <f t="shared" si="56"/>
        <v>東京ガス_13A</v>
      </c>
      <c r="J341" s="6" t="str">
        <f t="shared" si="49"/>
        <v>26東京ガス_13A</v>
      </c>
      <c r="K341" s="37">
        <v>45</v>
      </c>
      <c r="L341" s="37">
        <v>45</v>
      </c>
      <c r="M341" s="37">
        <v>45</v>
      </c>
      <c r="N341" s="37">
        <v>45</v>
      </c>
      <c r="O341" s="37">
        <v>45</v>
      </c>
      <c r="P341" s="37">
        <v>45</v>
      </c>
      <c r="Q341" s="37">
        <v>45</v>
      </c>
      <c r="R341" s="37">
        <v>45</v>
      </c>
      <c r="S341" s="37">
        <v>45</v>
      </c>
      <c r="T341" s="37">
        <v>45</v>
      </c>
      <c r="U341" s="37">
        <v>45</v>
      </c>
      <c r="V341" s="37">
        <v>45</v>
      </c>
    </row>
    <row r="342" spans="8:22">
      <c r="H342" s="6">
        <v>26</v>
      </c>
      <c r="I342" s="6" t="str">
        <f t="shared" si="56"/>
        <v>伊奈都市ガス_13A</v>
      </c>
      <c r="J342" s="6" t="str">
        <f t="shared" si="49"/>
        <v>26伊奈都市ガス_13A</v>
      </c>
      <c r="K342" s="37">
        <v>45</v>
      </c>
      <c r="L342" s="37">
        <v>45</v>
      </c>
      <c r="M342" s="37">
        <v>45</v>
      </c>
      <c r="N342" s="37">
        <v>45</v>
      </c>
      <c r="O342" s="37">
        <v>45</v>
      </c>
      <c r="P342" s="37">
        <v>45</v>
      </c>
      <c r="Q342" s="37">
        <v>45</v>
      </c>
      <c r="R342" s="37">
        <v>45</v>
      </c>
      <c r="S342" s="37">
        <v>45</v>
      </c>
      <c r="T342" s="37">
        <v>45</v>
      </c>
      <c r="U342" s="37">
        <v>45</v>
      </c>
      <c r="V342" s="37">
        <v>45</v>
      </c>
    </row>
    <row r="343" spans="8:22">
      <c r="H343" s="6">
        <v>26</v>
      </c>
      <c r="I343" s="6" t="str">
        <f t="shared" si="56"/>
        <v>入間ガス_13A</v>
      </c>
      <c r="J343" s="6" t="str">
        <f t="shared" si="49"/>
        <v>26入間ガス_13A</v>
      </c>
      <c r="K343" s="37">
        <v>43.12</v>
      </c>
      <c r="L343" s="37">
        <v>43.12</v>
      </c>
      <c r="M343" s="37">
        <v>43.12</v>
      </c>
      <c r="N343" s="37">
        <v>43.12</v>
      </c>
      <c r="O343" s="37">
        <v>43.12</v>
      </c>
      <c r="P343" s="37">
        <v>43.12</v>
      </c>
      <c r="Q343" s="37">
        <v>43.12</v>
      </c>
      <c r="R343" s="37">
        <v>43.12</v>
      </c>
      <c r="S343" s="37">
        <v>43.12</v>
      </c>
      <c r="T343" s="37">
        <v>43.12</v>
      </c>
      <c r="U343" s="37">
        <v>43.12</v>
      </c>
      <c r="V343" s="37">
        <v>43.12</v>
      </c>
    </row>
    <row r="344" spans="8:22">
      <c r="H344" s="6">
        <v>26</v>
      </c>
      <c r="I344" s="6" t="str">
        <f t="shared" si="56"/>
        <v>太田都市ガス_13A</v>
      </c>
      <c r="J344" s="6" t="str">
        <f t="shared" ref="J344" si="57">CONCATENATE(H344,I344)</f>
        <v>26太田都市ガス_13A</v>
      </c>
      <c r="K344" s="37">
        <v>45</v>
      </c>
      <c r="L344" s="37">
        <v>45</v>
      </c>
      <c r="M344" s="37">
        <v>45</v>
      </c>
      <c r="N344" s="37">
        <v>45</v>
      </c>
      <c r="O344" s="37">
        <v>45</v>
      </c>
      <c r="P344" s="37">
        <v>45</v>
      </c>
      <c r="Q344" s="37">
        <v>45</v>
      </c>
      <c r="R344" s="37">
        <v>45</v>
      </c>
      <c r="S344" s="37">
        <v>45</v>
      </c>
      <c r="T344" s="37">
        <v>45</v>
      </c>
      <c r="U344" s="37">
        <v>45</v>
      </c>
      <c r="V344" s="37">
        <v>45</v>
      </c>
    </row>
    <row r="345" spans="8:22">
      <c r="H345" s="6">
        <v>26</v>
      </c>
      <c r="I345" s="6" t="str">
        <f t="shared" ref="I345:I361" si="58">I317</f>
        <v>角栄ガス_13A</v>
      </c>
      <c r="J345" s="6" t="str">
        <f t="shared" si="49"/>
        <v>26角栄ガス_13A</v>
      </c>
      <c r="K345" s="37">
        <v>45</v>
      </c>
      <c r="L345" s="37">
        <v>45</v>
      </c>
      <c r="M345" s="37">
        <v>45</v>
      </c>
      <c r="N345" s="37">
        <v>45</v>
      </c>
      <c r="O345" s="37">
        <v>45</v>
      </c>
      <c r="P345" s="37">
        <v>45</v>
      </c>
      <c r="Q345" s="37">
        <v>45</v>
      </c>
      <c r="R345" s="37">
        <v>45</v>
      </c>
      <c r="S345" s="37">
        <v>45</v>
      </c>
      <c r="T345" s="37">
        <v>45</v>
      </c>
      <c r="U345" s="37">
        <v>45</v>
      </c>
      <c r="V345" s="37">
        <v>45</v>
      </c>
    </row>
    <row r="346" spans="8:22">
      <c r="H346" s="6">
        <v>26</v>
      </c>
      <c r="I346" s="6" t="str">
        <f t="shared" si="58"/>
        <v>埼玉ガス_13A</v>
      </c>
      <c r="J346" s="6" t="str">
        <f t="shared" si="49"/>
        <v>26埼玉ガス_13A</v>
      </c>
      <c r="K346" s="37">
        <v>43.12</v>
      </c>
      <c r="L346" s="37">
        <v>43.12</v>
      </c>
      <c r="M346" s="37">
        <v>43.12</v>
      </c>
      <c r="N346" s="37">
        <v>43.12</v>
      </c>
      <c r="O346" s="37">
        <v>43.12</v>
      </c>
      <c r="P346" s="37">
        <v>43.12</v>
      </c>
      <c r="Q346" s="37">
        <v>43.12</v>
      </c>
      <c r="R346" s="37">
        <v>43.12</v>
      </c>
      <c r="S346" s="37">
        <v>43.12</v>
      </c>
      <c r="T346" s="37">
        <v>43.12</v>
      </c>
      <c r="U346" s="37">
        <v>43.12</v>
      </c>
      <c r="V346" s="37">
        <v>43.12</v>
      </c>
    </row>
    <row r="347" spans="8:22">
      <c r="H347" s="6">
        <v>26</v>
      </c>
      <c r="I347" s="6" t="str">
        <f t="shared" si="58"/>
        <v>坂戸ガス_13A</v>
      </c>
      <c r="J347" s="6" t="str">
        <f t="shared" si="49"/>
        <v>26坂戸ガス_13A</v>
      </c>
      <c r="K347" s="37">
        <v>45</v>
      </c>
      <c r="L347" s="37">
        <v>45</v>
      </c>
      <c r="M347" s="37">
        <v>45</v>
      </c>
      <c r="N347" s="37">
        <v>45</v>
      </c>
      <c r="O347" s="37">
        <v>45</v>
      </c>
      <c r="P347" s="37">
        <v>45</v>
      </c>
      <c r="Q347" s="37">
        <v>45</v>
      </c>
      <c r="R347" s="37">
        <v>45</v>
      </c>
      <c r="S347" s="37">
        <v>45</v>
      </c>
      <c r="T347" s="37">
        <v>45</v>
      </c>
      <c r="U347" s="37">
        <v>45</v>
      </c>
      <c r="V347" s="37">
        <v>45</v>
      </c>
    </row>
    <row r="348" spans="8:22">
      <c r="H348" s="6">
        <v>26</v>
      </c>
      <c r="I348" s="6" t="str">
        <f t="shared" si="58"/>
        <v>幸手都市ガス_13A</v>
      </c>
      <c r="J348" s="6" t="str">
        <f t="shared" si="49"/>
        <v>26幸手都市ガス_13A</v>
      </c>
      <c r="K348" s="37">
        <v>45</v>
      </c>
      <c r="L348" s="37">
        <v>45</v>
      </c>
      <c r="M348" s="37">
        <v>45</v>
      </c>
      <c r="N348" s="37">
        <v>45</v>
      </c>
      <c r="O348" s="37">
        <v>45</v>
      </c>
      <c r="P348" s="37">
        <v>45</v>
      </c>
      <c r="Q348" s="37">
        <v>45</v>
      </c>
      <c r="R348" s="37">
        <v>45</v>
      </c>
      <c r="S348" s="37">
        <v>45</v>
      </c>
      <c r="T348" s="37">
        <v>45</v>
      </c>
      <c r="U348" s="37">
        <v>45</v>
      </c>
      <c r="V348" s="37">
        <v>45</v>
      </c>
    </row>
    <row r="349" spans="8:22">
      <c r="H349" s="6">
        <v>26</v>
      </c>
      <c r="I349" s="6" t="str">
        <f t="shared" si="58"/>
        <v>松栄ガス_13A</v>
      </c>
      <c r="J349" s="6" t="str">
        <f t="shared" si="49"/>
        <v>26松栄ガス_13A</v>
      </c>
      <c r="K349" s="37">
        <v>45</v>
      </c>
      <c r="L349" s="37">
        <v>45</v>
      </c>
      <c r="M349" s="37">
        <v>45</v>
      </c>
      <c r="N349" s="37">
        <v>45</v>
      </c>
      <c r="O349" s="37">
        <v>45</v>
      </c>
      <c r="P349" s="37">
        <v>45</v>
      </c>
      <c r="Q349" s="37">
        <v>45</v>
      </c>
      <c r="R349" s="37">
        <v>45</v>
      </c>
      <c r="S349" s="37">
        <v>45</v>
      </c>
      <c r="T349" s="37">
        <v>45</v>
      </c>
      <c r="U349" s="37">
        <v>45</v>
      </c>
      <c r="V349" s="37">
        <v>45</v>
      </c>
    </row>
    <row r="350" spans="8:22">
      <c r="H350" s="6">
        <v>26</v>
      </c>
      <c r="I350" s="6" t="str">
        <f t="shared" si="58"/>
        <v>新日本瓦斯_13A</v>
      </c>
      <c r="J350" s="6" t="str">
        <f t="shared" si="49"/>
        <v>26新日本瓦斯_13A</v>
      </c>
      <c r="K350" s="37">
        <v>43.12</v>
      </c>
      <c r="L350" s="37">
        <v>43.12</v>
      </c>
      <c r="M350" s="37">
        <v>43.12</v>
      </c>
      <c r="N350" s="37">
        <v>43.12</v>
      </c>
      <c r="O350" s="37">
        <v>43.12</v>
      </c>
      <c r="P350" s="37">
        <v>43.12</v>
      </c>
      <c r="Q350" s="37">
        <v>43.12</v>
      </c>
      <c r="R350" s="37">
        <v>43.12</v>
      </c>
      <c r="S350" s="37">
        <v>43.12</v>
      </c>
      <c r="T350" s="37">
        <v>43.12</v>
      </c>
      <c r="U350" s="37">
        <v>43.12</v>
      </c>
      <c r="V350" s="37">
        <v>43.12</v>
      </c>
    </row>
    <row r="351" spans="8:22">
      <c r="H351" s="6">
        <v>26</v>
      </c>
      <c r="I351" s="6" t="str">
        <f t="shared" si="58"/>
        <v>西武ガス_13A</v>
      </c>
      <c r="J351" s="6" t="str">
        <f t="shared" ref="J351:J378" si="59">CONCATENATE(H351,I351)</f>
        <v>26西武ガス_13A</v>
      </c>
      <c r="K351" s="37">
        <v>43.12</v>
      </c>
      <c r="L351" s="37">
        <v>43.12</v>
      </c>
      <c r="M351" s="37">
        <v>43.12</v>
      </c>
      <c r="N351" s="37">
        <v>43.12</v>
      </c>
      <c r="O351" s="37">
        <v>43.12</v>
      </c>
      <c r="P351" s="37">
        <v>43.12</v>
      </c>
      <c r="Q351" s="37">
        <v>43.12</v>
      </c>
      <c r="R351" s="37">
        <v>43.12</v>
      </c>
      <c r="S351" s="37">
        <v>43.12</v>
      </c>
      <c r="T351" s="37">
        <v>43.12</v>
      </c>
      <c r="U351" s="37">
        <v>43.12</v>
      </c>
      <c r="V351" s="37">
        <v>43.12</v>
      </c>
    </row>
    <row r="352" spans="8:22">
      <c r="H352" s="6">
        <v>26</v>
      </c>
      <c r="I352" s="6" t="str">
        <f t="shared" si="58"/>
        <v>大東ガス_13A</v>
      </c>
      <c r="J352" s="6" t="str">
        <f t="shared" si="59"/>
        <v>26大東ガス_13A</v>
      </c>
      <c r="K352" s="37">
        <v>45</v>
      </c>
      <c r="L352" s="37">
        <v>45</v>
      </c>
      <c r="M352" s="37">
        <v>45</v>
      </c>
      <c r="N352" s="37">
        <v>45</v>
      </c>
      <c r="O352" s="37">
        <v>45</v>
      </c>
      <c r="P352" s="37">
        <v>45</v>
      </c>
      <c r="Q352" s="37">
        <v>45</v>
      </c>
      <c r="R352" s="37">
        <v>45</v>
      </c>
      <c r="S352" s="37">
        <v>45</v>
      </c>
      <c r="T352" s="37">
        <v>45</v>
      </c>
      <c r="U352" s="37">
        <v>45</v>
      </c>
      <c r="V352" s="37">
        <v>45</v>
      </c>
    </row>
    <row r="353" spans="8:22">
      <c r="H353" s="6">
        <v>26</v>
      </c>
      <c r="I353" s="6" t="str">
        <f t="shared" si="58"/>
        <v>秩父ガス_13A</v>
      </c>
      <c r="J353" s="6" t="str">
        <f t="shared" si="59"/>
        <v>26秩父ガス_13A</v>
      </c>
      <c r="K353" s="37">
        <v>46.04</v>
      </c>
      <c r="L353" s="37">
        <v>46.04</v>
      </c>
      <c r="M353" s="37">
        <v>46.04</v>
      </c>
      <c r="N353" s="37">
        <v>46.04</v>
      </c>
      <c r="O353" s="37">
        <v>46.04</v>
      </c>
      <c r="P353" s="37">
        <v>46.04</v>
      </c>
      <c r="Q353" s="37">
        <v>46.04</v>
      </c>
      <c r="R353" s="37">
        <v>46.04</v>
      </c>
      <c r="S353" s="37">
        <v>46.04</v>
      </c>
      <c r="T353" s="37">
        <v>46.04</v>
      </c>
      <c r="U353" s="37">
        <v>46.04</v>
      </c>
      <c r="V353" s="37">
        <v>46.04</v>
      </c>
    </row>
    <row r="354" spans="8:22">
      <c r="H354" s="6">
        <v>26</v>
      </c>
      <c r="I354" s="6" t="str">
        <f t="shared" si="58"/>
        <v>東彩ガス_13A</v>
      </c>
      <c r="J354" s="6" t="str">
        <f t="shared" si="59"/>
        <v>26東彩ガス_13A</v>
      </c>
      <c r="K354" s="37">
        <v>45</v>
      </c>
      <c r="L354" s="37">
        <v>45</v>
      </c>
      <c r="M354" s="37">
        <v>45</v>
      </c>
      <c r="N354" s="37">
        <v>45</v>
      </c>
      <c r="O354" s="37">
        <v>45</v>
      </c>
      <c r="P354" s="37">
        <v>45</v>
      </c>
      <c r="Q354" s="37">
        <v>45</v>
      </c>
      <c r="R354" s="37">
        <v>45</v>
      </c>
      <c r="S354" s="37">
        <v>45</v>
      </c>
      <c r="T354" s="37">
        <v>45</v>
      </c>
      <c r="U354" s="37">
        <v>45</v>
      </c>
      <c r="V354" s="37">
        <v>45</v>
      </c>
    </row>
    <row r="355" spans="8:22">
      <c r="H355" s="6">
        <v>26</v>
      </c>
      <c r="I355" s="6" t="str">
        <f t="shared" si="58"/>
        <v>日高都市ガス_13A</v>
      </c>
      <c r="J355" s="6" t="str">
        <f t="shared" si="59"/>
        <v>26日高都市ガス_13A</v>
      </c>
      <c r="K355" s="37">
        <v>45</v>
      </c>
      <c r="L355" s="37">
        <v>45</v>
      </c>
      <c r="M355" s="37">
        <v>45</v>
      </c>
      <c r="N355" s="37">
        <v>45</v>
      </c>
      <c r="O355" s="37">
        <v>45</v>
      </c>
      <c r="P355" s="37">
        <v>45</v>
      </c>
      <c r="Q355" s="37">
        <v>45</v>
      </c>
      <c r="R355" s="37">
        <v>45</v>
      </c>
      <c r="S355" s="37">
        <v>45</v>
      </c>
      <c r="T355" s="37">
        <v>45</v>
      </c>
      <c r="U355" s="37">
        <v>45</v>
      </c>
      <c r="V355" s="37">
        <v>45</v>
      </c>
    </row>
    <row r="356" spans="8:22">
      <c r="H356" s="6">
        <v>26</v>
      </c>
      <c r="I356" s="6" t="str">
        <f t="shared" si="58"/>
        <v>武州ガス_13A</v>
      </c>
      <c r="J356" s="6" t="str">
        <f t="shared" si="59"/>
        <v>26武州ガス_13A</v>
      </c>
      <c r="K356" s="37">
        <v>45</v>
      </c>
      <c r="L356" s="37">
        <v>45</v>
      </c>
      <c r="M356" s="37">
        <v>45</v>
      </c>
      <c r="N356" s="37">
        <v>45</v>
      </c>
      <c r="O356" s="37">
        <v>45</v>
      </c>
      <c r="P356" s="37">
        <v>45</v>
      </c>
      <c r="Q356" s="37">
        <v>45</v>
      </c>
      <c r="R356" s="37">
        <v>45</v>
      </c>
      <c r="S356" s="37">
        <v>45</v>
      </c>
      <c r="T356" s="37">
        <v>45</v>
      </c>
      <c r="U356" s="37">
        <v>45</v>
      </c>
      <c r="V356" s="37">
        <v>45</v>
      </c>
    </row>
    <row r="357" spans="8:22">
      <c r="H357" s="6">
        <v>26</v>
      </c>
      <c r="I357" s="6" t="str">
        <f t="shared" si="58"/>
        <v>本庄ガス_13A</v>
      </c>
      <c r="J357" s="6" t="str">
        <f t="shared" si="59"/>
        <v>26本庄ガス_13A</v>
      </c>
      <c r="K357" s="37">
        <v>43.12</v>
      </c>
      <c r="L357" s="37">
        <v>43.12</v>
      </c>
      <c r="M357" s="37">
        <v>43.12</v>
      </c>
      <c r="N357" s="37">
        <v>43.12</v>
      </c>
      <c r="O357" s="37">
        <v>43.12</v>
      </c>
      <c r="P357" s="37">
        <v>43.12</v>
      </c>
      <c r="Q357" s="37">
        <v>43.12</v>
      </c>
      <c r="R357" s="37">
        <v>43.12</v>
      </c>
      <c r="S357" s="37">
        <v>43.12</v>
      </c>
      <c r="T357" s="37">
        <v>43.12</v>
      </c>
      <c r="U357" s="37">
        <v>43.12</v>
      </c>
      <c r="V357" s="37">
        <v>43.12</v>
      </c>
    </row>
    <row r="358" spans="8:22">
      <c r="H358" s="6">
        <v>26</v>
      </c>
      <c r="I358" s="6" t="str">
        <f t="shared" si="58"/>
        <v>武蔵野ガス_13A</v>
      </c>
      <c r="J358" s="6" t="str">
        <f t="shared" si="59"/>
        <v>26武蔵野ガス_13A</v>
      </c>
      <c r="K358" s="37">
        <v>45</v>
      </c>
      <c r="L358" s="37">
        <v>45</v>
      </c>
      <c r="M358" s="37">
        <v>45</v>
      </c>
      <c r="N358" s="37">
        <v>45</v>
      </c>
      <c r="O358" s="37">
        <v>45</v>
      </c>
      <c r="P358" s="37">
        <v>45</v>
      </c>
      <c r="Q358" s="37">
        <v>45</v>
      </c>
      <c r="R358" s="37">
        <v>45</v>
      </c>
      <c r="S358" s="37">
        <v>45</v>
      </c>
      <c r="T358" s="37">
        <v>45</v>
      </c>
      <c r="U358" s="37">
        <v>45</v>
      </c>
      <c r="V358" s="37">
        <v>45</v>
      </c>
    </row>
    <row r="359" spans="8:22">
      <c r="H359" s="6">
        <v>26</v>
      </c>
      <c r="I359" s="6" t="str">
        <f t="shared" si="58"/>
        <v>鷲宮ガス_13A</v>
      </c>
      <c r="J359" s="6" t="str">
        <f t="shared" si="59"/>
        <v>26鷲宮ガス_13A</v>
      </c>
      <c r="K359" s="37">
        <v>45</v>
      </c>
      <c r="L359" s="37">
        <v>45</v>
      </c>
      <c r="M359" s="37">
        <v>45</v>
      </c>
      <c r="N359" s="37">
        <v>45</v>
      </c>
      <c r="O359" s="37">
        <v>45</v>
      </c>
      <c r="P359" s="37">
        <v>45</v>
      </c>
      <c r="Q359" s="37">
        <v>45</v>
      </c>
      <c r="R359" s="37">
        <v>45</v>
      </c>
      <c r="S359" s="37">
        <v>45</v>
      </c>
      <c r="T359" s="37">
        <v>45</v>
      </c>
      <c r="U359" s="37">
        <v>45</v>
      </c>
      <c r="V359" s="37">
        <v>45</v>
      </c>
    </row>
    <row r="360" spans="8:22">
      <c r="H360" s="6">
        <v>26</v>
      </c>
      <c r="I360" s="6" t="str">
        <f t="shared" si="58"/>
        <v>入間ガス_6A</v>
      </c>
      <c r="J360" s="6" t="str">
        <f t="shared" si="59"/>
        <v>26入間ガス_6A</v>
      </c>
      <c r="K360" s="37">
        <v>29.3</v>
      </c>
      <c r="L360" s="37">
        <v>29.3</v>
      </c>
      <c r="M360" s="37">
        <v>29.3</v>
      </c>
      <c r="N360" s="37">
        <v>29.3</v>
      </c>
      <c r="O360" s="37">
        <v>29.3</v>
      </c>
      <c r="P360" s="37">
        <v>29.3</v>
      </c>
      <c r="Q360" s="37">
        <v>29.3</v>
      </c>
      <c r="R360" s="37">
        <v>29.3</v>
      </c>
      <c r="S360" s="37">
        <v>29.3</v>
      </c>
      <c r="T360" s="37">
        <v>29.3</v>
      </c>
      <c r="U360" s="37">
        <v>29.3</v>
      </c>
      <c r="V360" s="37">
        <v>29.3</v>
      </c>
    </row>
    <row r="361" spans="8:22">
      <c r="H361" s="6">
        <v>26</v>
      </c>
      <c r="I361" s="6" t="str">
        <f t="shared" si="58"/>
        <v>角栄ガス_6A</v>
      </c>
      <c r="J361" s="6" t="str">
        <f t="shared" si="59"/>
        <v>26角栄ガス_6A</v>
      </c>
      <c r="K361" s="37">
        <v>0</v>
      </c>
      <c r="L361" s="37">
        <v>0</v>
      </c>
      <c r="M361" s="37">
        <v>0</v>
      </c>
      <c r="N361" s="37">
        <v>0</v>
      </c>
      <c r="O361" s="37">
        <v>0</v>
      </c>
      <c r="P361" s="37">
        <v>0</v>
      </c>
      <c r="Q361" s="37">
        <v>0</v>
      </c>
      <c r="R361" s="37">
        <v>0</v>
      </c>
      <c r="S361" s="37">
        <v>0</v>
      </c>
      <c r="T361" s="37">
        <v>0</v>
      </c>
      <c r="U361" s="37">
        <v>0</v>
      </c>
      <c r="V361" s="37">
        <v>0</v>
      </c>
    </row>
    <row r="362" spans="8:22">
      <c r="H362" s="6">
        <v>26</v>
      </c>
      <c r="I362" s="6" t="s">
        <v>367</v>
      </c>
      <c r="J362" s="6" t="str">
        <f t="shared" si="59"/>
        <v>26新日本瓦斯_6A</v>
      </c>
      <c r="K362" s="37">
        <v>0</v>
      </c>
      <c r="L362" s="37">
        <v>0</v>
      </c>
      <c r="M362" s="37">
        <v>0</v>
      </c>
      <c r="N362" s="37">
        <v>0</v>
      </c>
      <c r="O362" s="37">
        <v>0</v>
      </c>
      <c r="P362" s="37">
        <v>0</v>
      </c>
      <c r="Q362" s="37">
        <v>0</v>
      </c>
      <c r="R362" s="37">
        <v>0</v>
      </c>
      <c r="S362" s="37">
        <v>0</v>
      </c>
      <c r="T362" s="37">
        <v>0</v>
      </c>
      <c r="U362" s="37">
        <v>0</v>
      </c>
      <c r="V362" s="37">
        <v>0</v>
      </c>
    </row>
    <row r="363" spans="8:22">
      <c r="H363" s="6">
        <v>26</v>
      </c>
      <c r="I363" s="6" t="str">
        <f t="shared" ref="I363:I394" si="60">I335</f>
        <v>秩父ガス_6A</v>
      </c>
      <c r="J363" s="6" t="str">
        <f t="shared" si="59"/>
        <v>26秩父ガス_6A</v>
      </c>
      <c r="K363" s="37">
        <v>0</v>
      </c>
      <c r="L363" s="37">
        <v>0</v>
      </c>
      <c r="M363" s="37">
        <v>0</v>
      </c>
      <c r="N363" s="37">
        <v>0</v>
      </c>
      <c r="O363" s="37">
        <v>0</v>
      </c>
      <c r="P363" s="37">
        <v>0</v>
      </c>
      <c r="Q363" s="37">
        <v>0</v>
      </c>
      <c r="R363" s="37">
        <v>0</v>
      </c>
      <c r="S363" s="37">
        <v>0</v>
      </c>
      <c r="T363" s="37">
        <v>0</v>
      </c>
      <c r="U363" s="37">
        <v>0</v>
      </c>
      <c r="V363" s="37">
        <v>0</v>
      </c>
    </row>
    <row r="364" spans="8:22">
      <c r="H364" s="6">
        <v>26</v>
      </c>
      <c r="I364" s="6" t="str">
        <f t="shared" si="60"/>
        <v>日高都市ガス_6A</v>
      </c>
      <c r="J364" s="6" t="str">
        <f t="shared" si="59"/>
        <v>26日高都市ガス_6A</v>
      </c>
      <c r="K364" s="37">
        <v>29.3</v>
      </c>
      <c r="L364" s="37">
        <v>29.3</v>
      </c>
      <c r="M364" s="37">
        <v>29.3</v>
      </c>
      <c r="N364" s="37">
        <v>29.3</v>
      </c>
      <c r="O364" s="37">
        <v>29.3</v>
      </c>
      <c r="P364" s="37">
        <v>29.3</v>
      </c>
      <c r="Q364" s="37">
        <v>29.3</v>
      </c>
      <c r="R364" s="37">
        <v>29.3</v>
      </c>
      <c r="S364" s="37">
        <v>29.3</v>
      </c>
      <c r="T364" s="37">
        <v>29.3</v>
      </c>
      <c r="U364" s="37">
        <v>29.3</v>
      </c>
      <c r="V364" s="37">
        <v>29.3</v>
      </c>
    </row>
    <row r="365" spans="8:22">
      <c r="H365" s="6">
        <v>26</v>
      </c>
      <c r="I365" s="6" t="str">
        <f t="shared" si="60"/>
        <v>武蔵野ガス_6A</v>
      </c>
      <c r="J365" s="6" t="str">
        <f t="shared" si="59"/>
        <v>26武蔵野ガス_6A</v>
      </c>
      <c r="K365" s="37">
        <v>0</v>
      </c>
      <c r="L365" s="37">
        <v>0</v>
      </c>
      <c r="M365" s="37">
        <v>0</v>
      </c>
      <c r="N365" s="37">
        <v>0</v>
      </c>
      <c r="O365" s="37">
        <v>0</v>
      </c>
      <c r="P365" s="37">
        <v>0</v>
      </c>
      <c r="Q365" s="37">
        <v>0</v>
      </c>
      <c r="R365" s="37">
        <v>0</v>
      </c>
      <c r="S365" s="37">
        <v>0</v>
      </c>
      <c r="T365" s="37">
        <v>0</v>
      </c>
      <c r="U365" s="37">
        <v>0</v>
      </c>
      <c r="V365" s="37">
        <v>0</v>
      </c>
    </row>
    <row r="366" spans="8:22">
      <c r="H366" s="6">
        <v>26</v>
      </c>
      <c r="I366" s="6" t="str">
        <f t="shared" si="60"/>
        <v>本庄ガス_12A</v>
      </c>
      <c r="J366" s="6" t="str">
        <f t="shared" si="59"/>
        <v>26本庄ガス_12A</v>
      </c>
      <c r="K366" s="37">
        <v>41.86</v>
      </c>
      <c r="L366" s="37">
        <v>41.86</v>
      </c>
      <c r="M366" s="37">
        <v>41.86</v>
      </c>
      <c r="N366" s="37">
        <v>41.86</v>
      </c>
      <c r="O366" s="37">
        <v>41.86</v>
      </c>
      <c r="P366" s="37">
        <v>41.86</v>
      </c>
      <c r="Q366" s="37">
        <v>41.86</v>
      </c>
      <c r="R366" s="37">
        <v>41.86</v>
      </c>
      <c r="S366" s="37">
        <v>41.86</v>
      </c>
      <c r="T366" s="37">
        <v>41.86</v>
      </c>
      <c r="U366" s="37">
        <v>41.86</v>
      </c>
      <c r="V366" s="37">
        <v>41.86</v>
      </c>
    </row>
    <row r="367" spans="8:22">
      <c r="H367" s="6">
        <v>26</v>
      </c>
      <c r="I367" s="6" t="str">
        <f t="shared" si="60"/>
        <v>シートその１で設定した都市ガス</v>
      </c>
      <c r="J367" s="6" t="str">
        <f t="shared" si="59"/>
        <v>26シートその１で設定した都市ガス</v>
      </c>
      <c r="K367" s="37">
        <v>9999</v>
      </c>
      <c r="L367" s="37">
        <v>9999</v>
      </c>
      <c r="M367" s="37">
        <v>9999</v>
      </c>
      <c r="N367" s="37">
        <v>9999</v>
      </c>
      <c r="O367" s="37">
        <v>9999</v>
      </c>
      <c r="P367" s="37">
        <v>9999</v>
      </c>
      <c r="Q367" s="37">
        <v>9999</v>
      </c>
      <c r="R367" s="37">
        <v>9999</v>
      </c>
      <c r="S367" s="37">
        <v>9999</v>
      </c>
      <c r="T367" s="37">
        <v>9999</v>
      </c>
      <c r="U367" s="37">
        <v>9999</v>
      </c>
      <c r="V367" s="37">
        <v>9999</v>
      </c>
    </row>
    <row r="368" spans="8:22">
      <c r="H368" s="6">
        <v>26</v>
      </c>
      <c r="I368" s="6" t="str">
        <f t="shared" si="60"/>
        <v>シートその１で設定した都市ガス</v>
      </c>
      <c r="J368" s="6" t="str">
        <f t="shared" si="59"/>
        <v>26シートその１で設定した都市ガス</v>
      </c>
      <c r="K368" s="37">
        <v>9999</v>
      </c>
      <c r="L368" s="37">
        <v>9999</v>
      </c>
      <c r="M368" s="37">
        <v>9999</v>
      </c>
      <c r="N368" s="37">
        <v>9999</v>
      </c>
      <c r="O368" s="37">
        <v>9999</v>
      </c>
      <c r="P368" s="37">
        <v>9999</v>
      </c>
      <c r="Q368" s="37">
        <v>9999</v>
      </c>
      <c r="R368" s="37">
        <v>9999</v>
      </c>
      <c r="S368" s="37">
        <v>9999</v>
      </c>
      <c r="T368" s="37">
        <v>9999</v>
      </c>
      <c r="U368" s="37">
        <v>9999</v>
      </c>
      <c r="V368" s="37">
        <v>9999</v>
      </c>
    </row>
    <row r="369" spans="8:22">
      <c r="H369" s="6">
        <v>27</v>
      </c>
      <c r="I369" s="6" t="str">
        <f t="shared" si="60"/>
        <v>東京ガス_13A</v>
      </c>
      <c r="J369" s="6" t="str">
        <f t="shared" si="59"/>
        <v>27東京ガス_13A</v>
      </c>
      <c r="K369" s="37">
        <v>45</v>
      </c>
      <c r="L369" s="37">
        <v>45</v>
      </c>
      <c r="M369" s="37">
        <v>45</v>
      </c>
      <c r="N369" s="37">
        <v>45</v>
      </c>
      <c r="O369" s="37">
        <v>45</v>
      </c>
      <c r="P369" s="37">
        <v>45</v>
      </c>
      <c r="Q369" s="37">
        <v>45</v>
      </c>
      <c r="R369" s="37">
        <v>45</v>
      </c>
      <c r="S369" s="37">
        <v>45</v>
      </c>
      <c r="T369" s="37">
        <v>45</v>
      </c>
      <c r="U369" s="37">
        <v>45</v>
      </c>
      <c r="V369" s="37">
        <v>45</v>
      </c>
    </row>
    <row r="370" spans="8:22">
      <c r="H370" s="6">
        <v>27</v>
      </c>
      <c r="I370" s="6" t="str">
        <f t="shared" si="60"/>
        <v>伊奈都市ガス_13A</v>
      </c>
      <c r="J370" s="6" t="str">
        <f t="shared" si="59"/>
        <v>27伊奈都市ガス_13A</v>
      </c>
      <c r="K370" s="37">
        <v>45</v>
      </c>
      <c r="L370" s="37">
        <v>45</v>
      </c>
      <c r="M370" s="37">
        <v>45</v>
      </c>
      <c r="N370" s="37">
        <v>45</v>
      </c>
      <c r="O370" s="37">
        <v>45</v>
      </c>
      <c r="P370" s="37">
        <v>45</v>
      </c>
      <c r="Q370" s="37">
        <v>45</v>
      </c>
      <c r="R370" s="37">
        <v>45</v>
      </c>
      <c r="S370" s="37">
        <v>45</v>
      </c>
      <c r="T370" s="37">
        <v>45</v>
      </c>
      <c r="U370" s="37">
        <v>45</v>
      </c>
      <c r="V370" s="37">
        <v>45</v>
      </c>
    </row>
    <row r="371" spans="8:22">
      <c r="H371" s="6">
        <v>27</v>
      </c>
      <c r="I371" s="6" t="str">
        <f t="shared" si="60"/>
        <v>入間ガス_13A</v>
      </c>
      <c r="J371" s="6" t="str">
        <f t="shared" si="59"/>
        <v>27入間ガス_13A</v>
      </c>
      <c r="K371" s="37">
        <v>43.12</v>
      </c>
      <c r="L371" s="37">
        <v>43.12</v>
      </c>
      <c r="M371" s="37">
        <v>43.12</v>
      </c>
      <c r="N371" s="37">
        <v>43.12</v>
      </c>
      <c r="O371" s="37">
        <v>43.12</v>
      </c>
      <c r="P371" s="37">
        <v>43.12</v>
      </c>
      <c r="Q371" s="37">
        <v>43.12</v>
      </c>
      <c r="R371" s="37">
        <v>43.12</v>
      </c>
      <c r="S371" s="37">
        <v>43.12</v>
      </c>
      <c r="T371" s="37">
        <v>43.12</v>
      </c>
      <c r="U371" s="37">
        <v>43.12</v>
      </c>
      <c r="V371" s="37">
        <v>43.12</v>
      </c>
    </row>
    <row r="372" spans="8:22">
      <c r="H372" s="6">
        <v>27</v>
      </c>
      <c r="I372" s="6" t="str">
        <f t="shared" si="60"/>
        <v>太田都市ガス_13A</v>
      </c>
      <c r="J372" s="6" t="str">
        <f t="shared" si="59"/>
        <v>27太田都市ガス_13A</v>
      </c>
      <c r="K372" s="37">
        <v>45</v>
      </c>
      <c r="L372" s="37">
        <v>45</v>
      </c>
      <c r="M372" s="37">
        <v>45</v>
      </c>
      <c r="N372" s="37">
        <v>45</v>
      </c>
      <c r="O372" s="37">
        <v>45</v>
      </c>
      <c r="P372" s="37">
        <v>45</v>
      </c>
      <c r="Q372" s="37">
        <v>45</v>
      </c>
      <c r="R372" s="37">
        <v>45</v>
      </c>
      <c r="S372" s="37">
        <v>45</v>
      </c>
      <c r="T372" s="37">
        <v>45</v>
      </c>
      <c r="U372" s="37">
        <v>45</v>
      </c>
      <c r="V372" s="37">
        <v>45</v>
      </c>
    </row>
    <row r="373" spans="8:22">
      <c r="H373" s="6">
        <v>27</v>
      </c>
      <c r="I373" s="6" t="str">
        <f t="shared" si="60"/>
        <v>角栄ガス_13A</v>
      </c>
      <c r="J373" s="6" t="str">
        <f t="shared" si="59"/>
        <v>27角栄ガス_13A</v>
      </c>
      <c r="K373" s="37">
        <v>45</v>
      </c>
      <c r="L373" s="37">
        <v>45</v>
      </c>
      <c r="M373" s="37">
        <v>45</v>
      </c>
      <c r="N373" s="37">
        <v>45</v>
      </c>
      <c r="O373" s="37">
        <v>45</v>
      </c>
      <c r="P373" s="37">
        <v>45</v>
      </c>
      <c r="Q373" s="37">
        <v>45</v>
      </c>
      <c r="R373" s="37">
        <v>45</v>
      </c>
      <c r="S373" s="37">
        <v>45</v>
      </c>
      <c r="T373" s="37">
        <v>45</v>
      </c>
      <c r="U373" s="37">
        <v>45</v>
      </c>
      <c r="V373" s="37">
        <v>45</v>
      </c>
    </row>
    <row r="374" spans="8:22">
      <c r="H374" s="6">
        <v>27</v>
      </c>
      <c r="I374" s="6" t="str">
        <f t="shared" si="60"/>
        <v>埼玉ガス_13A</v>
      </c>
      <c r="J374" s="6" t="str">
        <f t="shared" si="59"/>
        <v>27埼玉ガス_13A</v>
      </c>
      <c r="K374" s="37">
        <v>43.12</v>
      </c>
      <c r="L374" s="37">
        <v>43.12</v>
      </c>
      <c r="M374" s="37">
        <v>43.12</v>
      </c>
      <c r="N374" s="37">
        <v>43.12</v>
      </c>
      <c r="O374" s="37">
        <v>43.12</v>
      </c>
      <c r="P374" s="37">
        <v>43.12</v>
      </c>
      <c r="Q374" s="37">
        <v>43.12</v>
      </c>
      <c r="R374" s="37">
        <v>43.12</v>
      </c>
      <c r="S374" s="37">
        <v>43.12</v>
      </c>
      <c r="T374" s="37">
        <v>43.12</v>
      </c>
      <c r="U374" s="37">
        <v>43.12</v>
      </c>
      <c r="V374" s="37">
        <v>43.12</v>
      </c>
    </row>
    <row r="375" spans="8:22">
      <c r="H375" s="6">
        <v>27</v>
      </c>
      <c r="I375" s="6" t="str">
        <f t="shared" si="60"/>
        <v>坂戸ガス_13A</v>
      </c>
      <c r="J375" s="6" t="str">
        <f t="shared" si="59"/>
        <v>27坂戸ガス_13A</v>
      </c>
      <c r="K375" s="37">
        <v>45</v>
      </c>
      <c r="L375" s="37">
        <v>45</v>
      </c>
      <c r="M375" s="37">
        <v>45</v>
      </c>
      <c r="N375" s="37">
        <v>45</v>
      </c>
      <c r="O375" s="37">
        <v>45</v>
      </c>
      <c r="P375" s="37">
        <v>45</v>
      </c>
      <c r="Q375" s="37">
        <v>45</v>
      </c>
      <c r="R375" s="37">
        <v>45</v>
      </c>
      <c r="S375" s="37">
        <v>45</v>
      </c>
      <c r="T375" s="37">
        <v>45</v>
      </c>
      <c r="U375" s="37">
        <v>45</v>
      </c>
      <c r="V375" s="37">
        <v>45</v>
      </c>
    </row>
    <row r="376" spans="8:22">
      <c r="H376" s="6">
        <v>27</v>
      </c>
      <c r="I376" s="6" t="str">
        <f t="shared" si="60"/>
        <v>幸手都市ガス_13A</v>
      </c>
      <c r="J376" s="6" t="str">
        <f t="shared" si="59"/>
        <v>27幸手都市ガス_13A</v>
      </c>
      <c r="K376" s="37">
        <v>45</v>
      </c>
      <c r="L376" s="37">
        <v>45</v>
      </c>
      <c r="M376" s="37">
        <v>45</v>
      </c>
      <c r="N376" s="37">
        <v>45</v>
      </c>
      <c r="O376" s="37">
        <v>45</v>
      </c>
      <c r="P376" s="37">
        <v>45</v>
      </c>
      <c r="Q376" s="37">
        <v>45</v>
      </c>
      <c r="R376" s="37">
        <v>45</v>
      </c>
      <c r="S376" s="37">
        <v>45</v>
      </c>
      <c r="T376" s="37">
        <v>45</v>
      </c>
      <c r="U376" s="37">
        <v>45</v>
      </c>
      <c r="V376" s="37">
        <v>45</v>
      </c>
    </row>
    <row r="377" spans="8:22">
      <c r="H377" s="6">
        <v>27</v>
      </c>
      <c r="I377" s="6" t="str">
        <f t="shared" si="60"/>
        <v>松栄ガス_13A</v>
      </c>
      <c r="J377" s="6" t="str">
        <f t="shared" si="59"/>
        <v>27松栄ガス_13A</v>
      </c>
      <c r="K377" s="37">
        <v>45</v>
      </c>
      <c r="L377" s="37">
        <v>45</v>
      </c>
      <c r="M377" s="37">
        <v>45</v>
      </c>
      <c r="N377" s="37">
        <v>45</v>
      </c>
      <c r="O377" s="37">
        <v>45</v>
      </c>
      <c r="P377" s="37">
        <v>45</v>
      </c>
      <c r="Q377" s="37">
        <v>45</v>
      </c>
      <c r="R377" s="37">
        <v>45</v>
      </c>
      <c r="S377" s="37">
        <v>45</v>
      </c>
      <c r="T377" s="37">
        <v>45</v>
      </c>
      <c r="U377" s="37">
        <v>45</v>
      </c>
      <c r="V377" s="37">
        <v>45</v>
      </c>
    </row>
    <row r="378" spans="8:22">
      <c r="H378" s="6">
        <v>27</v>
      </c>
      <c r="I378" s="6" t="str">
        <f t="shared" si="60"/>
        <v>新日本瓦斯_13A</v>
      </c>
      <c r="J378" s="6" t="str">
        <f t="shared" si="59"/>
        <v>27新日本瓦斯_13A</v>
      </c>
      <c r="K378" s="37">
        <v>43.12</v>
      </c>
      <c r="L378" s="37">
        <v>43.12</v>
      </c>
      <c r="M378" s="37">
        <v>43.12</v>
      </c>
      <c r="N378" s="37">
        <v>43.12</v>
      </c>
      <c r="O378" s="37">
        <v>43.12</v>
      </c>
      <c r="P378" s="37">
        <v>43.12</v>
      </c>
      <c r="Q378" s="37">
        <v>43.12</v>
      </c>
      <c r="R378" s="37">
        <v>43.12</v>
      </c>
      <c r="S378" s="37">
        <v>43.12</v>
      </c>
      <c r="T378" s="37">
        <v>43.12</v>
      </c>
      <c r="U378" s="37">
        <v>43.12</v>
      </c>
      <c r="V378" s="37">
        <v>43.12</v>
      </c>
    </row>
    <row r="379" spans="8:22">
      <c r="H379" s="6">
        <v>27</v>
      </c>
      <c r="I379" s="6" t="str">
        <f t="shared" si="60"/>
        <v>西武ガス_13A</v>
      </c>
      <c r="J379" s="6" t="str">
        <f t="shared" ref="J379:J407" si="61">CONCATENATE(H379,I379)</f>
        <v>27西武ガス_13A</v>
      </c>
      <c r="K379" s="37">
        <v>43.12</v>
      </c>
      <c r="L379" s="37">
        <v>43.12</v>
      </c>
      <c r="M379" s="37">
        <v>43.12</v>
      </c>
      <c r="N379" s="37">
        <v>43.12</v>
      </c>
      <c r="O379" s="37">
        <v>43.12</v>
      </c>
      <c r="P379" s="37">
        <v>43.12</v>
      </c>
      <c r="Q379" s="37">
        <v>43.12</v>
      </c>
      <c r="R379" s="37">
        <v>43.12</v>
      </c>
      <c r="S379" s="37">
        <v>43.12</v>
      </c>
      <c r="T379" s="37">
        <v>43.12</v>
      </c>
      <c r="U379" s="37">
        <v>43.12</v>
      </c>
      <c r="V379" s="37">
        <v>43.12</v>
      </c>
    </row>
    <row r="380" spans="8:22">
      <c r="H380" s="6">
        <v>27</v>
      </c>
      <c r="I380" s="6" t="str">
        <f t="shared" si="60"/>
        <v>大東ガス_13A</v>
      </c>
      <c r="J380" s="6" t="str">
        <f t="shared" si="61"/>
        <v>27大東ガス_13A</v>
      </c>
      <c r="K380" s="37">
        <v>45</v>
      </c>
      <c r="L380" s="37">
        <v>45</v>
      </c>
      <c r="M380" s="37">
        <v>45</v>
      </c>
      <c r="N380" s="37">
        <v>45</v>
      </c>
      <c r="O380" s="37">
        <v>45</v>
      </c>
      <c r="P380" s="37">
        <v>45</v>
      </c>
      <c r="Q380" s="37">
        <v>45</v>
      </c>
      <c r="R380" s="37">
        <v>45</v>
      </c>
      <c r="S380" s="37">
        <v>45</v>
      </c>
      <c r="T380" s="37">
        <v>45</v>
      </c>
      <c r="U380" s="37">
        <v>45</v>
      </c>
      <c r="V380" s="37">
        <v>45</v>
      </c>
    </row>
    <row r="381" spans="8:22">
      <c r="H381" s="6">
        <v>27</v>
      </c>
      <c r="I381" s="6" t="str">
        <f t="shared" si="60"/>
        <v>秩父ガス_13A</v>
      </c>
      <c r="J381" s="6" t="str">
        <f t="shared" si="61"/>
        <v>27秩父ガス_13A</v>
      </c>
      <c r="K381" s="37">
        <v>46.04</v>
      </c>
      <c r="L381" s="37">
        <v>46.04</v>
      </c>
      <c r="M381" s="37">
        <v>46.04</v>
      </c>
      <c r="N381" s="37">
        <v>46.04</v>
      </c>
      <c r="O381" s="37">
        <v>46.04</v>
      </c>
      <c r="P381" s="37">
        <v>46.04</v>
      </c>
      <c r="Q381" s="37">
        <v>46.04</v>
      </c>
      <c r="R381" s="37">
        <v>46.04</v>
      </c>
      <c r="S381" s="37">
        <v>46.04</v>
      </c>
      <c r="T381" s="37">
        <v>46.04</v>
      </c>
      <c r="U381" s="37">
        <v>46.04</v>
      </c>
      <c r="V381" s="37">
        <v>46.04</v>
      </c>
    </row>
    <row r="382" spans="8:22">
      <c r="H382" s="6">
        <v>27</v>
      </c>
      <c r="I382" s="6" t="str">
        <f t="shared" si="60"/>
        <v>東彩ガス_13A</v>
      </c>
      <c r="J382" s="6" t="str">
        <f t="shared" si="61"/>
        <v>27東彩ガス_13A</v>
      </c>
      <c r="K382" s="37">
        <v>45</v>
      </c>
      <c r="L382" s="37">
        <v>45</v>
      </c>
      <c r="M382" s="37">
        <v>45</v>
      </c>
      <c r="N382" s="37">
        <v>45</v>
      </c>
      <c r="O382" s="37">
        <v>45</v>
      </c>
      <c r="P382" s="37">
        <v>45</v>
      </c>
      <c r="Q382" s="37">
        <v>45</v>
      </c>
      <c r="R382" s="37">
        <v>45</v>
      </c>
      <c r="S382" s="37">
        <v>45</v>
      </c>
      <c r="T382" s="37">
        <v>45</v>
      </c>
      <c r="U382" s="37">
        <v>45</v>
      </c>
      <c r="V382" s="37">
        <v>45</v>
      </c>
    </row>
    <row r="383" spans="8:22">
      <c r="H383" s="6">
        <v>27</v>
      </c>
      <c r="I383" s="6" t="str">
        <f t="shared" si="60"/>
        <v>日高都市ガス_13A</v>
      </c>
      <c r="J383" s="6" t="str">
        <f t="shared" si="61"/>
        <v>27日高都市ガス_13A</v>
      </c>
      <c r="K383" s="37">
        <v>45</v>
      </c>
      <c r="L383" s="37">
        <v>45</v>
      </c>
      <c r="M383" s="37">
        <v>45</v>
      </c>
      <c r="N383" s="37">
        <v>45</v>
      </c>
      <c r="O383" s="37">
        <v>45</v>
      </c>
      <c r="P383" s="37">
        <v>45</v>
      </c>
      <c r="Q383" s="37">
        <v>45</v>
      </c>
      <c r="R383" s="37">
        <v>45</v>
      </c>
      <c r="S383" s="37">
        <v>45</v>
      </c>
      <c r="T383" s="37">
        <v>45</v>
      </c>
      <c r="U383" s="37">
        <v>45</v>
      </c>
      <c r="V383" s="37">
        <v>45</v>
      </c>
    </row>
    <row r="384" spans="8:22">
      <c r="H384" s="6">
        <v>27</v>
      </c>
      <c r="I384" s="6" t="str">
        <f t="shared" si="60"/>
        <v>武州ガス_13A</v>
      </c>
      <c r="J384" s="6" t="str">
        <f t="shared" si="61"/>
        <v>27武州ガス_13A</v>
      </c>
      <c r="K384" s="37">
        <v>45</v>
      </c>
      <c r="L384" s="37">
        <v>45</v>
      </c>
      <c r="M384" s="37">
        <v>45</v>
      </c>
      <c r="N384" s="37">
        <v>45</v>
      </c>
      <c r="O384" s="37">
        <v>45</v>
      </c>
      <c r="P384" s="37">
        <v>45</v>
      </c>
      <c r="Q384" s="37">
        <v>45</v>
      </c>
      <c r="R384" s="37">
        <v>45</v>
      </c>
      <c r="S384" s="37">
        <v>45</v>
      </c>
      <c r="T384" s="37">
        <v>45</v>
      </c>
      <c r="U384" s="37">
        <v>45</v>
      </c>
      <c r="V384" s="37">
        <v>45</v>
      </c>
    </row>
    <row r="385" spans="8:22">
      <c r="H385" s="6">
        <v>27</v>
      </c>
      <c r="I385" s="6" t="str">
        <f t="shared" si="60"/>
        <v>本庄ガス_13A</v>
      </c>
      <c r="J385" s="6" t="str">
        <f t="shared" si="61"/>
        <v>27本庄ガス_13A</v>
      </c>
      <c r="K385" s="37">
        <v>43.12</v>
      </c>
      <c r="L385" s="37">
        <v>43.12</v>
      </c>
      <c r="M385" s="37">
        <v>43.12</v>
      </c>
      <c r="N385" s="37">
        <v>43.12</v>
      </c>
      <c r="O385" s="37">
        <v>43.12</v>
      </c>
      <c r="P385" s="37">
        <v>43.12</v>
      </c>
      <c r="Q385" s="37">
        <v>43.12</v>
      </c>
      <c r="R385" s="37">
        <v>43.12</v>
      </c>
      <c r="S385" s="37">
        <v>43.12</v>
      </c>
      <c r="T385" s="37">
        <v>43.12</v>
      </c>
      <c r="U385" s="37">
        <v>43.12</v>
      </c>
      <c r="V385" s="37">
        <v>43.12</v>
      </c>
    </row>
    <row r="386" spans="8:22">
      <c r="H386" s="6">
        <v>27</v>
      </c>
      <c r="I386" s="6" t="str">
        <f t="shared" si="60"/>
        <v>武蔵野ガス_13A</v>
      </c>
      <c r="J386" s="6" t="str">
        <f t="shared" si="61"/>
        <v>27武蔵野ガス_13A</v>
      </c>
      <c r="K386" s="37">
        <v>45</v>
      </c>
      <c r="L386" s="37">
        <v>45</v>
      </c>
      <c r="M386" s="37">
        <v>45</v>
      </c>
      <c r="N386" s="37">
        <v>45</v>
      </c>
      <c r="O386" s="37">
        <v>45</v>
      </c>
      <c r="P386" s="37">
        <v>45</v>
      </c>
      <c r="Q386" s="37">
        <v>45</v>
      </c>
      <c r="R386" s="37">
        <v>45</v>
      </c>
      <c r="S386" s="37">
        <v>45</v>
      </c>
      <c r="T386" s="37">
        <v>45</v>
      </c>
      <c r="U386" s="37">
        <v>45</v>
      </c>
      <c r="V386" s="37">
        <v>45</v>
      </c>
    </row>
    <row r="387" spans="8:22">
      <c r="H387" s="6">
        <v>27</v>
      </c>
      <c r="I387" s="6" t="str">
        <f t="shared" si="60"/>
        <v>鷲宮ガス_13A</v>
      </c>
      <c r="J387" s="6" t="str">
        <f t="shared" si="61"/>
        <v>27鷲宮ガス_13A</v>
      </c>
      <c r="K387" s="37">
        <v>45</v>
      </c>
      <c r="L387" s="37">
        <v>45</v>
      </c>
      <c r="M387" s="37">
        <v>45</v>
      </c>
      <c r="N387" s="37">
        <v>45</v>
      </c>
      <c r="O387" s="37">
        <v>45</v>
      </c>
      <c r="P387" s="37">
        <v>45</v>
      </c>
      <c r="Q387" s="37">
        <v>45</v>
      </c>
      <c r="R387" s="37">
        <v>45</v>
      </c>
      <c r="S387" s="37">
        <v>45</v>
      </c>
      <c r="T387" s="37">
        <v>45</v>
      </c>
      <c r="U387" s="37">
        <v>45</v>
      </c>
      <c r="V387" s="37">
        <v>45</v>
      </c>
    </row>
    <row r="388" spans="8:22">
      <c r="H388" s="6">
        <v>27</v>
      </c>
      <c r="I388" s="6" t="str">
        <f t="shared" si="60"/>
        <v>入間ガス_6A</v>
      </c>
      <c r="J388" s="6" t="str">
        <f t="shared" si="61"/>
        <v>27入間ガス_6A</v>
      </c>
      <c r="K388" s="37">
        <v>29.3</v>
      </c>
      <c r="L388" s="37">
        <v>29.3</v>
      </c>
      <c r="M388" s="37">
        <v>29.3</v>
      </c>
      <c r="N388" s="37">
        <v>29.3</v>
      </c>
      <c r="O388" s="37">
        <v>29.3</v>
      </c>
      <c r="P388" s="37">
        <v>29.3</v>
      </c>
      <c r="Q388" s="37">
        <v>29.3</v>
      </c>
      <c r="R388" s="37">
        <v>29.3</v>
      </c>
      <c r="S388" s="37">
        <v>29.3</v>
      </c>
      <c r="T388" s="37">
        <v>29.3</v>
      </c>
      <c r="U388" s="37">
        <v>29.3</v>
      </c>
      <c r="V388" s="37">
        <v>29.3</v>
      </c>
    </row>
    <row r="389" spans="8:22">
      <c r="H389" s="6">
        <v>27</v>
      </c>
      <c r="I389" s="6" t="str">
        <f t="shared" si="60"/>
        <v>角栄ガス_6A</v>
      </c>
      <c r="J389" s="6" t="str">
        <f t="shared" si="61"/>
        <v>27角栄ガス_6A</v>
      </c>
      <c r="K389" s="37">
        <v>0</v>
      </c>
      <c r="L389" s="37">
        <v>0</v>
      </c>
      <c r="M389" s="37">
        <v>0</v>
      </c>
      <c r="N389" s="37">
        <v>0</v>
      </c>
      <c r="O389" s="37">
        <v>0</v>
      </c>
      <c r="P389" s="37">
        <v>0</v>
      </c>
      <c r="Q389" s="37">
        <v>0</v>
      </c>
      <c r="R389" s="37">
        <v>0</v>
      </c>
      <c r="S389" s="37">
        <v>0</v>
      </c>
      <c r="T389" s="37">
        <v>0</v>
      </c>
      <c r="U389" s="37">
        <v>0</v>
      </c>
      <c r="V389" s="37">
        <v>0</v>
      </c>
    </row>
    <row r="390" spans="8:22">
      <c r="H390" s="6">
        <v>27</v>
      </c>
      <c r="I390" s="6" t="s">
        <v>367</v>
      </c>
      <c r="J390" s="6" t="str">
        <f t="shared" si="61"/>
        <v>27新日本瓦斯_6A</v>
      </c>
      <c r="K390" s="37">
        <v>0</v>
      </c>
      <c r="L390" s="37">
        <v>0</v>
      </c>
      <c r="M390" s="37">
        <v>0</v>
      </c>
      <c r="N390" s="37">
        <v>0</v>
      </c>
      <c r="O390" s="37">
        <v>0</v>
      </c>
      <c r="P390" s="37">
        <v>0</v>
      </c>
      <c r="Q390" s="37">
        <v>0</v>
      </c>
      <c r="R390" s="37">
        <v>0</v>
      </c>
      <c r="S390" s="37">
        <v>0</v>
      </c>
      <c r="T390" s="37">
        <v>0</v>
      </c>
      <c r="U390" s="37">
        <v>0</v>
      </c>
      <c r="V390" s="37">
        <v>0</v>
      </c>
    </row>
    <row r="391" spans="8:22">
      <c r="H391" s="6">
        <v>27</v>
      </c>
      <c r="I391" s="6" t="str">
        <f t="shared" si="60"/>
        <v>秩父ガス_6A</v>
      </c>
      <c r="J391" s="6" t="str">
        <f t="shared" si="61"/>
        <v>27秩父ガス_6A</v>
      </c>
      <c r="K391" s="37">
        <v>0</v>
      </c>
      <c r="L391" s="37">
        <v>0</v>
      </c>
      <c r="M391" s="37">
        <v>0</v>
      </c>
      <c r="N391" s="37">
        <v>0</v>
      </c>
      <c r="O391" s="37">
        <v>0</v>
      </c>
      <c r="P391" s="37">
        <v>0</v>
      </c>
      <c r="Q391" s="37">
        <v>0</v>
      </c>
      <c r="R391" s="37">
        <v>0</v>
      </c>
      <c r="S391" s="37">
        <v>0</v>
      </c>
      <c r="T391" s="37">
        <v>0</v>
      </c>
      <c r="U391" s="37">
        <v>0</v>
      </c>
      <c r="V391" s="37">
        <v>0</v>
      </c>
    </row>
    <row r="392" spans="8:22">
      <c r="H392" s="6">
        <v>27</v>
      </c>
      <c r="I392" s="6" t="str">
        <f t="shared" si="60"/>
        <v>日高都市ガス_6A</v>
      </c>
      <c r="J392" s="6" t="str">
        <f t="shared" si="61"/>
        <v>27日高都市ガス_6A</v>
      </c>
      <c r="K392" s="37">
        <v>29.3</v>
      </c>
      <c r="L392" s="37">
        <v>29.3</v>
      </c>
      <c r="M392" s="37">
        <v>29.3</v>
      </c>
      <c r="N392" s="37">
        <v>29.3</v>
      </c>
      <c r="O392" s="37">
        <v>29.3</v>
      </c>
      <c r="P392" s="37">
        <v>29.3</v>
      </c>
      <c r="Q392" s="37">
        <v>29.3</v>
      </c>
      <c r="R392" s="37">
        <v>29.3</v>
      </c>
      <c r="S392" s="37">
        <v>29.3</v>
      </c>
      <c r="T392" s="37">
        <v>29.3</v>
      </c>
      <c r="U392" s="37">
        <v>29.3</v>
      </c>
      <c r="V392" s="37">
        <v>29.3</v>
      </c>
    </row>
    <row r="393" spans="8:22">
      <c r="H393" s="6">
        <v>27</v>
      </c>
      <c r="I393" s="6" t="str">
        <f t="shared" si="60"/>
        <v>武蔵野ガス_6A</v>
      </c>
      <c r="J393" s="6" t="str">
        <f t="shared" si="61"/>
        <v>27武蔵野ガス_6A</v>
      </c>
      <c r="K393" s="37">
        <v>0</v>
      </c>
      <c r="L393" s="37">
        <v>0</v>
      </c>
      <c r="M393" s="37">
        <v>0</v>
      </c>
      <c r="N393" s="37">
        <v>0</v>
      </c>
      <c r="O393" s="37">
        <v>0</v>
      </c>
      <c r="P393" s="37">
        <v>0</v>
      </c>
      <c r="Q393" s="37">
        <v>0</v>
      </c>
      <c r="R393" s="37">
        <v>0</v>
      </c>
      <c r="S393" s="37">
        <v>0</v>
      </c>
      <c r="T393" s="37">
        <v>0</v>
      </c>
      <c r="U393" s="37">
        <v>0</v>
      </c>
      <c r="V393" s="37">
        <v>0</v>
      </c>
    </row>
    <row r="394" spans="8:22">
      <c r="H394" s="6">
        <v>27</v>
      </c>
      <c r="I394" s="6" t="str">
        <f t="shared" si="60"/>
        <v>本庄ガス_12A</v>
      </c>
      <c r="J394" s="6" t="str">
        <f t="shared" si="61"/>
        <v>27本庄ガス_12A</v>
      </c>
      <c r="K394" s="37">
        <v>41.86</v>
      </c>
      <c r="L394" s="37">
        <v>41.86</v>
      </c>
      <c r="M394" s="37">
        <v>41.86</v>
      </c>
      <c r="N394" s="37">
        <v>41.86</v>
      </c>
      <c r="O394" s="37">
        <v>41.86</v>
      </c>
      <c r="P394" s="37">
        <v>41.86</v>
      </c>
      <c r="Q394" s="37">
        <v>41.86</v>
      </c>
      <c r="R394" s="37">
        <v>41.86</v>
      </c>
      <c r="S394" s="37">
        <v>41.86</v>
      </c>
      <c r="T394" s="37">
        <v>41.86</v>
      </c>
      <c r="U394" s="37">
        <v>41.86</v>
      </c>
      <c r="V394" s="37">
        <v>41.86</v>
      </c>
    </row>
    <row r="395" spans="8:22">
      <c r="H395" s="6">
        <v>27</v>
      </c>
      <c r="I395" s="6" t="s">
        <v>462</v>
      </c>
      <c r="J395" s="6" t="str">
        <f t="shared" si="61"/>
        <v>27本庄ガス_調整ガス</v>
      </c>
      <c r="K395" s="37">
        <v>43.4</v>
      </c>
      <c r="L395" s="37">
        <v>43.4</v>
      </c>
      <c r="M395" s="37">
        <v>43.4</v>
      </c>
      <c r="N395" s="37">
        <v>43.4</v>
      </c>
      <c r="O395" s="37">
        <v>43.4</v>
      </c>
      <c r="P395" s="37">
        <v>43.4</v>
      </c>
      <c r="Q395" s="37">
        <v>43.4</v>
      </c>
      <c r="R395" s="37">
        <v>43.4</v>
      </c>
      <c r="S395" s="37">
        <v>43.4</v>
      </c>
      <c r="T395" s="37">
        <v>43.4</v>
      </c>
      <c r="U395" s="37">
        <v>43.4</v>
      </c>
      <c r="V395" s="37">
        <v>43.4</v>
      </c>
    </row>
    <row r="396" spans="8:22">
      <c r="H396" s="6">
        <v>27</v>
      </c>
      <c r="I396" s="6" t="str">
        <f t="shared" ref="I396:I418" si="62">I367</f>
        <v>シートその１で設定した都市ガス</v>
      </c>
      <c r="J396" s="6" t="str">
        <f t="shared" si="61"/>
        <v>27シートその１で設定した都市ガス</v>
      </c>
      <c r="K396" s="37">
        <v>9999</v>
      </c>
      <c r="L396" s="37">
        <v>9999</v>
      </c>
      <c r="M396" s="37">
        <v>9999</v>
      </c>
      <c r="N396" s="37">
        <v>9999</v>
      </c>
      <c r="O396" s="37">
        <v>9999</v>
      </c>
      <c r="P396" s="37">
        <v>9999</v>
      </c>
      <c r="Q396" s="37">
        <v>9999</v>
      </c>
      <c r="R396" s="37">
        <v>9999</v>
      </c>
      <c r="S396" s="37">
        <v>9999</v>
      </c>
      <c r="T396" s="37">
        <v>9999</v>
      </c>
      <c r="U396" s="37">
        <v>9999</v>
      </c>
      <c r="V396" s="37">
        <v>9999</v>
      </c>
    </row>
    <row r="397" spans="8:22">
      <c r="H397" s="6">
        <v>27</v>
      </c>
      <c r="I397" s="6" t="str">
        <f t="shared" si="62"/>
        <v>シートその１で設定した都市ガス</v>
      </c>
      <c r="J397" s="6" t="str">
        <f t="shared" si="61"/>
        <v>27シートその１で設定した都市ガス</v>
      </c>
      <c r="K397" s="37">
        <v>9999</v>
      </c>
      <c r="L397" s="37">
        <v>9999</v>
      </c>
      <c r="M397" s="37">
        <v>9999</v>
      </c>
      <c r="N397" s="37">
        <v>9999</v>
      </c>
      <c r="O397" s="37">
        <v>9999</v>
      </c>
      <c r="P397" s="37">
        <v>9999</v>
      </c>
      <c r="Q397" s="37">
        <v>9999</v>
      </c>
      <c r="R397" s="37">
        <v>9999</v>
      </c>
      <c r="S397" s="37">
        <v>9999</v>
      </c>
      <c r="T397" s="37">
        <v>9999</v>
      </c>
      <c r="U397" s="37">
        <v>9999</v>
      </c>
      <c r="V397" s="37">
        <v>9999</v>
      </c>
    </row>
    <row r="398" spans="8:22">
      <c r="H398" s="6">
        <v>28</v>
      </c>
      <c r="I398" s="6" t="str">
        <f t="shared" si="62"/>
        <v>東京ガス_13A</v>
      </c>
      <c r="J398" s="6" t="str">
        <f t="shared" si="61"/>
        <v>28東京ガス_13A</v>
      </c>
      <c r="K398" s="37">
        <v>45</v>
      </c>
      <c r="L398" s="37">
        <v>45</v>
      </c>
      <c r="M398" s="37">
        <v>45</v>
      </c>
      <c r="N398" s="37">
        <v>45</v>
      </c>
      <c r="O398" s="37">
        <v>45</v>
      </c>
      <c r="P398" s="37">
        <v>45</v>
      </c>
      <c r="Q398" s="37">
        <v>45</v>
      </c>
      <c r="R398" s="37">
        <v>45</v>
      </c>
      <c r="S398" s="37">
        <v>45</v>
      </c>
      <c r="T398" s="37">
        <v>45</v>
      </c>
      <c r="U398" s="37">
        <v>45</v>
      </c>
      <c r="V398" s="37">
        <v>45</v>
      </c>
    </row>
    <row r="399" spans="8:22">
      <c r="H399" s="6">
        <v>28</v>
      </c>
      <c r="I399" s="6" t="str">
        <f t="shared" si="62"/>
        <v>伊奈都市ガス_13A</v>
      </c>
      <c r="J399" s="6" t="str">
        <f t="shared" si="61"/>
        <v>28伊奈都市ガス_13A</v>
      </c>
      <c r="K399" s="37">
        <v>45</v>
      </c>
      <c r="L399" s="37">
        <v>45</v>
      </c>
      <c r="M399" s="37">
        <v>45</v>
      </c>
      <c r="N399" s="37">
        <v>45</v>
      </c>
      <c r="O399" s="37">
        <v>45</v>
      </c>
      <c r="P399" s="37">
        <v>45</v>
      </c>
      <c r="Q399" s="37">
        <v>45</v>
      </c>
      <c r="R399" s="37">
        <v>45</v>
      </c>
      <c r="S399" s="37">
        <v>45</v>
      </c>
      <c r="T399" s="37">
        <v>45</v>
      </c>
      <c r="U399" s="37">
        <v>45</v>
      </c>
      <c r="V399" s="37">
        <v>45</v>
      </c>
    </row>
    <row r="400" spans="8:22">
      <c r="H400" s="6">
        <v>28</v>
      </c>
      <c r="I400" s="6" t="str">
        <f t="shared" si="62"/>
        <v>入間ガス_13A</v>
      </c>
      <c r="J400" s="6" t="str">
        <f t="shared" si="61"/>
        <v>28入間ガス_13A</v>
      </c>
      <c r="K400" s="37">
        <v>43.12</v>
      </c>
      <c r="L400" s="37">
        <v>43.12</v>
      </c>
      <c r="M400" s="37">
        <v>43.12</v>
      </c>
      <c r="N400" s="37">
        <v>43.12</v>
      </c>
      <c r="O400" s="37">
        <v>43.12</v>
      </c>
      <c r="P400" s="37">
        <v>43.12</v>
      </c>
      <c r="Q400" s="59">
        <v>45</v>
      </c>
      <c r="R400" s="59">
        <v>45</v>
      </c>
      <c r="S400" s="59">
        <v>45</v>
      </c>
      <c r="T400" s="59">
        <v>45</v>
      </c>
      <c r="U400" s="59">
        <v>45</v>
      </c>
      <c r="V400" s="59">
        <v>45</v>
      </c>
    </row>
    <row r="401" spans="8:22">
      <c r="H401" s="6">
        <v>28</v>
      </c>
      <c r="I401" s="6" t="str">
        <f t="shared" si="62"/>
        <v>太田都市ガス_13A</v>
      </c>
      <c r="J401" s="6" t="str">
        <f t="shared" si="61"/>
        <v>28太田都市ガス_13A</v>
      </c>
      <c r="K401" s="37">
        <v>45</v>
      </c>
      <c r="L401" s="37">
        <v>45</v>
      </c>
      <c r="M401" s="37">
        <v>45</v>
      </c>
      <c r="N401" s="37">
        <v>45</v>
      </c>
      <c r="O401" s="37">
        <v>45</v>
      </c>
      <c r="P401" s="37">
        <v>45</v>
      </c>
      <c r="Q401" s="37">
        <v>45</v>
      </c>
      <c r="R401" s="37">
        <v>45</v>
      </c>
      <c r="S401" s="37">
        <v>45</v>
      </c>
      <c r="T401" s="37">
        <v>45</v>
      </c>
      <c r="U401" s="37">
        <v>45</v>
      </c>
      <c r="V401" s="37">
        <v>45</v>
      </c>
    </row>
    <row r="402" spans="8:22">
      <c r="H402" s="6">
        <v>28</v>
      </c>
      <c r="I402" s="6" t="str">
        <f t="shared" si="62"/>
        <v>角栄ガス_13A</v>
      </c>
      <c r="J402" s="6" t="str">
        <f t="shared" si="61"/>
        <v>28角栄ガス_13A</v>
      </c>
      <c r="K402" s="37">
        <v>45</v>
      </c>
      <c r="L402" s="37">
        <v>45</v>
      </c>
      <c r="M402" s="37">
        <v>45</v>
      </c>
      <c r="N402" s="37">
        <v>45</v>
      </c>
      <c r="O402" s="37">
        <v>45</v>
      </c>
      <c r="P402" s="37">
        <v>45</v>
      </c>
      <c r="Q402" s="37">
        <v>45</v>
      </c>
      <c r="R402" s="37">
        <v>45</v>
      </c>
      <c r="S402" s="37">
        <v>45</v>
      </c>
      <c r="T402" s="37">
        <v>45</v>
      </c>
      <c r="U402" s="37">
        <v>45</v>
      </c>
      <c r="V402" s="37">
        <v>45</v>
      </c>
    </row>
    <row r="403" spans="8:22">
      <c r="H403" s="6">
        <v>28</v>
      </c>
      <c r="I403" s="6" t="str">
        <f t="shared" si="62"/>
        <v>埼玉ガス_13A</v>
      </c>
      <c r="J403" s="6" t="str">
        <f t="shared" si="61"/>
        <v>28埼玉ガス_13A</v>
      </c>
      <c r="K403" s="37">
        <v>43.12</v>
      </c>
      <c r="L403" s="37">
        <v>43.12</v>
      </c>
      <c r="M403" s="37">
        <v>43.12</v>
      </c>
      <c r="N403" s="37">
        <v>43.12</v>
      </c>
      <c r="O403" s="37">
        <v>43.12</v>
      </c>
      <c r="P403" s="37">
        <v>43.12</v>
      </c>
      <c r="Q403" s="59">
        <v>45</v>
      </c>
      <c r="R403" s="59">
        <v>45</v>
      </c>
      <c r="S403" s="59">
        <v>45</v>
      </c>
      <c r="T403" s="59">
        <v>45</v>
      </c>
      <c r="U403" s="59">
        <v>45</v>
      </c>
      <c r="V403" s="59">
        <v>45</v>
      </c>
    </row>
    <row r="404" spans="8:22">
      <c r="H404" s="6">
        <v>28</v>
      </c>
      <c r="I404" s="6" t="str">
        <f t="shared" si="62"/>
        <v>坂戸ガス_13A</v>
      </c>
      <c r="J404" s="6" t="str">
        <f t="shared" si="61"/>
        <v>28坂戸ガス_13A</v>
      </c>
      <c r="K404" s="37">
        <v>45</v>
      </c>
      <c r="L404" s="37">
        <v>45</v>
      </c>
      <c r="M404" s="37">
        <v>45</v>
      </c>
      <c r="N404" s="37">
        <v>45</v>
      </c>
      <c r="O404" s="37">
        <v>45</v>
      </c>
      <c r="P404" s="37">
        <v>45</v>
      </c>
      <c r="Q404" s="37">
        <v>45</v>
      </c>
      <c r="R404" s="37">
        <v>45</v>
      </c>
      <c r="S404" s="37">
        <v>45</v>
      </c>
      <c r="T404" s="37">
        <v>45</v>
      </c>
      <c r="U404" s="37">
        <v>45</v>
      </c>
      <c r="V404" s="37">
        <v>45</v>
      </c>
    </row>
    <row r="405" spans="8:22">
      <c r="H405" s="6">
        <v>28</v>
      </c>
      <c r="I405" s="6" t="str">
        <f t="shared" si="62"/>
        <v>幸手都市ガス_13A</v>
      </c>
      <c r="J405" s="6" t="str">
        <f t="shared" si="61"/>
        <v>28幸手都市ガス_13A</v>
      </c>
      <c r="K405" s="37">
        <v>45</v>
      </c>
      <c r="L405" s="37">
        <v>45</v>
      </c>
      <c r="M405" s="37">
        <v>45</v>
      </c>
      <c r="N405" s="37">
        <v>45</v>
      </c>
      <c r="O405" s="37">
        <v>45</v>
      </c>
      <c r="P405" s="37">
        <v>45</v>
      </c>
      <c r="Q405" s="37">
        <v>45</v>
      </c>
      <c r="R405" s="37">
        <v>45</v>
      </c>
      <c r="S405" s="37">
        <v>45</v>
      </c>
      <c r="T405" s="37">
        <v>45</v>
      </c>
      <c r="U405" s="37">
        <v>45</v>
      </c>
      <c r="V405" s="37">
        <v>45</v>
      </c>
    </row>
    <row r="406" spans="8:22">
      <c r="H406" s="6">
        <v>28</v>
      </c>
      <c r="I406" s="6" t="str">
        <f t="shared" si="62"/>
        <v>松栄ガス_13A</v>
      </c>
      <c r="J406" s="6" t="str">
        <f t="shared" si="61"/>
        <v>28松栄ガス_13A</v>
      </c>
      <c r="K406" s="37">
        <v>45</v>
      </c>
      <c r="L406" s="37">
        <v>45</v>
      </c>
      <c r="M406" s="37">
        <v>45</v>
      </c>
      <c r="N406" s="37">
        <v>45</v>
      </c>
      <c r="O406" s="37">
        <v>45</v>
      </c>
      <c r="P406" s="37">
        <v>45</v>
      </c>
      <c r="Q406" s="37">
        <v>45</v>
      </c>
      <c r="R406" s="37">
        <v>45</v>
      </c>
      <c r="S406" s="37">
        <v>45</v>
      </c>
      <c r="T406" s="37">
        <v>45</v>
      </c>
      <c r="U406" s="37">
        <v>45</v>
      </c>
      <c r="V406" s="37">
        <v>45</v>
      </c>
    </row>
    <row r="407" spans="8:22">
      <c r="H407" s="6">
        <v>28</v>
      </c>
      <c r="I407" s="6" t="str">
        <f t="shared" si="62"/>
        <v>新日本瓦斯_13A</v>
      </c>
      <c r="J407" s="6" t="str">
        <f t="shared" si="61"/>
        <v>28新日本瓦斯_13A</v>
      </c>
      <c r="K407" s="37">
        <v>43.12</v>
      </c>
      <c r="L407" s="37">
        <v>43.12</v>
      </c>
      <c r="M407" s="37">
        <v>43.12</v>
      </c>
      <c r="N407" s="37">
        <v>43.12</v>
      </c>
      <c r="O407" s="37">
        <v>43.12</v>
      </c>
      <c r="P407" s="37">
        <v>43.12</v>
      </c>
      <c r="Q407" s="59">
        <v>45</v>
      </c>
      <c r="R407" s="59">
        <v>45</v>
      </c>
      <c r="S407" s="59">
        <v>45</v>
      </c>
      <c r="T407" s="59">
        <v>45</v>
      </c>
      <c r="U407" s="59">
        <v>45</v>
      </c>
      <c r="V407" s="59">
        <v>45</v>
      </c>
    </row>
    <row r="408" spans="8:22">
      <c r="H408" s="6">
        <v>28</v>
      </c>
      <c r="I408" s="6" t="str">
        <f t="shared" si="62"/>
        <v>西武ガス_13A</v>
      </c>
      <c r="J408" s="6" t="str">
        <f t="shared" ref="J408:J436" si="63">CONCATENATE(H408,I408)</f>
        <v>28西武ガス_13A</v>
      </c>
      <c r="K408" s="37">
        <v>43.12</v>
      </c>
      <c r="L408" s="37">
        <v>43.12</v>
      </c>
      <c r="M408" s="37">
        <v>43.12</v>
      </c>
      <c r="N408" s="37">
        <v>43.12</v>
      </c>
      <c r="O408" s="37">
        <v>43.12</v>
      </c>
      <c r="P408" s="37">
        <v>43.12</v>
      </c>
      <c r="Q408" s="59">
        <v>45</v>
      </c>
      <c r="R408" s="59">
        <v>45</v>
      </c>
      <c r="S408" s="59">
        <v>45</v>
      </c>
      <c r="T408" s="59">
        <v>45</v>
      </c>
      <c r="U408" s="59">
        <v>45</v>
      </c>
      <c r="V408" s="59">
        <v>45</v>
      </c>
    </row>
    <row r="409" spans="8:22">
      <c r="H409" s="6">
        <v>28</v>
      </c>
      <c r="I409" s="6" t="str">
        <f t="shared" si="62"/>
        <v>大東ガス_13A</v>
      </c>
      <c r="J409" s="6" t="str">
        <f t="shared" si="63"/>
        <v>28大東ガス_13A</v>
      </c>
      <c r="K409" s="37">
        <v>45</v>
      </c>
      <c r="L409" s="37">
        <v>45</v>
      </c>
      <c r="M409" s="37">
        <v>45</v>
      </c>
      <c r="N409" s="37">
        <v>45</v>
      </c>
      <c r="O409" s="37">
        <v>45</v>
      </c>
      <c r="P409" s="37">
        <v>45</v>
      </c>
      <c r="Q409" s="37">
        <v>45</v>
      </c>
      <c r="R409" s="37">
        <v>45</v>
      </c>
      <c r="S409" s="37">
        <v>45</v>
      </c>
      <c r="T409" s="37">
        <v>45</v>
      </c>
      <c r="U409" s="37">
        <v>45</v>
      </c>
      <c r="V409" s="37">
        <v>45</v>
      </c>
    </row>
    <row r="410" spans="8:22">
      <c r="H410" s="6">
        <v>28</v>
      </c>
      <c r="I410" s="6" t="str">
        <f t="shared" si="62"/>
        <v>秩父ガス_13A</v>
      </c>
      <c r="J410" s="6" t="str">
        <f t="shared" si="63"/>
        <v>28秩父ガス_13A</v>
      </c>
      <c r="K410" s="37">
        <v>46.04</v>
      </c>
      <c r="L410" s="37">
        <v>46.04</v>
      </c>
      <c r="M410" s="37">
        <v>46.04</v>
      </c>
      <c r="N410" s="37">
        <v>46.04</v>
      </c>
      <c r="O410" s="37">
        <v>46.04</v>
      </c>
      <c r="P410" s="37">
        <v>46.04</v>
      </c>
      <c r="Q410" s="37">
        <v>46.04</v>
      </c>
      <c r="R410" s="37">
        <v>46.04</v>
      </c>
      <c r="S410" s="37">
        <v>46.04</v>
      </c>
      <c r="T410" s="37">
        <v>46.04</v>
      </c>
      <c r="U410" s="37">
        <v>46.04</v>
      </c>
      <c r="V410" s="37">
        <v>46.04</v>
      </c>
    </row>
    <row r="411" spans="8:22">
      <c r="H411" s="6">
        <v>28</v>
      </c>
      <c r="I411" s="6" t="str">
        <f t="shared" si="62"/>
        <v>東彩ガス_13A</v>
      </c>
      <c r="J411" s="6" t="str">
        <f t="shared" si="63"/>
        <v>28東彩ガス_13A</v>
      </c>
      <c r="K411" s="37">
        <v>45</v>
      </c>
      <c r="L411" s="37">
        <v>45</v>
      </c>
      <c r="M411" s="37">
        <v>45</v>
      </c>
      <c r="N411" s="37">
        <v>45</v>
      </c>
      <c r="O411" s="37">
        <v>45</v>
      </c>
      <c r="P411" s="37">
        <v>45</v>
      </c>
      <c r="Q411" s="37">
        <v>45</v>
      </c>
      <c r="R411" s="37">
        <v>45</v>
      </c>
      <c r="S411" s="37">
        <v>45</v>
      </c>
      <c r="T411" s="37">
        <v>45</v>
      </c>
      <c r="U411" s="37">
        <v>45</v>
      </c>
      <c r="V411" s="37">
        <v>45</v>
      </c>
    </row>
    <row r="412" spans="8:22">
      <c r="H412" s="6">
        <v>28</v>
      </c>
      <c r="I412" s="6" t="str">
        <f t="shared" si="62"/>
        <v>日高都市ガス_13A</v>
      </c>
      <c r="J412" s="6" t="str">
        <f t="shared" si="63"/>
        <v>28日高都市ガス_13A</v>
      </c>
      <c r="K412" s="37">
        <v>45</v>
      </c>
      <c r="L412" s="37">
        <v>45</v>
      </c>
      <c r="M412" s="37">
        <v>45</v>
      </c>
      <c r="N412" s="37">
        <v>45</v>
      </c>
      <c r="O412" s="37">
        <v>45</v>
      </c>
      <c r="P412" s="37">
        <v>45</v>
      </c>
      <c r="Q412" s="37">
        <v>45</v>
      </c>
      <c r="R412" s="37">
        <v>45</v>
      </c>
      <c r="S412" s="37">
        <v>45</v>
      </c>
      <c r="T412" s="37">
        <v>45</v>
      </c>
      <c r="U412" s="37">
        <v>45</v>
      </c>
      <c r="V412" s="37">
        <v>45</v>
      </c>
    </row>
    <row r="413" spans="8:22">
      <c r="H413" s="6">
        <v>28</v>
      </c>
      <c r="I413" s="6" t="str">
        <f t="shared" si="62"/>
        <v>武州ガス_13A</v>
      </c>
      <c r="J413" s="6" t="str">
        <f t="shared" si="63"/>
        <v>28武州ガス_13A</v>
      </c>
      <c r="K413" s="37">
        <v>45</v>
      </c>
      <c r="L413" s="37">
        <v>45</v>
      </c>
      <c r="M413" s="37">
        <v>45</v>
      </c>
      <c r="N413" s="37">
        <v>45</v>
      </c>
      <c r="O413" s="37">
        <v>45</v>
      </c>
      <c r="P413" s="37">
        <v>45</v>
      </c>
      <c r="Q413" s="37">
        <v>45</v>
      </c>
      <c r="R413" s="37">
        <v>45</v>
      </c>
      <c r="S413" s="37">
        <v>45</v>
      </c>
      <c r="T413" s="37">
        <v>45</v>
      </c>
      <c r="U413" s="37">
        <v>45</v>
      </c>
      <c r="V413" s="37">
        <v>45</v>
      </c>
    </row>
    <row r="414" spans="8:22">
      <c r="H414" s="6">
        <v>28</v>
      </c>
      <c r="I414" s="6" t="str">
        <f t="shared" si="62"/>
        <v>本庄ガス_13A</v>
      </c>
      <c r="J414" s="6" t="str">
        <f t="shared" si="63"/>
        <v>28本庄ガス_13A</v>
      </c>
      <c r="K414" s="37">
        <v>43.12</v>
      </c>
      <c r="L414" s="37">
        <v>43.12</v>
      </c>
      <c r="M414" s="37">
        <v>43.12</v>
      </c>
      <c r="N414" s="37">
        <v>43.12</v>
      </c>
      <c r="O414" s="37">
        <v>43.12</v>
      </c>
      <c r="P414" s="37">
        <v>43.12</v>
      </c>
      <c r="Q414" s="59">
        <v>45</v>
      </c>
      <c r="R414" s="59">
        <v>45</v>
      </c>
      <c r="S414" s="59">
        <v>45</v>
      </c>
      <c r="T414" s="59">
        <v>45</v>
      </c>
      <c r="U414" s="59">
        <v>45</v>
      </c>
      <c r="V414" s="59">
        <v>45</v>
      </c>
    </row>
    <row r="415" spans="8:22">
      <c r="H415" s="6">
        <v>28</v>
      </c>
      <c r="I415" s="6" t="str">
        <f t="shared" si="62"/>
        <v>武蔵野ガス_13A</v>
      </c>
      <c r="J415" s="6" t="str">
        <f t="shared" si="63"/>
        <v>28武蔵野ガス_13A</v>
      </c>
      <c r="K415" s="37">
        <v>45</v>
      </c>
      <c r="L415" s="37">
        <v>45</v>
      </c>
      <c r="M415" s="37">
        <v>45</v>
      </c>
      <c r="N415" s="37">
        <v>45</v>
      </c>
      <c r="O415" s="37">
        <v>45</v>
      </c>
      <c r="P415" s="37">
        <v>45</v>
      </c>
      <c r="Q415" s="37">
        <v>45</v>
      </c>
      <c r="R415" s="37">
        <v>45</v>
      </c>
      <c r="S415" s="37">
        <v>45</v>
      </c>
      <c r="T415" s="37">
        <v>45</v>
      </c>
      <c r="U415" s="37">
        <v>45</v>
      </c>
      <c r="V415" s="37">
        <v>45</v>
      </c>
    </row>
    <row r="416" spans="8:22">
      <c r="H416" s="6">
        <v>28</v>
      </c>
      <c r="I416" s="6" t="str">
        <f t="shared" si="62"/>
        <v>鷲宮ガス_13A</v>
      </c>
      <c r="J416" s="6" t="str">
        <f t="shared" si="63"/>
        <v>28鷲宮ガス_13A</v>
      </c>
      <c r="K416" s="37">
        <v>45</v>
      </c>
      <c r="L416" s="37">
        <v>45</v>
      </c>
      <c r="M416" s="37">
        <v>45</v>
      </c>
      <c r="N416" s="37">
        <v>45</v>
      </c>
      <c r="O416" s="37">
        <v>45</v>
      </c>
      <c r="P416" s="37">
        <v>45</v>
      </c>
      <c r="Q416" s="37">
        <v>45</v>
      </c>
      <c r="R416" s="37">
        <v>45</v>
      </c>
      <c r="S416" s="37">
        <v>45</v>
      </c>
      <c r="T416" s="37">
        <v>45</v>
      </c>
      <c r="U416" s="37">
        <v>45</v>
      </c>
      <c r="V416" s="37">
        <v>45</v>
      </c>
    </row>
    <row r="417" spans="8:22">
      <c r="H417" s="6">
        <v>28</v>
      </c>
      <c r="I417" s="6" t="str">
        <f t="shared" si="62"/>
        <v>入間ガス_6A</v>
      </c>
      <c r="J417" s="6" t="str">
        <f t="shared" si="63"/>
        <v>28入間ガス_6A</v>
      </c>
      <c r="K417" s="37">
        <v>29.3</v>
      </c>
      <c r="L417" s="37">
        <v>29.3</v>
      </c>
      <c r="M417" s="37">
        <v>29.3</v>
      </c>
      <c r="N417" s="37">
        <v>29.3</v>
      </c>
      <c r="O417" s="37">
        <v>29.3</v>
      </c>
      <c r="P417" s="37">
        <v>29.3</v>
      </c>
      <c r="Q417" s="37">
        <v>29.3</v>
      </c>
      <c r="R417" s="37">
        <v>29.3</v>
      </c>
      <c r="S417" s="37">
        <v>29.3</v>
      </c>
      <c r="T417" s="37">
        <v>29.3</v>
      </c>
      <c r="U417" s="37">
        <v>29.3</v>
      </c>
      <c r="V417" s="37">
        <v>29.3</v>
      </c>
    </row>
    <row r="418" spans="8:22">
      <c r="H418" s="6">
        <v>28</v>
      </c>
      <c r="I418" s="6" t="str">
        <f t="shared" si="62"/>
        <v>角栄ガス_6A</v>
      </c>
      <c r="J418" s="6" t="str">
        <f t="shared" si="63"/>
        <v>28角栄ガス_6A</v>
      </c>
      <c r="K418" s="37">
        <v>0</v>
      </c>
      <c r="L418" s="37">
        <v>0</v>
      </c>
      <c r="M418" s="37">
        <v>0</v>
      </c>
      <c r="N418" s="37">
        <v>0</v>
      </c>
      <c r="O418" s="37">
        <v>0</v>
      </c>
      <c r="P418" s="37">
        <v>0</v>
      </c>
      <c r="Q418" s="37">
        <v>0</v>
      </c>
      <c r="R418" s="37">
        <v>0</v>
      </c>
      <c r="S418" s="37">
        <v>0</v>
      </c>
      <c r="T418" s="37">
        <v>0</v>
      </c>
      <c r="U418" s="37">
        <v>0</v>
      </c>
      <c r="V418" s="37">
        <v>0</v>
      </c>
    </row>
    <row r="419" spans="8:22">
      <c r="H419" s="6">
        <v>28</v>
      </c>
      <c r="I419" s="6" t="s">
        <v>367</v>
      </c>
      <c r="J419" s="6" t="str">
        <f t="shared" si="63"/>
        <v>28新日本瓦斯_6A</v>
      </c>
      <c r="K419" s="37">
        <v>0</v>
      </c>
      <c r="L419" s="37">
        <v>0</v>
      </c>
      <c r="M419" s="37">
        <v>0</v>
      </c>
      <c r="N419" s="37">
        <v>0</v>
      </c>
      <c r="O419" s="37">
        <v>0</v>
      </c>
      <c r="P419" s="37">
        <v>0</v>
      </c>
      <c r="Q419" s="37">
        <v>0</v>
      </c>
      <c r="R419" s="37">
        <v>0</v>
      </c>
      <c r="S419" s="37">
        <v>0</v>
      </c>
      <c r="T419" s="37">
        <v>0</v>
      </c>
      <c r="U419" s="37">
        <v>0</v>
      </c>
      <c r="V419" s="37">
        <v>0</v>
      </c>
    </row>
    <row r="420" spans="8:22">
      <c r="H420" s="6">
        <v>28</v>
      </c>
      <c r="I420" s="6" t="str">
        <f>I391</f>
        <v>秩父ガス_6A</v>
      </c>
      <c r="J420" s="6" t="str">
        <f t="shared" si="63"/>
        <v>28秩父ガス_6A</v>
      </c>
      <c r="K420" s="37">
        <v>0</v>
      </c>
      <c r="L420" s="37">
        <v>0</v>
      </c>
      <c r="M420" s="37">
        <v>0</v>
      </c>
      <c r="N420" s="37">
        <v>0</v>
      </c>
      <c r="O420" s="37">
        <v>0</v>
      </c>
      <c r="P420" s="37">
        <v>0</v>
      </c>
      <c r="Q420" s="37">
        <v>0</v>
      </c>
      <c r="R420" s="37">
        <v>0</v>
      </c>
      <c r="S420" s="37">
        <v>0</v>
      </c>
      <c r="T420" s="37">
        <v>0</v>
      </c>
      <c r="U420" s="37">
        <v>0</v>
      </c>
      <c r="V420" s="37">
        <v>0</v>
      </c>
    </row>
    <row r="421" spans="8:22">
      <c r="H421" s="6">
        <v>28</v>
      </c>
      <c r="I421" s="6" t="str">
        <f>I392</f>
        <v>日高都市ガス_6A</v>
      </c>
      <c r="J421" s="6" t="str">
        <f t="shared" si="63"/>
        <v>28日高都市ガス_6A</v>
      </c>
      <c r="K421" s="37">
        <v>29.3</v>
      </c>
      <c r="L421" s="37">
        <v>29.3</v>
      </c>
      <c r="M421" s="37">
        <v>29.3</v>
      </c>
      <c r="N421" s="37">
        <v>29.3</v>
      </c>
      <c r="O421" s="37">
        <v>29.3</v>
      </c>
      <c r="P421" s="37">
        <v>29.3</v>
      </c>
      <c r="Q421" s="37">
        <v>29.3</v>
      </c>
      <c r="R421" s="37">
        <v>29.3</v>
      </c>
      <c r="S421" s="37">
        <v>29.3</v>
      </c>
      <c r="T421" s="37">
        <v>29.3</v>
      </c>
      <c r="U421" s="37">
        <v>29.3</v>
      </c>
      <c r="V421" s="37">
        <v>29.3</v>
      </c>
    </row>
    <row r="422" spans="8:22">
      <c r="H422" s="6">
        <v>28</v>
      </c>
      <c r="I422" s="6" t="str">
        <f>I393</f>
        <v>武蔵野ガス_6A</v>
      </c>
      <c r="J422" s="6" t="str">
        <f t="shared" si="63"/>
        <v>28武蔵野ガス_6A</v>
      </c>
      <c r="K422" s="37">
        <v>0</v>
      </c>
      <c r="L422" s="37">
        <v>0</v>
      </c>
      <c r="M422" s="37">
        <v>0</v>
      </c>
      <c r="N422" s="37">
        <v>0</v>
      </c>
      <c r="O422" s="37">
        <v>0</v>
      </c>
      <c r="P422" s="37">
        <v>0</v>
      </c>
      <c r="Q422" s="37">
        <v>0</v>
      </c>
      <c r="R422" s="37">
        <v>0</v>
      </c>
      <c r="S422" s="37">
        <v>0</v>
      </c>
      <c r="T422" s="37">
        <v>0</v>
      </c>
      <c r="U422" s="37">
        <v>0</v>
      </c>
      <c r="V422" s="37">
        <v>0</v>
      </c>
    </row>
    <row r="423" spans="8:22">
      <c r="H423" s="6">
        <v>28</v>
      </c>
      <c r="I423" s="6" t="str">
        <f>I394</f>
        <v>本庄ガス_12A</v>
      </c>
      <c r="J423" s="6" t="str">
        <f t="shared" si="63"/>
        <v>28本庄ガス_12A</v>
      </c>
      <c r="K423" s="37">
        <v>41.86</v>
      </c>
      <c r="L423" s="37">
        <v>41.86</v>
      </c>
      <c r="M423" s="37">
        <v>41.86</v>
      </c>
      <c r="N423" s="37">
        <v>41.86</v>
      </c>
      <c r="O423" s="37">
        <v>41.86</v>
      </c>
      <c r="P423" s="37">
        <v>41.86</v>
      </c>
      <c r="Q423" s="37">
        <v>41.86</v>
      </c>
      <c r="R423" s="37">
        <v>41.86</v>
      </c>
      <c r="S423" s="37">
        <v>41.86</v>
      </c>
      <c r="T423" s="37">
        <v>41.86</v>
      </c>
      <c r="U423" s="37">
        <v>41.86</v>
      </c>
      <c r="V423" s="37">
        <v>41.86</v>
      </c>
    </row>
    <row r="424" spans="8:22">
      <c r="H424" s="6">
        <v>28</v>
      </c>
      <c r="I424" s="6" t="s">
        <v>462</v>
      </c>
      <c r="J424" s="6" t="str">
        <f t="shared" si="63"/>
        <v>28本庄ガス_調整ガス</v>
      </c>
      <c r="K424" s="37">
        <v>43.4</v>
      </c>
      <c r="L424" s="37">
        <v>43.4</v>
      </c>
      <c r="M424" s="37">
        <v>43.4</v>
      </c>
      <c r="N424" s="37">
        <v>43.4</v>
      </c>
      <c r="O424" s="37">
        <v>43.4</v>
      </c>
      <c r="P424" s="37">
        <v>43.4</v>
      </c>
      <c r="Q424" s="37">
        <v>43.4</v>
      </c>
      <c r="R424" s="37">
        <v>43.4</v>
      </c>
      <c r="S424" s="37">
        <v>43.4</v>
      </c>
      <c r="T424" s="37">
        <v>43.4</v>
      </c>
      <c r="U424" s="37">
        <v>43.4</v>
      </c>
      <c r="V424" s="37">
        <v>43.4</v>
      </c>
    </row>
    <row r="425" spans="8:22">
      <c r="H425" s="6">
        <v>28</v>
      </c>
      <c r="I425" s="6" t="str">
        <f t="shared" ref="I425:I447" si="64">I396</f>
        <v>シートその１で設定した都市ガス</v>
      </c>
      <c r="J425" s="6" t="str">
        <f t="shared" si="63"/>
        <v>28シートその１で設定した都市ガス</v>
      </c>
      <c r="K425" s="37">
        <v>9999</v>
      </c>
      <c r="L425" s="37">
        <v>9999</v>
      </c>
      <c r="M425" s="37">
        <v>9999</v>
      </c>
      <c r="N425" s="37">
        <v>9999</v>
      </c>
      <c r="O425" s="37">
        <v>9999</v>
      </c>
      <c r="P425" s="37">
        <v>9999</v>
      </c>
      <c r="Q425" s="37">
        <v>9999</v>
      </c>
      <c r="R425" s="37">
        <v>9999</v>
      </c>
      <c r="S425" s="37">
        <v>9999</v>
      </c>
      <c r="T425" s="37">
        <v>9999</v>
      </c>
      <c r="U425" s="37">
        <v>9999</v>
      </c>
      <c r="V425" s="37">
        <v>9999</v>
      </c>
    </row>
    <row r="426" spans="8:22">
      <c r="H426" s="6">
        <v>28</v>
      </c>
      <c r="I426" s="6" t="str">
        <f t="shared" si="64"/>
        <v>シートその１で設定した都市ガス</v>
      </c>
      <c r="J426" s="6" t="str">
        <f t="shared" si="63"/>
        <v>28シートその１で設定した都市ガス</v>
      </c>
      <c r="K426" s="37">
        <v>9999</v>
      </c>
      <c r="L426" s="37">
        <v>9999</v>
      </c>
      <c r="M426" s="37">
        <v>9999</v>
      </c>
      <c r="N426" s="37">
        <v>9999</v>
      </c>
      <c r="O426" s="37">
        <v>9999</v>
      </c>
      <c r="P426" s="37">
        <v>9999</v>
      </c>
      <c r="Q426" s="37">
        <v>9999</v>
      </c>
      <c r="R426" s="37">
        <v>9999</v>
      </c>
      <c r="S426" s="37">
        <v>9999</v>
      </c>
      <c r="T426" s="37">
        <v>9999</v>
      </c>
      <c r="U426" s="37">
        <v>9999</v>
      </c>
      <c r="V426" s="37">
        <v>9999</v>
      </c>
    </row>
    <row r="427" spans="8:22">
      <c r="H427" s="6">
        <v>29</v>
      </c>
      <c r="I427" s="6" t="str">
        <f t="shared" si="64"/>
        <v>東京ガス_13A</v>
      </c>
      <c r="J427" s="6" t="str">
        <f t="shared" si="63"/>
        <v>29東京ガス_13A</v>
      </c>
      <c r="K427" s="37">
        <v>45</v>
      </c>
      <c r="L427" s="37">
        <v>45</v>
      </c>
      <c r="M427" s="37">
        <v>45</v>
      </c>
      <c r="N427" s="37">
        <v>45</v>
      </c>
      <c r="O427" s="37">
        <v>45</v>
      </c>
      <c r="P427" s="37">
        <v>45</v>
      </c>
      <c r="Q427" s="37">
        <v>45</v>
      </c>
      <c r="R427" s="37">
        <v>45</v>
      </c>
      <c r="S427" s="37">
        <v>45</v>
      </c>
      <c r="T427" s="37">
        <v>45</v>
      </c>
      <c r="U427" s="37">
        <v>45</v>
      </c>
      <c r="V427" s="37">
        <v>45</v>
      </c>
    </row>
    <row r="428" spans="8:22">
      <c r="H428" s="6">
        <v>29</v>
      </c>
      <c r="I428" s="6" t="str">
        <f t="shared" si="64"/>
        <v>伊奈都市ガス_13A</v>
      </c>
      <c r="J428" s="6" t="str">
        <f t="shared" si="63"/>
        <v>29伊奈都市ガス_13A</v>
      </c>
      <c r="K428" s="37">
        <v>45</v>
      </c>
      <c r="L428" s="37">
        <v>45</v>
      </c>
      <c r="M428" s="37">
        <v>45</v>
      </c>
      <c r="N428" s="37">
        <v>45</v>
      </c>
      <c r="O428" s="37">
        <v>45</v>
      </c>
      <c r="P428" s="37">
        <v>45</v>
      </c>
      <c r="Q428" s="37">
        <v>45</v>
      </c>
      <c r="R428" s="37">
        <v>45</v>
      </c>
      <c r="S428" s="37">
        <v>45</v>
      </c>
      <c r="T428" s="37">
        <v>45</v>
      </c>
      <c r="U428" s="37">
        <v>45</v>
      </c>
      <c r="V428" s="37">
        <v>45</v>
      </c>
    </row>
    <row r="429" spans="8:22">
      <c r="H429" s="6">
        <v>29</v>
      </c>
      <c r="I429" s="6" t="str">
        <f t="shared" si="64"/>
        <v>入間ガス_13A</v>
      </c>
      <c r="J429" s="6" t="str">
        <f t="shared" si="63"/>
        <v>29入間ガス_13A</v>
      </c>
      <c r="K429" s="59">
        <v>45</v>
      </c>
      <c r="L429" s="59">
        <v>45</v>
      </c>
      <c r="M429" s="59">
        <v>45</v>
      </c>
      <c r="N429" s="59">
        <v>45</v>
      </c>
      <c r="O429" s="59">
        <v>45</v>
      </c>
      <c r="P429" s="59">
        <v>45</v>
      </c>
      <c r="Q429" s="59">
        <v>45</v>
      </c>
      <c r="R429" s="59">
        <v>45</v>
      </c>
      <c r="S429" s="59">
        <v>45</v>
      </c>
      <c r="T429" s="59">
        <v>45</v>
      </c>
      <c r="U429" s="59">
        <v>45</v>
      </c>
      <c r="V429" s="59">
        <v>45</v>
      </c>
    </row>
    <row r="430" spans="8:22">
      <c r="H430" s="6">
        <v>29</v>
      </c>
      <c r="I430" s="6" t="str">
        <f t="shared" si="64"/>
        <v>太田都市ガス_13A</v>
      </c>
      <c r="J430" s="6" t="str">
        <f t="shared" si="63"/>
        <v>29太田都市ガス_13A</v>
      </c>
      <c r="K430" s="37">
        <v>45</v>
      </c>
      <c r="L430" s="37">
        <v>45</v>
      </c>
      <c r="M430" s="37">
        <v>45</v>
      </c>
      <c r="N430" s="37">
        <v>45</v>
      </c>
      <c r="O430" s="37">
        <v>45</v>
      </c>
      <c r="P430" s="37">
        <v>45</v>
      </c>
      <c r="Q430" s="37">
        <v>45</v>
      </c>
      <c r="R430" s="37">
        <v>45</v>
      </c>
      <c r="S430" s="37">
        <v>45</v>
      </c>
      <c r="T430" s="37">
        <v>45</v>
      </c>
      <c r="U430" s="37">
        <v>45</v>
      </c>
      <c r="V430" s="37">
        <v>45</v>
      </c>
    </row>
    <row r="431" spans="8:22">
      <c r="H431" s="6">
        <v>29</v>
      </c>
      <c r="I431" s="6" t="str">
        <f t="shared" si="64"/>
        <v>角栄ガス_13A</v>
      </c>
      <c r="J431" s="6" t="str">
        <f t="shared" si="63"/>
        <v>29角栄ガス_13A</v>
      </c>
      <c r="K431" s="37">
        <v>45</v>
      </c>
      <c r="L431" s="37">
        <v>45</v>
      </c>
      <c r="M431" s="37">
        <v>45</v>
      </c>
      <c r="N431" s="37">
        <v>45</v>
      </c>
      <c r="O431" s="37">
        <v>45</v>
      </c>
      <c r="P431" s="37">
        <v>45</v>
      </c>
      <c r="Q431" s="37">
        <v>45</v>
      </c>
      <c r="R431" s="37">
        <v>45</v>
      </c>
      <c r="S431" s="37">
        <v>45</v>
      </c>
      <c r="T431" s="37">
        <v>45</v>
      </c>
      <c r="U431" s="37">
        <v>45</v>
      </c>
      <c r="V431" s="37">
        <v>45</v>
      </c>
    </row>
    <row r="432" spans="8:22">
      <c r="H432" s="6">
        <v>29</v>
      </c>
      <c r="I432" s="6" t="str">
        <f t="shared" si="64"/>
        <v>埼玉ガス_13A</v>
      </c>
      <c r="J432" s="6" t="str">
        <f t="shared" si="63"/>
        <v>29埼玉ガス_13A</v>
      </c>
      <c r="K432" s="59">
        <v>45</v>
      </c>
      <c r="L432" s="59">
        <v>45</v>
      </c>
      <c r="M432" s="59">
        <v>45</v>
      </c>
      <c r="N432" s="59">
        <v>45</v>
      </c>
      <c r="O432" s="59">
        <v>45</v>
      </c>
      <c r="P432" s="59">
        <v>45</v>
      </c>
      <c r="Q432" s="59">
        <v>45</v>
      </c>
      <c r="R432" s="59">
        <v>45</v>
      </c>
      <c r="S432" s="59">
        <v>45</v>
      </c>
      <c r="T432" s="59">
        <v>45</v>
      </c>
      <c r="U432" s="59">
        <v>45</v>
      </c>
      <c r="V432" s="59">
        <v>45</v>
      </c>
    </row>
    <row r="433" spans="8:22">
      <c r="H433" s="6">
        <v>29</v>
      </c>
      <c r="I433" s="6" t="str">
        <f t="shared" si="64"/>
        <v>坂戸ガス_13A</v>
      </c>
      <c r="J433" s="6" t="str">
        <f t="shared" si="63"/>
        <v>29坂戸ガス_13A</v>
      </c>
      <c r="K433" s="37">
        <v>45</v>
      </c>
      <c r="L433" s="37">
        <v>45</v>
      </c>
      <c r="M433" s="37">
        <v>45</v>
      </c>
      <c r="N433" s="37">
        <v>45</v>
      </c>
      <c r="O433" s="37">
        <v>45</v>
      </c>
      <c r="P433" s="37">
        <v>45</v>
      </c>
      <c r="Q433" s="37">
        <v>45</v>
      </c>
      <c r="R433" s="37">
        <v>45</v>
      </c>
      <c r="S433" s="37">
        <v>45</v>
      </c>
      <c r="T433" s="37">
        <v>45</v>
      </c>
      <c r="U433" s="37">
        <v>45</v>
      </c>
      <c r="V433" s="37">
        <v>45</v>
      </c>
    </row>
    <row r="434" spans="8:22">
      <c r="H434" s="6">
        <v>29</v>
      </c>
      <c r="I434" s="6" t="str">
        <f t="shared" si="64"/>
        <v>幸手都市ガス_13A</v>
      </c>
      <c r="J434" s="6" t="str">
        <f t="shared" si="63"/>
        <v>29幸手都市ガス_13A</v>
      </c>
      <c r="K434" s="37">
        <v>45</v>
      </c>
      <c r="L434" s="37">
        <v>45</v>
      </c>
      <c r="M434" s="37">
        <v>45</v>
      </c>
      <c r="N434" s="37">
        <v>45</v>
      </c>
      <c r="O434" s="37">
        <v>45</v>
      </c>
      <c r="P434" s="37">
        <v>45</v>
      </c>
      <c r="Q434" s="37">
        <v>45</v>
      </c>
      <c r="R434" s="37">
        <v>45</v>
      </c>
      <c r="S434" s="37">
        <v>45</v>
      </c>
      <c r="T434" s="37">
        <v>45</v>
      </c>
      <c r="U434" s="37">
        <v>45</v>
      </c>
      <c r="V434" s="37">
        <v>45</v>
      </c>
    </row>
    <row r="435" spans="8:22">
      <c r="H435" s="6">
        <v>29</v>
      </c>
      <c r="I435" s="6" t="str">
        <f t="shared" si="64"/>
        <v>松栄ガス_13A</v>
      </c>
      <c r="J435" s="6" t="str">
        <f t="shared" si="63"/>
        <v>29松栄ガス_13A</v>
      </c>
      <c r="K435" s="37">
        <v>45</v>
      </c>
      <c r="L435" s="37">
        <v>45</v>
      </c>
      <c r="M435" s="37">
        <v>45</v>
      </c>
      <c r="N435" s="37">
        <v>45</v>
      </c>
      <c r="O435" s="37">
        <v>45</v>
      </c>
      <c r="P435" s="37">
        <v>45</v>
      </c>
      <c r="Q435" s="37">
        <v>45</v>
      </c>
      <c r="R435" s="37">
        <v>45</v>
      </c>
      <c r="S435" s="37">
        <v>45</v>
      </c>
      <c r="T435" s="37">
        <v>45</v>
      </c>
      <c r="U435" s="37">
        <v>45</v>
      </c>
      <c r="V435" s="37">
        <v>45</v>
      </c>
    </row>
    <row r="436" spans="8:22">
      <c r="H436" s="6">
        <v>29</v>
      </c>
      <c r="I436" s="6" t="str">
        <f t="shared" si="64"/>
        <v>新日本瓦斯_13A</v>
      </c>
      <c r="J436" s="6" t="str">
        <f t="shared" si="63"/>
        <v>29新日本瓦斯_13A</v>
      </c>
      <c r="K436" s="59">
        <v>45</v>
      </c>
      <c r="L436" s="59">
        <v>45</v>
      </c>
      <c r="M436" s="59">
        <v>45</v>
      </c>
      <c r="N436" s="59">
        <v>45</v>
      </c>
      <c r="O436" s="59">
        <v>45</v>
      </c>
      <c r="P436" s="59">
        <v>45</v>
      </c>
      <c r="Q436" s="59">
        <v>45</v>
      </c>
      <c r="R436" s="59">
        <v>45</v>
      </c>
      <c r="S436" s="59">
        <v>45</v>
      </c>
      <c r="T436" s="59">
        <v>45</v>
      </c>
      <c r="U436" s="59">
        <v>45</v>
      </c>
      <c r="V436" s="59">
        <v>45</v>
      </c>
    </row>
    <row r="437" spans="8:22">
      <c r="H437" s="6">
        <v>29</v>
      </c>
      <c r="I437" s="6" t="str">
        <f t="shared" si="64"/>
        <v>西武ガス_13A</v>
      </c>
      <c r="J437" s="6" t="str">
        <f t="shared" ref="J437:J465" si="65">CONCATENATE(H437,I437)</f>
        <v>29西武ガス_13A</v>
      </c>
      <c r="K437" s="59">
        <v>45</v>
      </c>
      <c r="L437" s="59">
        <v>45</v>
      </c>
      <c r="M437" s="59">
        <v>45</v>
      </c>
      <c r="N437" s="59">
        <v>45</v>
      </c>
      <c r="O437" s="59">
        <v>45</v>
      </c>
      <c r="P437" s="59">
        <v>45</v>
      </c>
      <c r="Q437" s="59">
        <v>45</v>
      </c>
      <c r="R437" s="59">
        <v>45</v>
      </c>
      <c r="S437" s="59">
        <v>45</v>
      </c>
      <c r="T437" s="59">
        <v>45</v>
      </c>
      <c r="U437" s="59">
        <v>45</v>
      </c>
      <c r="V437" s="59">
        <v>45</v>
      </c>
    </row>
    <row r="438" spans="8:22">
      <c r="H438" s="6">
        <v>29</v>
      </c>
      <c r="I438" s="6" t="str">
        <f t="shared" si="64"/>
        <v>大東ガス_13A</v>
      </c>
      <c r="J438" s="6" t="str">
        <f t="shared" si="65"/>
        <v>29大東ガス_13A</v>
      </c>
      <c r="K438" s="37">
        <v>45</v>
      </c>
      <c r="L438" s="37">
        <v>45</v>
      </c>
      <c r="M438" s="37">
        <v>45</v>
      </c>
      <c r="N438" s="37">
        <v>45</v>
      </c>
      <c r="O438" s="37">
        <v>45</v>
      </c>
      <c r="P438" s="37">
        <v>45</v>
      </c>
      <c r="Q438" s="37">
        <v>45</v>
      </c>
      <c r="R438" s="37">
        <v>45</v>
      </c>
      <c r="S438" s="37">
        <v>45</v>
      </c>
      <c r="T438" s="37">
        <v>45</v>
      </c>
      <c r="U438" s="37">
        <v>45</v>
      </c>
      <c r="V438" s="37">
        <v>45</v>
      </c>
    </row>
    <row r="439" spans="8:22">
      <c r="H439" s="6">
        <v>29</v>
      </c>
      <c r="I439" s="6" t="str">
        <f t="shared" si="64"/>
        <v>秩父ガス_13A</v>
      </c>
      <c r="J439" s="6" t="str">
        <f t="shared" si="65"/>
        <v>29秩父ガス_13A</v>
      </c>
      <c r="K439" s="37">
        <v>46.04</v>
      </c>
      <c r="L439" s="37">
        <v>46.04</v>
      </c>
      <c r="M439" s="37">
        <v>46.04</v>
      </c>
      <c r="N439" s="37">
        <v>46.04</v>
      </c>
      <c r="O439" s="37">
        <v>46.04</v>
      </c>
      <c r="P439" s="37">
        <v>46.04</v>
      </c>
      <c r="Q439" s="37">
        <v>46.04</v>
      </c>
      <c r="R439" s="37">
        <v>46.04</v>
      </c>
      <c r="S439" s="37">
        <v>46.04</v>
      </c>
      <c r="T439" s="37">
        <v>46.04</v>
      </c>
      <c r="U439" s="37">
        <v>46.04</v>
      </c>
      <c r="V439" s="37">
        <v>46.04</v>
      </c>
    </row>
    <row r="440" spans="8:22">
      <c r="H440" s="6">
        <v>29</v>
      </c>
      <c r="I440" s="6" t="str">
        <f t="shared" si="64"/>
        <v>東彩ガス_13A</v>
      </c>
      <c r="J440" s="6" t="str">
        <f t="shared" si="65"/>
        <v>29東彩ガス_13A</v>
      </c>
      <c r="K440" s="37">
        <v>45</v>
      </c>
      <c r="L440" s="37">
        <v>45</v>
      </c>
      <c r="M440" s="37">
        <v>45</v>
      </c>
      <c r="N440" s="37">
        <v>45</v>
      </c>
      <c r="O440" s="37">
        <v>45</v>
      </c>
      <c r="P440" s="37">
        <v>45</v>
      </c>
      <c r="Q440" s="37">
        <v>45</v>
      </c>
      <c r="R440" s="37">
        <v>45</v>
      </c>
      <c r="S440" s="37">
        <v>45</v>
      </c>
      <c r="T440" s="37">
        <v>45</v>
      </c>
      <c r="U440" s="37">
        <v>45</v>
      </c>
      <c r="V440" s="37">
        <v>45</v>
      </c>
    </row>
    <row r="441" spans="8:22">
      <c r="H441" s="6">
        <v>29</v>
      </c>
      <c r="I441" s="6" t="str">
        <f t="shared" si="64"/>
        <v>日高都市ガス_13A</v>
      </c>
      <c r="J441" s="6" t="str">
        <f t="shared" si="65"/>
        <v>29日高都市ガス_13A</v>
      </c>
      <c r="K441" s="37">
        <v>45</v>
      </c>
      <c r="L441" s="37">
        <v>45</v>
      </c>
      <c r="M441" s="37">
        <v>45</v>
      </c>
      <c r="N441" s="37">
        <v>45</v>
      </c>
      <c r="O441" s="37">
        <v>45</v>
      </c>
      <c r="P441" s="37">
        <v>45</v>
      </c>
      <c r="Q441" s="37">
        <v>45</v>
      </c>
      <c r="R441" s="37">
        <v>45</v>
      </c>
      <c r="S441" s="37">
        <v>45</v>
      </c>
      <c r="T441" s="37">
        <v>45</v>
      </c>
      <c r="U441" s="37">
        <v>45</v>
      </c>
      <c r="V441" s="37">
        <v>45</v>
      </c>
    </row>
    <row r="442" spans="8:22">
      <c r="H442" s="6">
        <v>29</v>
      </c>
      <c r="I442" s="6" t="str">
        <f t="shared" si="64"/>
        <v>武州ガス_13A</v>
      </c>
      <c r="J442" s="6" t="str">
        <f t="shared" si="65"/>
        <v>29武州ガス_13A</v>
      </c>
      <c r="K442" s="37">
        <v>45</v>
      </c>
      <c r="L442" s="37">
        <v>45</v>
      </c>
      <c r="M442" s="37">
        <v>45</v>
      </c>
      <c r="N442" s="37">
        <v>45</v>
      </c>
      <c r="O442" s="37">
        <v>45</v>
      </c>
      <c r="P442" s="37">
        <v>45</v>
      </c>
      <c r="Q442" s="37">
        <v>45</v>
      </c>
      <c r="R442" s="37">
        <v>45</v>
      </c>
      <c r="S442" s="37">
        <v>45</v>
      </c>
      <c r="T442" s="37">
        <v>45</v>
      </c>
      <c r="U442" s="37">
        <v>45</v>
      </c>
      <c r="V442" s="37">
        <v>45</v>
      </c>
    </row>
    <row r="443" spans="8:22">
      <c r="H443" s="6">
        <v>29</v>
      </c>
      <c r="I443" s="6" t="str">
        <f t="shared" si="64"/>
        <v>本庄ガス_13A</v>
      </c>
      <c r="J443" s="6" t="str">
        <f t="shared" si="65"/>
        <v>29本庄ガス_13A</v>
      </c>
      <c r="K443" s="59">
        <v>45</v>
      </c>
      <c r="L443" s="59">
        <v>45</v>
      </c>
      <c r="M443" s="59">
        <v>45</v>
      </c>
      <c r="N443" s="59">
        <v>45</v>
      </c>
      <c r="O443" s="59">
        <v>45</v>
      </c>
      <c r="P443" s="59">
        <v>45</v>
      </c>
      <c r="Q443" s="59">
        <v>45</v>
      </c>
      <c r="R443" s="59">
        <v>45</v>
      </c>
      <c r="S443" s="59">
        <v>45</v>
      </c>
      <c r="T443" s="59">
        <v>45</v>
      </c>
      <c r="U443" s="59">
        <v>45</v>
      </c>
      <c r="V443" s="59">
        <v>45</v>
      </c>
    </row>
    <row r="444" spans="8:22">
      <c r="H444" s="6">
        <v>29</v>
      </c>
      <c r="I444" s="6" t="str">
        <f t="shared" si="64"/>
        <v>武蔵野ガス_13A</v>
      </c>
      <c r="J444" s="6" t="str">
        <f t="shared" si="65"/>
        <v>29武蔵野ガス_13A</v>
      </c>
      <c r="K444" s="37">
        <v>45</v>
      </c>
      <c r="L444" s="37">
        <v>45</v>
      </c>
      <c r="M444" s="37">
        <v>45</v>
      </c>
      <c r="N444" s="37">
        <v>45</v>
      </c>
      <c r="O444" s="37">
        <v>45</v>
      </c>
      <c r="P444" s="37">
        <v>45</v>
      </c>
      <c r="Q444" s="37">
        <v>45</v>
      </c>
      <c r="R444" s="37">
        <v>45</v>
      </c>
      <c r="S444" s="37">
        <v>45</v>
      </c>
      <c r="T444" s="37">
        <v>45</v>
      </c>
      <c r="U444" s="37">
        <v>45</v>
      </c>
      <c r="V444" s="37">
        <v>45</v>
      </c>
    </row>
    <row r="445" spans="8:22">
      <c r="H445" s="6">
        <v>29</v>
      </c>
      <c r="I445" s="6" t="str">
        <f t="shared" si="64"/>
        <v>鷲宮ガス_13A</v>
      </c>
      <c r="J445" s="6" t="str">
        <f t="shared" si="65"/>
        <v>29鷲宮ガス_13A</v>
      </c>
      <c r="K445" s="37">
        <v>45</v>
      </c>
      <c r="L445" s="37">
        <v>45</v>
      </c>
      <c r="M445" s="37">
        <v>45</v>
      </c>
      <c r="N445" s="37">
        <v>45</v>
      </c>
      <c r="O445" s="37">
        <v>45</v>
      </c>
      <c r="P445" s="37">
        <v>45</v>
      </c>
      <c r="Q445" s="37">
        <v>45</v>
      </c>
      <c r="R445" s="37">
        <v>45</v>
      </c>
      <c r="S445" s="37">
        <v>45</v>
      </c>
      <c r="T445" s="37">
        <v>45</v>
      </c>
      <c r="U445" s="37">
        <v>45</v>
      </c>
      <c r="V445" s="37">
        <v>45</v>
      </c>
    </row>
    <row r="446" spans="8:22">
      <c r="H446" s="6">
        <v>29</v>
      </c>
      <c r="I446" s="6" t="str">
        <f t="shared" si="64"/>
        <v>入間ガス_6A</v>
      </c>
      <c r="J446" s="6" t="str">
        <f t="shared" si="65"/>
        <v>29入間ガス_6A</v>
      </c>
      <c r="K446" s="37">
        <v>29.3</v>
      </c>
      <c r="L446" s="37">
        <v>29.3</v>
      </c>
      <c r="M446" s="37">
        <v>29.3</v>
      </c>
      <c r="N446" s="37">
        <v>29.3</v>
      </c>
      <c r="O446" s="37">
        <v>29.3</v>
      </c>
      <c r="P446" s="37">
        <v>29.3</v>
      </c>
      <c r="Q446" s="37">
        <v>29.3</v>
      </c>
      <c r="R446" s="37">
        <v>29.3</v>
      </c>
      <c r="S446" s="37">
        <v>29.3</v>
      </c>
      <c r="T446" s="37">
        <v>29.3</v>
      </c>
      <c r="U446" s="37">
        <v>29.3</v>
      </c>
      <c r="V446" s="37">
        <v>29.3</v>
      </c>
    </row>
    <row r="447" spans="8:22">
      <c r="H447" s="6">
        <v>29</v>
      </c>
      <c r="I447" s="6" t="str">
        <f t="shared" si="64"/>
        <v>角栄ガス_6A</v>
      </c>
      <c r="J447" s="6" t="str">
        <f t="shared" si="65"/>
        <v>29角栄ガス_6A</v>
      </c>
      <c r="K447" s="37">
        <v>0</v>
      </c>
      <c r="L447" s="37">
        <v>0</v>
      </c>
      <c r="M447" s="37">
        <v>0</v>
      </c>
      <c r="N447" s="37">
        <v>0</v>
      </c>
      <c r="O447" s="37">
        <v>0</v>
      </c>
      <c r="P447" s="37">
        <v>0</v>
      </c>
      <c r="Q447" s="37">
        <v>0</v>
      </c>
      <c r="R447" s="37">
        <v>0</v>
      </c>
      <c r="S447" s="37">
        <v>0</v>
      </c>
      <c r="T447" s="37">
        <v>0</v>
      </c>
      <c r="U447" s="37">
        <v>0</v>
      </c>
      <c r="V447" s="37">
        <v>0</v>
      </c>
    </row>
    <row r="448" spans="8:22">
      <c r="H448" s="6">
        <v>29</v>
      </c>
      <c r="I448" s="6" t="s">
        <v>367</v>
      </c>
      <c r="J448" s="6" t="str">
        <f t="shared" si="65"/>
        <v>29新日本瓦斯_6A</v>
      </c>
      <c r="K448" s="37">
        <v>0</v>
      </c>
      <c r="L448" s="37">
        <v>0</v>
      </c>
      <c r="M448" s="37">
        <v>0</v>
      </c>
      <c r="N448" s="37">
        <v>0</v>
      </c>
      <c r="O448" s="37">
        <v>0</v>
      </c>
      <c r="P448" s="37">
        <v>0</v>
      </c>
      <c r="Q448" s="37">
        <v>0</v>
      </c>
      <c r="R448" s="37">
        <v>0</v>
      </c>
      <c r="S448" s="37">
        <v>0</v>
      </c>
      <c r="T448" s="37">
        <v>0</v>
      </c>
      <c r="U448" s="37">
        <v>0</v>
      </c>
      <c r="V448" s="37">
        <v>0</v>
      </c>
    </row>
    <row r="449" spans="8:22">
      <c r="H449" s="6">
        <v>29</v>
      </c>
      <c r="I449" s="6" t="str">
        <f>I420</f>
        <v>秩父ガス_6A</v>
      </c>
      <c r="J449" s="6" t="str">
        <f t="shared" si="65"/>
        <v>29秩父ガス_6A</v>
      </c>
      <c r="K449" s="37">
        <v>0</v>
      </c>
      <c r="L449" s="37">
        <v>0</v>
      </c>
      <c r="M449" s="37">
        <v>0</v>
      </c>
      <c r="N449" s="37">
        <v>0</v>
      </c>
      <c r="O449" s="37">
        <v>0</v>
      </c>
      <c r="P449" s="37">
        <v>0</v>
      </c>
      <c r="Q449" s="37">
        <v>0</v>
      </c>
      <c r="R449" s="37">
        <v>0</v>
      </c>
      <c r="S449" s="37">
        <v>0</v>
      </c>
      <c r="T449" s="37">
        <v>0</v>
      </c>
      <c r="U449" s="37">
        <v>0</v>
      </c>
      <c r="V449" s="37">
        <v>0</v>
      </c>
    </row>
    <row r="450" spans="8:22">
      <c r="H450" s="6">
        <v>29</v>
      </c>
      <c r="I450" s="6" t="str">
        <f>I421</f>
        <v>日高都市ガス_6A</v>
      </c>
      <c r="J450" s="6" t="str">
        <f t="shared" si="65"/>
        <v>29日高都市ガス_6A</v>
      </c>
      <c r="K450" s="37">
        <v>29.3</v>
      </c>
      <c r="L450" s="37">
        <v>29.3</v>
      </c>
      <c r="M450" s="37">
        <v>29.3</v>
      </c>
      <c r="N450" s="37">
        <v>29.3</v>
      </c>
      <c r="O450" s="37">
        <v>29.3</v>
      </c>
      <c r="P450" s="37">
        <v>29.3</v>
      </c>
      <c r="Q450" s="37">
        <v>29.3</v>
      </c>
      <c r="R450" s="37">
        <v>29.3</v>
      </c>
      <c r="S450" s="37">
        <v>29.3</v>
      </c>
      <c r="T450" s="37">
        <v>29.3</v>
      </c>
      <c r="U450" s="37">
        <v>29.3</v>
      </c>
      <c r="V450" s="37">
        <v>29.3</v>
      </c>
    </row>
    <row r="451" spans="8:22">
      <c r="H451" s="6">
        <v>29</v>
      </c>
      <c r="I451" s="6" t="str">
        <f>I422</f>
        <v>武蔵野ガス_6A</v>
      </c>
      <c r="J451" s="6" t="str">
        <f t="shared" si="65"/>
        <v>29武蔵野ガス_6A</v>
      </c>
      <c r="K451" s="37">
        <v>0</v>
      </c>
      <c r="L451" s="37">
        <v>0</v>
      </c>
      <c r="M451" s="37">
        <v>0</v>
      </c>
      <c r="N451" s="37">
        <v>0</v>
      </c>
      <c r="O451" s="37">
        <v>0</v>
      </c>
      <c r="P451" s="37">
        <v>0</v>
      </c>
      <c r="Q451" s="37">
        <v>0</v>
      </c>
      <c r="R451" s="37">
        <v>0</v>
      </c>
      <c r="S451" s="37">
        <v>0</v>
      </c>
      <c r="T451" s="37">
        <v>0</v>
      </c>
      <c r="U451" s="37">
        <v>0</v>
      </c>
      <c r="V451" s="37">
        <v>0</v>
      </c>
    </row>
    <row r="452" spans="8:22">
      <c r="H452" s="6">
        <v>29</v>
      </c>
      <c r="I452" s="6" t="str">
        <f>I423</f>
        <v>本庄ガス_12A</v>
      </c>
      <c r="J452" s="6" t="str">
        <f t="shared" si="65"/>
        <v>29本庄ガス_12A</v>
      </c>
      <c r="K452" s="37">
        <v>41.86</v>
      </c>
      <c r="L452" s="37">
        <v>41.86</v>
      </c>
      <c r="M452" s="37">
        <v>41.86</v>
      </c>
      <c r="N452" s="37">
        <v>41.86</v>
      </c>
      <c r="O452" s="37">
        <v>41.86</v>
      </c>
      <c r="P452" s="37">
        <v>41.86</v>
      </c>
      <c r="Q452" s="37">
        <v>41.86</v>
      </c>
      <c r="R452" s="37">
        <v>41.86</v>
      </c>
      <c r="S452" s="37">
        <v>41.86</v>
      </c>
      <c r="T452" s="37">
        <v>41.86</v>
      </c>
      <c r="U452" s="37">
        <v>41.86</v>
      </c>
      <c r="V452" s="37">
        <v>41.86</v>
      </c>
    </row>
    <row r="453" spans="8:22">
      <c r="H453" s="6">
        <v>29</v>
      </c>
      <c r="I453" s="6" t="s">
        <v>462</v>
      </c>
      <c r="J453" s="6" t="str">
        <f t="shared" si="65"/>
        <v>29本庄ガス_調整ガス</v>
      </c>
      <c r="K453" s="37">
        <v>43.4</v>
      </c>
      <c r="L453" s="37">
        <v>43.4</v>
      </c>
      <c r="M453" s="37">
        <v>43.4</v>
      </c>
      <c r="N453" s="37">
        <v>43.4</v>
      </c>
      <c r="O453" s="37">
        <v>43.4</v>
      </c>
      <c r="P453" s="37">
        <v>43.4</v>
      </c>
      <c r="Q453" s="37">
        <v>43.4</v>
      </c>
      <c r="R453" s="37">
        <v>43.4</v>
      </c>
      <c r="S453" s="37">
        <v>43.4</v>
      </c>
      <c r="T453" s="37">
        <v>43.4</v>
      </c>
      <c r="U453" s="37">
        <v>43.4</v>
      </c>
      <c r="V453" s="37">
        <v>43.4</v>
      </c>
    </row>
    <row r="454" spans="8:22">
      <c r="H454" s="6">
        <v>29</v>
      </c>
      <c r="I454" s="6" t="str">
        <f t="shared" ref="I454:I476" si="66">I425</f>
        <v>シートその１で設定した都市ガス</v>
      </c>
      <c r="J454" s="6" t="str">
        <f t="shared" si="65"/>
        <v>29シートその１で設定した都市ガス</v>
      </c>
      <c r="K454" s="37">
        <v>9999</v>
      </c>
      <c r="L454" s="37">
        <v>9999</v>
      </c>
      <c r="M454" s="37">
        <v>9999</v>
      </c>
      <c r="N454" s="37">
        <v>9999</v>
      </c>
      <c r="O454" s="37">
        <v>9999</v>
      </c>
      <c r="P454" s="37">
        <v>9999</v>
      </c>
      <c r="Q454" s="37">
        <v>9999</v>
      </c>
      <c r="R454" s="37">
        <v>9999</v>
      </c>
      <c r="S454" s="37">
        <v>9999</v>
      </c>
      <c r="T454" s="37">
        <v>9999</v>
      </c>
      <c r="U454" s="37">
        <v>9999</v>
      </c>
      <c r="V454" s="37">
        <v>9999</v>
      </c>
    </row>
    <row r="455" spans="8:22">
      <c r="H455" s="6">
        <v>29</v>
      </c>
      <c r="I455" s="6" t="str">
        <f t="shared" si="66"/>
        <v>シートその１で設定した都市ガス</v>
      </c>
      <c r="J455" s="6" t="str">
        <f t="shared" si="65"/>
        <v>29シートその１で設定した都市ガス</v>
      </c>
      <c r="K455" s="37">
        <v>9999</v>
      </c>
      <c r="L455" s="37">
        <v>9999</v>
      </c>
      <c r="M455" s="37">
        <v>9999</v>
      </c>
      <c r="N455" s="37">
        <v>9999</v>
      </c>
      <c r="O455" s="37">
        <v>9999</v>
      </c>
      <c r="P455" s="37">
        <v>9999</v>
      </c>
      <c r="Q455" s="37">
        <v>9999</v>
      </c>
      <c r="R455" s="37">
        <v>9999</v>
      </c>
      <c r="S455" s="37">
        <v>9999</v>
      </c>
      <c r="T455" s="37">
        <v>9999</v>
      </c>
      <c r="U455" s="37">
        <v>9999</v>
      </c>
      <c r="V455" s="37">
        <v>9999</v>
      </c>
    </row>
    <row r="456" spans="8:22">
      <c r="H456" s="6">
        <v>30</v>
      </c>
      <c r="I456" s="6" t="str">
        <f t="shared" si="66"/>
        <v>東京ガス_13A</v>
      </c>
      <c r="J456" s="6" t="str">
        <f t="shared" si="65"/>
        <v>30東京ガス_13A</v>
      </c>
      <c r="K456" s="37">
        <v>45</v>
      </c>
      <c r="L456" s="37">
        <v>45</v>
      </c>
      <c r="M456" s="37">
        <v>45</v>
      </c>
      <c r="N456" s="37">
        <v>45</v>
      </c>
      <c r="O456" s="37">
        <v>45</v>
      </c>
      <c r="P456" s="37">
        <v>45</v>
      </c>
      <c r="Q456" s="37">
        <v>45</v>
      </c>
      <c r="R456" s="37">
        <v>45</v>
      </c>
      <c r="S456" s="37">
        <v>45</v>
      </c>
      <c r="T456" s="37">
        <v>45</v>
      </c>
      <c r="U456" s="37">
        <v>45</v>
      </c>
      <c r="V456" s="37">
        <v>45</v>
      </c>
    </row>
    <row r="457" spans="8:22">
      <c r="H457" s="6">
        <v>30</v>
      </c>
      <c r="I457" s="6" t="str">
        <f t="shared" si="66"/>
        <v>伊奈都市ガス_13A</v>
      </c>
      <c r="J457" s="6" t="str">
        <f t="shared" si="65"/>
        <v>30伊奈都市ガス_13A</v>
      </c>
      <c r="K457" s="37">
        <v>45</v>
      </c>
      <c r="L457" s="37">
        <v>45</v>
      </c>
      <c r="M457" s="37">
        <v>45</v>
      </c>
      <c r="N457" s="37">
        <v>45</v>
      </c>
      <c r="O457" s="37">
        <v>45</v>
      </c>
      <c r="P457" s="37">
        <v>45</v>
      </c>
      <c r="Q457" s="37">
        <v>45</v>
      </c>
      <c r="R457" s="37">
        <v>45</v>
      </c>
      <c r="S457" s="37">
        <v>45</v>
      </c>
      <c r="T457" s="37">
        <v>45</v>
      </c>
      <c r="U457" s="37">
        <v>45</v>
      </c>
      <c r="V457" s="37">
        <v>45</v>
      </c>
    </row>
    <row r="458" spans="8:22">
      <c r="H458" s="6">
        <v>30</v>
      </c>
      <c r="I458" s="6" t="str">
        <f t="shared" si="66"/>
        <v>入間ガス_13A</v>
      </c>
      <c r="J458" s="6" t="str">
        <f t="shared" si="65"/>
        <v>30入間ガス_13A</v>
      </c>
      <c r="K458" s="59">
        <v>45</v>
      </c>
      <c r="L458" s="59">
        <v>45</v>
      </c>
      <c r="M458" s="59">
        <v>45</v>
      </c>
      <c r="N458" s="59">
        <v>45</v>
      </c>
      <c r="O458" s="59">
        <v>45</v>
      </c>
      <c r="P458" s="59">
        <v>45</v>
      </c>
      <c r="Q458" s="59">
        <v>45</v>
      </c>
      <c r="R458" s="59">
        <v>45</v>
      </c>
      <c r="S458" s="59">
        <v>45</v>
      </c>
      <c r="T458" s="59">
        <v>45</v>
      </c>
      <c r="U458" s="59">
        <v>45</v>
      </c>
      <c r="V458" s="59">
        <v>45</v>
      </c>
    </row>
    <row r="459" spans="8:22">
      <c r="H459" s="6">
        <v>30</v>
      </c>
      <c r="I459" s="6" t="str">
        <f t="shared" si="66"/>
        <v>太田都市ガス_13A</v>
      </c>
      <c r="J459" s="6" t="str">
        <f t="shared" si="65"/>
        <v>30太田都市ガス_13A</v>
      </c>
      <c r="K459" s="37">
        <v>45</v>
      </c>
      <c r="L459" s="37">
        <v>45</v>
      </c>
      <c r="M459" s="37">
        <v>45</v>
      </c>
      <c r="N459" s="37">
        <v>45</v>
      </c>
      <c r="O459" s="37">
        <v>45</v>
      </c>
      <c r="P459" s="37">
        <v>45</v>
      </c>
      <c r="Q459" s="37">
        <v>45</v>
      </c>
      <c r="R459" s="37">
        <v>45</v>
      </c>
      <c r="S459" s="37">
        <v>45</v>
      </c>
      <c r="T459" s="37">
        <v>45</v>
      </c>
      <c r="U459" s="37">
        <v>45</v>
      </c>
      <c r="V459" s="37">
        <v>45</v>
      </c>
    </row>
    <row r="460" spans="8:22">
      <c r="H460" s="6">
        <v>30</v>
      </c>
      <c r="I460" s="6" t="str">
        <f t="shared" si="66"/>
        <v>角栄ガス_13A</v>
      </c>
      <c r="J460" s="6" t="str">
        <f t="shared" si="65"/>
        <v>30角栄ガス_13A</v>
      </c>
      <c r="K460" s="37">
        <v>45</v>
      </c>
      <c r="L460" s="37">
        <v>45</v>
      </c>
      <c r="M460" s="37">
        <v>45</v>
      </c>
      <c r="N460" s="37">
        <v>45</v>
      </c>
      <c r="O460" s="37">
        <v>45</v>
      </c>
      <c r="P460" s="37">
        <v>45</v>
      </c>
      <c r="Q460" s="37">
        <v>45</v>
      </c>
      <c r="R460" s="37">
        <v>45</v>
      </c>
      <c r="S460" s="37">
        <v>45</v>
      </c>
      <c r="T460" s="37">
        <v>45</v>
      </c>
      <c r="U460" s="37">
        <v>45</v>
      </c>
      <c r="V460" s="37">
        <v>45</v>
      </c>
    </row>
    <row r="461" spans="8:22">
      <c r="H461" s="6">
        <v>30</v>
      </c>
      <c r="I461" s="6" t="str">
        <f t="shared" si="66"/>
        <v>埼玉ガス_13A</v>
      </c>
      <c r="J461" s="6" t="str">
        <f t="shared" si="65"/>
        <v>30埼玉ガス_13A</v>
      </c>
      <c r="K461" s="59">
        <v>45</v>
      </c>
      <c r="L461" s="59">
        <v>45</v>
      </c>
      <c r="M461" s="59">
        <v>45</v>
      </c>
      <c r="N461" s="59">
        <v>45</v>
      </c>
      <c r="O461" s="59">
        <v>45</v>
      </c>
      <c r="P461" s="59">
        <v>45</v>
      </c>
      <c r="Q461" s="59">
        <v>45</v>
      </c>
      <c r="R461" s="59">
        <v>45</v>
      </c>
      <c r="S461" s="59">
        <v>45</v>
      </c>
      <c r="T461" s="59">
        <v>45</v>
      </c>
      <c r="U461" s="59">
        <v>45</v>
      </c>
      <c r="V461" s="59">
        <v>45</v>
      </c>
    </row>
    <row r="462" spans="8:22">
      <c r="H462" s="6">
        <v>30</v>
      </c>
      <c r="I462" s="6" t="str">
        <f t="shared" si="66"/>
        <v>坂戸ガス_13A</v>
      </c>
      <c r="J462" s="6" t="str">
        <f t="shared" si="65"/>
        <v>30坂戸ガス_13A</v>
      </c>
      <c r="K462" s="37">
        <v>45</v>
      </c>
      <c r="L462" s="37">
        <v>45</v>
      </c>
      <c r="M462" s="37">
        <v>45</v>
      </c>
      <c r="N462" s="37">
        <v>45</v>
      </c>
      <c r="O462" s="37">
        <v>45</v>
      </c>
      <c r="P462" s="37">
        <v>45</v>
      </c>
      <c r="Q462" s="37">
        <v>45</v>
      </c>
      <c r="R462" s="37">
        <v>45</v>
      </c>
      <c r="S462" s="37">
        <v>45</v>
      </c>
      <c r="T462" s="37">
        <v>45</v>
      </c>
      <c r="U462" s="37">
        <v>45</v>
      </c>
      <c r="V462" s="37">
        <v>45</v>
      </c>
    </row>
    <row r="463" spans="8:22">
      <c r="H463" s="6">
        <v>30</v>
      </c>
      <c r="I463" s="6" t="str">
        <f t="shared" si="66"/>
        <v>幸手都市ガス_13A</v>
      </c>
      <c r="J463" s="6" t="str">
        <f t="shared" si="65"/>
        <v>30幸手都市ガス_13A</v>
      </c>
      <c r="K463" s="37">
        <v>45</v>
      </c>
      <c r="L463" s="37">
        <v>45</v>
      </c>
      <c r="M463" s="37">
        <v>45</v>
      </c>
      <c r="N463" s="37">
        <v>45</v>
      </c>
      <c r="O463" s="37">
        <v>45</v>
      </c>
      <c r="P463" s="37">
        <v>45</v>
      </c>
      <c r="Q463" s="37">
        <v>45</v>
      </c>
      <c r="R463" s="37">
        <v>45</v>
      </c>
      <c r="S463" s="37">
        <v>45</v>
      </c>
      <c r="T463" s="37">
        <v>45</v>
      </c>
      <c r="U463" s="37">
        <v>45</v>
      </c>
      <c r="V463" s="37">
        <v>45</v>
      </c>
    </row>
    <row r="464" spans="8:22">
      <c r="H464" s="6">
        <v>30</v>
      </c>
      <c r="I464" s="6" t="str">
        <f t="shared" si="66"/>
        <v>松栄ガス_13A</v>
      </c>
      <c r="J464" s="6" t="str">
        <f t="shared" si="65"/>
        <v>30松栄ガス_13A</v>
      </c>
      <c r="K464" s="37">
        <v>45</v>
      </c>
      <c r="L464" s="37">
        <v>45</v>
      </c>
      <c r="M464" s="37">
        <v>45</v>
      </c>
      <c r="N464" s="37">
        <v>45</v>
      </c>
      <c r="O464" s="37">
        <v>45</v>
      </c>
      <c r="P464" s="37">
        <v>45</v>
      </c>
      <c r="Q464" s="37">
        <v>45</v>
      </c>
      <c r="R464" s="37">
        <v>45</v>
      </c>
      <c r="S464" s="37">
        <v>45</v>
      </c>
      <c r="T464" s="37">
        <v>45</v>
      </c>
      <c r="U464" s="37">
        <v>45</v>
      </c>
      <c r="V464" s="37">
        <v>45</v>
      </c>
    </row>
    <row r="465" spans="8:22">
      <c r="H465" s="6">
        <v>30</v>
      </c>
      <c r="I465" s="6" t="str">
        <f t="shared" si="66"/>
        <v>新日本瓦斯_13A</v>
      </c>
      <c r="J465" s="6" t="str">
        <f t="shared" si="65"/>
        <v>30新日本瓦斯_13A</v>
      </c>
      <c r="K465" s="59">
        <v>45</v>
      </c>
      <c r="L465" s="59">
        <v>45</v>
      </c>
      <c r="M465" s="59">
        <v>45</v>
      </c>
      <c r="N465" s="59">
        <v>45</v>
      </c>
      <c r="O465" s="59">
        <v>45</v>
      </c>
      <c r="P465" s="59">
        <v>45</v>
      </c>
      <c r="Q465" s="59">
        <v>45</v>
      </c>
      <c r="R465" s="59">
        <v>45</v>
      </c>
      <c r="S465" s="59">
        <v>45</v>
      </c>
      <c r="T465" s="59">
        <v>45</v>
      </c>
      <c r="U465" s="59">
        <v>45</v>
      </c>
      <c r="V465" s="59">
        <v>45</v>
      </c>
    </row>
    <row r="466" spans="8:22">
      <c r="H466" s="6">
        <v>30</v>
      </c>
      <c r="I466" s="6" t="str">
        <f t="shared" si="66"/>
        <v>西武ガス_13A</v>
      </c>
      <c r="J466" s="6" t="str">
        <f t="shared" ref="J466:J494" si="67">CONCATENATE(H466,I466)</f>
        <v>30西武ガス_13A</v>
      </c>
      <c r="K466" s="59">
        <v>45</v>
      </c>
      <c r="L466" s="59">
        <v>45</v>
      </c>
      <c r="M466" s="59">
        <v>45</v>
      </c>
      <c r="N466" s="59">
        <v>45</v>
      </c>
      <c r="O466" s="59">
        <v>45</v>
      </c>
      <c r="P466" s="59">
        <v>45</v>
      </c>
      <c r="Q466" s="59">
        <v>45</v>
      </c>
      <c r="R466" s="59">
        <v>45</v>
      </c>
      <c r="S466" s="59">
        <v>45</v>
      </c>
      <c r="T466" s="59">
        <v>45</v>
      </c>
      <c r="U466" s="59">
        <v>45</v>
      </c>
      <c r="V466" s="59">
        <v>45</v>
      </c>
    </row>
    <row r="467" spans="8:22">
      <c r="H467" s="6">
        <v>30</v>
      </c>
      <c r="I467" s="6" t="str">
        <f t="shared" si="66"/>
        <v>大東ガス_13A</v>
      </c>
      <c r="J467" s="6" t="str">
        <f t="shared" si="67"/>
        <v>30大東ガス_13A</v>
      </c>
      <c r="K467" s="37">
        <v>45</v>
      </c>
      <c r="L467" s="37">
        <v>45</v>
      </c>
      <c r="M467" s="37">
        <v>45</v>
      </c>
      <c r="N467" s="37">
        <v>45</v>
      </c>
      <c r="O467" s="37">
        <v>45</v>
      </c>
      <c r="P467" s="37">
        <v>45</v>
      </c>
      <c r="Q467" s="37">
        <v>45</v>
      </c>
      <c r="R467" s="37">
        <v>45</v>
      </c>
      <c r="S467" s="37">
        <v>45</v>
      </c>
      <c r="T467" s="37">
        <v>45</v>
      </c>
      <c r="U467" s="37">
        <v>45</v>
      </c>
      <c r="V467" s="37">
        <v>45</v>
      </c>
    </row>
    <row r="468" spans="8:22">
      <c r="H468" s="6">
        <v>30</v>
      </c>
      <c r="I468" s="6" t="str">
        <f t="shared" si="66"/>
        <v>秩父ガス_13A</v>
      </c>
      <c r="J468" s="6" t="str">
        <f t="shared" si="67"/>
        <v>30秩父ガス_13A</v>
      </c>
      <c r="K468" s="37">
        <v>46.04</v>
      </c>
      <c r="L468" s="37">
        <v>46.04</v>
      </c>
      <c r="M468" s="37">
        <v>46.04</v>
      </c>
      <c r="N468" s="37">
        <v>46.04</v>
      </c>
      <c r="O468" s="37">
        <v>46.04</v>
      </c>
      <c r="P468" s="37">
        <v>46.04</v>
      </c>
      <c r="Q468" s="37">
        <v>46.04</v>
      </c>
      <c r="R468" s="37">
        <v>46.04</v>
      </c>
      <c r="S468" s="37">
        <v>46.04</v>
      </c>
      <c r="T468" s="37">
        <v>46.04</v>
      </c>
      <c r="U468" s="37">
        <v>46.04</v>
      </c>
      <c r="V468" s="37">
        <v>46.04</v>
      </c>
    </row>
    <row r="469" spans="8:22">
      <c r="H469" s="6">
        <v>30</v>
      </c>
      <c r="I469" s="6" t="str">
        <f t="shared" si="66"/>
        <v>東彩ガス_13A</v>
      </c>
      <c r="J469" s="6" t="str">
        <f t="shared" si="67"/>
        <v>30東彩ガス_13A</v>
      </c>
      <c r="K469" s="37">
        <v>45</v>
      </c>
      <c r="L469" s="37">
        <v>45</v>
      </c>
      <c r="M469" s="37">
        <v>45</v>
      </c>
      <c r="N469" s="37">
        <v>45</v>
      </c>
      <c r="O469" s="37">
        <v>45</v>
      </c>
      <c r="P469" s="37">
        <v>45</v>
      </c>
      <c r="Q469" s="37">
        <v>45</v>
      </c>
      <c r="R469" s="37">
        <v>45</v>
      </c>
      <c r="S469" s="37">
        <v>45</v>
      </c>
      <c r="T469" s="37">
        <v>45</v>
      </c>
      <c r="U469" s="37">
        <v>45</v>
      </c>
      <c r="V469" s="37">
        <v>45</v>
      </c>
    </row>
    <row r="470" spans="8:22">
      <c r="H470" s="6">
        <v>30</v>
      </c>
      <c r="I470" s="6" t="str">
        <f t="shared" si="66"/>
        <v>日高都市ガス_13A</v>
      </c>
      <c r="J470" s="6" t="str">
        <f t="shared" si="67"/>
        <v>30日高都市ガス_13A</v>
      </c>
      <c r="K470" s="37">
        <v>45</v>
      </c>
      <c r="L470" s="37">
        <v>45</v>
      </c>
      <c r="M470" s="37">
        <v>45</v>
      </c>
      <c r="N470" s="37">
        <v>45</v>
      </c>
      <c r="O470" s="37">
        <v>45</v>
      </c>
      <c r="P470" s="37">
        <v>45</v>
      </c>
      <c r="Q470" s="37">
        <v>45</v>
      </c>
      <c r="R470" s="37">
        <v>45</v>
      </c>
      <c r="S470" s="37">
        <v>45</v>
      </c>
      <c r="T470" s="37">
        <v>45</v>
      </c>
      <c r="U470" s="37">
        <v>45</v>
      </c>
      <c r="V470" s="37">
        <v>45</v>
      </c>
    </row>
    <row r="471" spans="8:22">
      <c r="H471" s="6">
        <v>30</v>
      </c>
      <c r="I471" s="6" t="str">
        <f t="shared" si="66"/>
        <v>武州ガス_13A</v>
      </c>
      <c r="J471" s="6" t="str">
        <f t="shared" si="67"/>
        <v>30武州ガス_13A</v>
      </c>
      <c r="K471" s="37">
        <v>45</v>
      </c>
      <c r="L471" s="37">
        <v>45</v>
      </c>
      <c r="M471" s="37">
        <v>45</v>
      </c>
      <c r="N471" s="37">
        <v>45</v>
      </c>
      <c r="O471" s="37">
        <v>45</v>
      </c>
      <c r="P471" s="37">
        <v>45</v>
      </c>
      <c r="Q471" s="37">
        <v>45</v>
      </c>
      <c r="R471" s="37">
        <v>45</v>
      </c>
      <c r="S471" s="37">
        <v>45</v>
      </c>
      <c r="T471" s="37">
        <v>45</v>
      </c>
      <c r="U471" s="37">
        <v>45</v>
      </c>
      <c r="V471" s="37">
        <v>45</v>
      </c>
    </row>
    <row r="472" spans="8:22">
      <c r="H472" s="6">
        <v>30</v>
      </c>
      <c r="I472" s="6" t="str">
        <f t="shared" si="66"/>
        <v>本庄ガス_13A</v>
      </c>
      <c r="J472" s="6" t="str">
        <f t="shared" si="67"/>
        <v>30本庄ガス_13A</v>
      </c>
      <c r="K472" s="59">
        <v>45</v>
      </c>
      <c r="L472" s="59">
        <v>45</v>
      </c>
      <c r="M472" s="59">
        <v>45</v>
      </c>
      <c r="N472" s="59">
        <v>45</v>
      </c>
      <c r="O472" s="59">
        <v>45</v>
      </c>
      <c r="P472" s="59">
        <v>45</v>
      </c>
      <c r="Q472" s="59">
        <v>45</v>
      </c>
      <c r="R472" s="59">
        <v>45</v>
      </c>
      <c r="S472" s="59">
        <v>45</v>
      </c>
      <c r="T472" s="59">
        <v>45</v>
      </c>
      <c r="U472" s="59">
        <v>45</v>
      </c>
      <c r="V472" s="59">
        <v>45</v>
      </c>
    </row>
    <row r="473" spans="8:22">
      <c r="H473" s="6">
        <v>30</v>
      </c>
      <c r="I473" s="6" t="str">
        <f t="shared" si="66"/>
        <v>武蔵野ガス_13A</v>
      </c>
      <c r="J473" s="6" t="str">
        <f t="shared" si="67"/>
        <v>30武蔵野ガス_13A</v>
      </c>
      <c r="K473" s="37">
        <v>45</v>
      </c>
      <c r="L473" s="37">
        <v>45</v>
      </c>
      <c r="M473" s="37">
        <v>45</v>
      </c>
      <c r="N473" s="37">
        <v>45</v>
      </c>
      <c r="O473" s="37">
        <v>45</v>
      </c>
      <c r="P473" s="37">
        <v>45</v>
      </c>
      <c r="Q473" s="37">
        <v>45</v>
      </c>
      <c r="R473" s="37">
        <v>45</v>
      </c>
      <c r="S473" s="37">
        <v>45</v>
      </c>
      <c r="T473" s="37">
        <v>45</v>
      </c>
      <c r="U473" s="37">
        <v>45</v>
      </c>
      <c r="V473" s="37">
        <v>45</v>
      </c>
    </row>
    <row r="474" spans="8:22">
      <c r="H474" s="6">
        <v>30</v>
      </c>
      <c r="I474" s="6" t="str">
        <f t="shared" si="66"/>
        <v>鷲宮ガス_13A</v>
      </c>
      <c r="J474" s="6" t="str">
        <f t="shared" si="67"/>
        <v>30鷲宮ガス_13A</v>
      </c>
      <c r="K474" s="37">
        <v>45</v>
      </c>
      <c r="L474" s="37">
        <v>45</v>
      </c>
      <c r="M474" s="37">
        <v>45</v>
      </c>
      <c r="N474" s="37">
        <v>45</v>
      </c>
      <c r="O474" s="37">
        <v>45</v>
      </c>
      <c r="P474" s="37">
        <v>45</v>
      </c>
      <c r="Q474" s="37">
        <v>45</v>
      </c>
      <c r="R474" s="37">
        <v>45</v>
      </c>
      <c r="S474" s="37">
        <v>45</v>
      </c>
      <c r="T474" s="37">
        <v>45</v>
      </c>
      <c r="U474" s="37">
        <v>45</v>
      </c>
      <c r="V474" s="37">
        <v>45</v>
      </c>
    </row>
    <row r="475" spans="8:22">
      <c r="H475" s="6">
        <v>30</v>
      </c>
      <c r="I475" s="6" t="str">
        <f t="shared" si="66"/>
        <v>入間ガス_6A</v>
      </c>
      <c r="J475" s="6" t="str">
        <f t="shared" si="67"/>
        <v>30入間ガス_6A</v>
      </c>
      <c r="K475" s="37">
        <v>29.3</v>
      </c>
      <c r="L475" s="37">
        <v>29.3</v>
      </c>
      <c r="M475" s="37">
        <v>29.3</v>
      </c>
      <c r="N475" s="37">
        <v>29.3</v>
      </c>
      <c r="O475" s="37">
        <v>29.3</v>
      </c>
      <c r="P475" s="37">
        <v>29.3</v>
      </c>
      <c r="Q475" s="37">
        <v>29.3</v>
      </c>
      <c r="R475" s="37">
        <v>29.3</v>
      </c>
      <c r="S475" s="37">
        <v>29.3</v>
      </c>
      <c r="T475" s="37">
        <v>29.3</v>
      </c>
      <c r="U475" s="37">
        <v>29.3</v>
      </c>
      <c r="V475" s="37">
        <v>29.3</v>
      </c>
    </row>
    <row r="476" spans="8:22">
      <c r="H476" s="6">
        <v>30</v>
      </c>
      <c r="I476" s="6" t="str">
        <f t="shared" si="66"/>
        <v>角栄ガス_6A</v>
      </c>
      <c r="J476" s="6" t="str">
        <f t="shared" si="67"/>
        <v>30角栄ガス_6A</v>
      </c>
      <c r="K476" s="37">
        <v>0</v>
      </c>
      <c r="L476" s="37">
        <v>0</v>
      </c>
      <c r="M476" s="37">
        <v>0</v>
      </c>
      <c r="N476" s="37">
        <v>0</v>
      </c>
      <c r="O476" s="37">
        <v>0</v>
      </c>
      <c r="P476" s="37">
        <v>0</v>
      </c>
      <c r="Q476" s="37">
        <v>0</v>
      </c>
      <c r="R476" s="37">
        <v>0</v>
      </c>
      <c r="S476" s="37">
        <v>0</v>
      </c>
      <c r="T476" s="37">
        <v>0</v>
      </c>
      <c r="U476" s="37">
        <v>0</v>
      </c>
      <c r="V476" s="37">
        <v>0</v>
      </c>
    </row>
    <row r="477" spans="8:22">
      <c r="H477" s="6">
        <v>30</v>
      </c>
      <c r="I477" s="6" t="s">
        <v>367</v>
      </c>
      <c r="J477" s="6" t="str">
        <f t="shared" si="67"/>
        <v>30新日本瓦斯_6A</v>
      </c>
      <c r="K477" s="37">
        <v>0</v>
      </c>
      <c r="L477" s="37">
        <v>0</v>
      </c>
      <c r="M477" s="37">
        <v>0</v>
      </c>
      <c r="N477" s="37">
        <v>0</v>
      </c>
      <c r="O477" s="37">
        <v>0</v>
      </c>
      <c r="P477" s="37">
        <v>0</v>
      </c>
      <c r="Q477" s="37">
        <v>0</v>
      </c>
      <c r="R477" s="37">
        <v>0</v>
      </c>
      <c r="S477" s="37">
        <v>0</v>
      </c>
      <c r="T477" s="37">
        <v>0</v>
      </c>
      <c r="U477" s="37">
        <v>0</v>
      </c>
      <c r="V477" s="37">
        <v>0</v>
      </c>
    </row>
    <row r="478" spans="8:22">
      <c r="H478" s="6">
        <v>30</v>
      </c>
      <c r="I478" s="6" t="str">
        <f>I449</f>
        <v>秩父ガス_6A</v>
      </c>
      <c r="J478" s="6" t="str">
        <f t="shared" si="67"/>
        <v>30秩父ガス_6A</v>
      </c>
      <c r="K478" s="37">
        <v>0</v>
      </c>
      <c r="L478" s="37">
        <v>0</v>
      </c>
      <c r="M478" s="37">
        <v>0</v>
      </c>
      <c r="N478" s="37">
        <v>0</v>
      </c>
      <c r="O478" s="37">
        <v>0</v>
      </c>
      <c r="P478" s="37">
        <v>0</v>
      </c>
      <c r="Q478" s="37">
        <v>0</v>
      </c>
      <c r="R478" s="37">
        <v>0</v>
      </c>
      <c r="S478" s="37">
        <v>0</v>
      </c>
      <c r="T478" s="37">
        <v>0</v>
      </c>
      <c r="U478" s="37">
        <v>0</v>
      </c>
      <c r="V478" s="37">
        <v>0</v>
      </c>
    </row>
    <row r="479" spans="8:22">
      <c r="H479" s="6">
        <v>30</v>
      </c>
      <c r="I479" s="6" t="str">
        <f>I450</f>
        <v>日高都市ガス_6A</v>
      </c>
      <c r="J479" s="6" t="str">
        <f t="shared" si="67"/>
        <v>30日高都市ガス_6A</v>
      </c>
      <c r="K479" s="37">
        <v>29.3</v>
      </c>
      <c r="L479" s="37">
        <v>29.3</v>
      </c>
      <c r="M479" s="37">
        <v>29.3</v>
      </c>
      <c r="N479" s="37">
        <v>29.3</v>
      </c>
      <c r="O479" s="37">
        <v>29.3</v>
      </c>
      <c r="P479" s="37">
        <v>29.3</v>
      </c>
      <c r="Q479" s="37">
        <v>29.3</v>
      </c>
      <c r="R479" s="37">
        <v>29.3</v>
      </c>
      <c r="S479" s="37">
        <v>29.3</v>
      </c>
      <c r="T479" s="37">
        <v>29.3</v>
      </c>
      <c r="U479" s="37">
        <v>29.3</v>
      </c>
      <c r="V479" s="37">
        <v>29.3</v>
      </c>
    </row>
    <row r="480" spans="8:22">
      <c r="H480" s="6">
        <v>30</v>
      </c>
      <c r="I480" s="6" t="str">
        <f>I451</f>
        <v>武蔵野ガス_6A</v>
      </c>
      <c r="J480" s="6" t="str">
        <f t="shared" si="67"/>
        <v>30武蔵野ガス_6A</v>
      </c>
      <c r="K480" s="37">
        <v>0</v>
      </c>
      <c r="L480" s="37">
        <v>0</v>
      </c>
      <c r="M480" s="37">
        <v>0</v>
      </c>
      <c r="N480" s="37">
        <v>0</v>
      </c>
      <c r="O480" s="37">
        <v>0</v>
      </c>
      <c r="P480" s="37">
        <v>0</v>
      </c>
      <c r="Q480" s="37">
        <v>0</v>
      </c>
      <c r="R480" s="37">
        <v>0</v>
      </c>
      <c r="S480" s="37">
        <v>0</v>
      </c>
      <c r="T480" s="37">
        <v>0</v>
      </c>
      <c r="U480" s="37">
        <v>0</v>
      </c>
      <c r="V480" s="37">
        <v>0</v>
      </c>
    </row>
    <row r="481" spans="8:22">
      <c r="H481" s="6">
        <v>30</v>
      </c>
      <c r="I481" s="6" t="str">
        <f>I452</f>
        <v>本庄ガス_12A</v>
      </c>
      <c r="J481" s="6" t="str">
        <f t="shared" si="67"/>
        <v>30本庄ガス_12A</v>
      </c>
      <c r="K481" s="37">
        <v>41.86</v>
      </c>
      <c r="L481" s="37">
        <v>41.86</v>
      </c>
      <c r="M481" s="37">
        <v>41.86</v>
      </c>
      <c r="N481" s="37">
        <v>41.86</v>
      </c>
      <c r="O481" s="37">
        <v>41.86</v>
      </c>
      <c r="P481" s="37">
        <v>41.86</v>
      </c>
      <c r="Q481" s="37">
        <v>41.86</v>
      </c>
      <c r="R481" s="37">
        <v>41.86</v>
      </c>
      <c r="S481" s="37">
        <v>41.86</v>
      </c>
      <c r="T481" s="37">
        <v>41.86</v>
      </c>
      <c r="U481" s="37">
        <v>41.86</v>
      </c>
      <c r="V481" s="37">
        <v>41.86</v>
      </c>
    </row>
    <row r="482" spans="8:22">
      <c r="H482" s="6">
        <v>30</v>
      </c>
      <c r="I482" s="6" t="s">
        <v>462</v>
      </c>
      <c r="J482" s="6" t="str">
        <f t="shared" si="67"/>
        <v>30本庄ガス_調整ガス</v>
      </c>
      <c r="K482" s="37">
        <v>43.4</v>
      </c>
      <c r="L482" s="37">
        <v>43.4</v>
      </c>
      <c r="M482" s="37">
        <v>43.4</v>
      </c>
      <c r="N482" s="37">
        <v>43.4</v>
      </c>
      <c r="O482" s="37">
        <v>43.4</v>
      </c>
      <c r="P482" s="37">
        <v>43.4</v>
      </c>
      <c r="Q482" s="37">
        <v>43.4</v>
      </c>
      <c r="R482" s="37">
        <v>43.4</v>
      </c>
      <c r="S482" s="37">
        <v>43.4</v>
      </c>
      <c r="T482" s="37">
        <v>43.4</v>
      </c>
      <c r="U482" s="37">
        <v>43.4</v>
      </c>
      <c r="V482" s="37">
        <v>43.4</v>
      </c>
    </row>
    <row r="483" spans="8:22">
      <c r="H483" s="6">
        <v>30</v>
      </c>
      <c r="I483" s="6" t="str">
        <f t="shared" ref="I483:I505" si="68">I454</f>
        <v>シートその１で設定した都市ガス</v>
      </c>
      <c r="J483" s="6" t="str">
        <f t="shared" si="67"/>
        <v>30シートその１で設定した都市ガス</v>
      </c>
      <c r="K483" s="37">
        <v>9999</v>
      </c>
      <c r="L483" s="37">
        <v>9999</v>
      </c>
      <c r="M483" s="37">
        <v>9999</v>
      </c>
      <c r="N483" s="37">
        <v>9999</v>
      </c>
      <c r="O483" s="37">
        <v>9999</v>
      </c>
      <c r="P483" s="37">
        <v>9999</v>
      </c>
      <c r="Q483" s="37">
        <v>9999</v>
      </c>
      <c r="R483" s="37">
        <v>9999</v>
      </c>
      <c r="S483" s="37">
        <v>9999</v>
      </c>
      <c r="T483" s="37">
        <v>9999</v>
      </c>
      <c r="U483" s="37">
        <v>9999</v>
      </c>
      <c r="V483" s="37">
        <v>9999</v>
      </c>
    </row>
    <row r="484" spans="8:22">
      <c r="H484" s="6">
        <v>30</v>
      </c>
      <c r="I484" s="6" t="str">
        <f t="shared" si="68"/>
        <v>シートその１で設定した都市ガス</v>
      </c>
      <c r="J484" s="6" t="str">
        <f t="shared" si="67"/>
        <v>30シートその１で設定した都市ガス</v>
      </c>
      <c r="K484" s="37">
        <v>9999</v>
      </c>
      <c r="L484" s="37">
        <v>9999</v>
      </c>
      <c r="M484" s="37">
        <v>9999</v>
      </c>
      <c r="N484" s="37">
        <v>9999</v>
      </c>
      <c r="O484" s="37">
        <v>9999</v>
      </c>
      <c r="P484" s="37">
        <v>9999</v>
      </c>
      <c r="Q484" s="37">
        <v>9999</v>
      </c>
      <c r="R484" s="37">
        <v>9999</v>
      </c>
      <c r="S484" s="37">
        <v>9999</v>
      </c>
      <c r="T484" s="37">
        <v>9999</v>
      </c>
      <c r="U484" s="37">
        <v>9999</v>
      </c>
      <c r="V484" s="37">
        <v>9999</v>
      </c>
    </row>
    <row r="485" spans="8:22">
      <c r="H485" s="6">
        <v>31</v>
      </c>
      <c r="I485" s="6" t="str">
        <f t="shared" si="68"/>
        <v>東京ガス_13A</v>
      </c>
      <c r="J485" s="6" t="str">
        <f t="shared" si="67"/>
        <v>31東京ガス_13A</v>
      </c>
      <c r="K485" s="37">
        <v>45</v>
      </c>
      <c r="L485" s="37">
        <v>45</v>
      </c>
      <c r="M485" s="37">
        <v>45</v>
      </c>
      <c r="N485" s="37">
        <v>45</v>
      </c>
      <c r="O485" s="37">
        <v>45</v>
      </c>
      <c r="P485" s="37">
        <v>45</v>
      </c>
      <c r="Q485" s="37">
        <v>45</v>
      </c>
      <c r="R485" s="37">
        <v>45</v>
      </c>
      <c r="S485" s="37">
        <v>45</v>
      </c>
      <c r="T485" s="37">
        <v>45</v>
      </c>
      <c r="U485" s="37">
        <v>45</v>
      </c>
      <c r="V485" s="37">
        <v>45</v>
      </c>
    </row>
    <row r="486" spans="8:22">
      <c r="H486" s="6">
        <v>31</v>
      </c>
      <c r="I486" s="6" t="str">
        <f t="shared" si="68"/>
        <v>伊奈都市ガス_13A</v>
      </c>
      <c r="J486" s="6" t="str">
        <f t="shared" si="67"/>
        <v>31伊奈都市ガス_13A</v>
      </c>
      <c r="K486" s="37">
        <v>45</v>
      </c>
      <c r="L486" s="37">
        <v>45</v>
      </c>
      <c r="M486" s="37">
        <v>45</v>
      </c>
      <c r="N486" s="37">
        <v>45</v>
      </c>
      <c r="O486" s="37">
        <v>45</v>
      </c>
      <c r="P486" s="37">
        <v>45</v>
      </c>
      <c r="Q486" s="37">
        <v>45</v>
      </c>
      <c r="R486" s="37">
        <v>45</v>
      </c>
      <c r="S486" s="37">
        <v>45</v>
      </c>
      <c r="T486" s="37">
        <v>45</v>
      </c>
      <c r="U486" s="37">
        <v>45</v>
      </c>
      <c r="V486" s="37">
        <v>45</v>
      </c>
    </row>
    <row r="487" spans="8:22">
      <c r="H487" s="6">
        <v>31</v>
      </c>
      <c r="I487" s="6" t="str">
        <f t="shared" si="68"/>
        <v>入間ガス_13A</v>
      </c>
      <c r="J487" s="6" t="str">
        <f t="shared" si="67"/>
        <v>31入間ガス_13A</v>
      </c>
      <c r="K487" s="59">
        <v>45</v>
      </c>
      <c r="L487" s="59">
        <v>45</v>
      </c>
      <c r="M487" s="59">
        <v>45</v>
      </c>
      <c r="N487" s="59">
        <v>45</v>
      </c>
      <c r="O487" s="59">
        <v>45</v>
      </c>
      <c r="P487" s="59">
        <v>45</v>
      </c>
      <c r="Q487" s="59">
        <v>45</v>
      </c>
      <c r="R487" s="59">
        <v>45</v>
      </c>
      <c r="S487" s="59">
        <v>45</v>
      </c>
      <c r="T487" s="59">
        <v>45</v>
      </c>
      <c r="U487" s="59">
        <v>45</v>
      </c>
      <c r="V487" s="59">
        <v>45</v>
      </c>
    </row>
    <row r="488" spans="8:22">
      <c r="H488" s="6">
        <v>31</v>
      </c>
      <c r="I488" s="6" t="str">
        <f t="shared" si="68"/>
        <v>太田都市ガス_13A</v>
      </c>
      <c r="J488" s="6" t="str">
        <f t="shared" si="67"/>
        <v>31太田都市ガス_13A</v>
      </c>
      <c r="K488" s="37">
        <v>45</v>
      </c>
      <c r="L488" s="37">
        <v>45</v>
      </c>
      <c r="M488" s="37">
        <v>45</v>
      </c>
      <c r="N488" s="37">
        <v>45</v>
      </c>
      <c r="O488" s="37">
        <v>45</v>
      </c>
      <c r="P488" s="37">
        <v>45</v>
      </c>
      <c r="Q488" s="37">
        <v>45</v>
      </c>
      <c r="R488" s="37">
        <v>45</v>
      </c>
      <c r="S488" s="37">
        <v>45</v>
      </c>
      <c r="T488" s="37">
        <v>45</v>
      </c>
      <c r="U488" s="37">
        <v>45</v>
      </c>
      <c r="V488" s="37">
        <v>45</v>
      </c>
    </row>
    <row r="489" spans="8:22">
      <c r="H489" s="6">
        <v>31</v>
      </c>
      <c r="I489" s="6" t="str">
        <f t="shared" si="68"/>
        <v>角栄ガス_13A</v>
      </c>
      <c r="J489" s="6" t="str">
        <f t="shared" si="67"/>
        <v>31角栄ガス_13A</v>
      </c>
      <c r="K489" s="37">
        <v>45</v>
      </c>
      <c r="L489" s="37">
        <v>45</v>
      </c>
      <c r="M489" s="37">
        <v>45</v>
      </c>
      <c r="N489" s="37">
        <v>45</v>
      </c>
      <c r="O489" s="37">
        <v>45</v>
      </c>
      <c r="P489" s="37">
        <v>45</v>
      </c>
      <c r="Q489" s="37">
        <v>45</v>
      </c>
      <c r="R489" s="37">
        <v>45</v>
      </c>
      <c r="S489" s="37">
        <v>45</v>
      </c>
      <c r="T489" s="37">
        <v>45</v>
      </c>
      <c r="U489" s="37">
        <v>45</v>
      </c>
      <c r="V489" s="37">
        <v>45</v>
      </c>
    </row>
    <row r="490" spans="8:22">
      <c r="H490" s="6">
        <v>31</v>
      </c>
      <c r="I490" s="6" t="str">
        <f t="shared" si="68"/>
        <v>埼玉ガス_13A</v>
      </c>
      <c r="J490" s="6" t="str">
        <f t="shared" si="67"/>
        <v>31埼玉ガス_13A</v>
      </c>
      <c r="K490" s="59">
        <v>45</v>
      </c>
      <c r="L490" s="59">
        <v>45</v>
      </c>
      <c r="M490" s="59">
        <v>45</v>
      </c>
      <c r="N490" s="59">
        <v>45</v>
      </c>
      <c r="O490" s="59">
        <v>45</v>
      </c>
      <c r="P490" s="59">
        <v>45</v>
      </c>
      <c r="Q490" s="59">
        <v>45</v>
      </c>
      <c r="R490" s="59">
        <v>45</v>
      </c>
      <c r="S490" s="59">
        <v>45</v>
      </c>
      <c r="T490" s="59">
        <v>45</v>
      </c>
      <c r="U490" s="59">
        <v>45</v>
      </c>
      <c r="V490" s="59">
        <v>45</v>
      </c>
    </row>
    <row r="491" spans="8:22">
      <c r="H491" s="6">
        <v>31</v>
      </c>
      <c r="I491" s="6" t="str">
        <f t="shared" si="68"/>
        <v>坂戸ガス_13A</v>
      </c>
      <c r="J491" s="6" t="str">
        <f t="shared" si="67"/>
        <v>31坂戸ガス_13A</v>
      </c>
      <c r="K491" s="37">
        <v>45</v>
      </c>
      <c r="L491" s="37">
        <v>45</v>
      </c>
      <c r="M491" s="37">
        <v>45</v>
      </c>
      <c r="N491" s="37">
        <v>45</v>
      </c>
      <c r="O491" s="37">
        <v>45</v>
      </c>
      <c r="P491" s="37">
        <v>45</v>
      </c>
      <c r="Q491" s="37">
        <v>45</v>
      </c>
      <c r="R491" s="37">
        <v>45</v>
      </c>
      <c r="S491" s="37">
        <v>45</v>
      </c>
      <c r="T491" s="37">
        <v>45</v>
      </c>
      <c r="U491" s="37">
        <v>45</v>
      </c>
      <c r="V491" s="37">
        <v>45</v>
      </c>
    </row>
    <row r="492" spans="8:22">
      <c r="H492" s="6">
        <v>31</v>
      </c>
      <c r="I492" s="6" t="str">
        <f t="shared" si="68"/>
        <v>幸手都市ガス_13A</v>
      </c>
      <c r="J492" s="6" t="str">
        <f t="shared" si="67"/>
        <v>31幸手都市ガス_13A</v>
      </c>
      <c r="K492" s="37">
        <v>45</v>
      </c>
      <c r="L492" s="37">
        <v>45</v>
      </c>
      <c r="M492" s="37">
        <v>45</v>
      </c>
      <c r="N492" s="37">
        <v>45</v>
      </c>
      <c r="O492" s="37">
        <v>45</v>
      </c>
      <c r="P492" s="37">
        <v>45</v>
      </c>
      <c r="Q492" s="37">
        <v>45</v>
      </c>
      <c r="R492" s="37">
        <v>45</v>
      </c>
      <c r="S492" s="37">
        <v>45</v>
      </c>
      <c r="T492" s="37">
        <v>45</v>
      </c>
      <c r="U492" s="37">
        <v>45</v>
      </c>
      <c r="V492" s="37">
        <v>45</v>
      </c>
    </row>
    <row r="493" spans="8:22">
      <c r="H493" s="6">
        <v>31</v>
      </c>
      <c r="I493" s="6" t="str">
        <f t="shared" si="68"/>
        <v>松栄ガス_13A</v>
      </c>
      <c r="J493" s="6" t="str">
        <f t="shared" si="67"/>
        <v>31松栄ガス_13A</v>
      </c>
      <c r="K493" s="37">
        <v>45</v>
      </c>
      <c r="L493" s="37">
        <v>45</v>
      </c>
      <c r="M493" s="37">
        <v>45</v>
      </c>
      <c r="N493" s="37">
        <v>45</v>
      </c>
      <c r="O493" s="37">
        <v>45</v>
      </c>
      <c r="P493" s="37">
        <v>45</v>
      </c>
      <c r="Q493" s="37">
        <v>45</v>
      </c>
      <c r="R493" s="37">
        <v>45</v>
      </c>
      <c r="S493" s="37">
        <v>45</v>
      </c>
      <c r="T493" s="37">
        <v>45</v>
      </c>
      <c r="U493" s="37">
        <v>45</v>
      </c>
      <c r="V493" s="37">
        <v>45</v>
      </c>
    </row>
    <row r="494" spans="8:22">
      <c r="H494" s="6">
        <v>31</v>
      </c>
      <c r="I494" s="6" t="str">
        <f t="shared" si="68"/>
        <v>新日本瓦斯_13A</v>
      </c>
      <c r="J494" s="6" t="str">
        <f t="shared" si="67"/>
        <v>31新日本瓦斯_13A</v>
      </c>
      <c r="K494" s="59">
        <v>45</v>
      </c>
      <c r="L494" s="59">
        <v>45</v>
      </c>
      <c r="M494" s="59">
        <v>45</v>
      </c>
      <c r="N494" s="59">
        <v>45</v>
      </c>
      <c r="O494" s="59">
        <v>45</v>
      </c>
      <c r="P494" s="59">
        <v>45</v>
      </c>
      <c r="Q494" s="59">
        <v>45</v>
      </c>
      <c r="R494" s="59">
        <v>45</v>
      </c>
      <c r="S494" s="59">
        <v>45</v>
      </c>
      <c r="T494" s="59">
        <v>45</v>
      </c>
      <c r="U494" s="59">
        <v>45</v>
      </c>
      <c r="V494" s="59">
        <v>45</v>
      </c>
    </row>
    <row r="495" spans="8:22">
      <c r="H495" s="6">
        <v>31</v>
      </c>
      <c r="I495" s="6" t="str">
        <f t="shared" si="68"/>
        <v>西武ガス_13A</v>
      </c>
      <c r="J495" s="6" t="str">
        <f t="shared" ref="J495:J513" si="69">CONCATENATE(H495,I495)</f>
        <v>31西武ガス_13A</v>
      </c>
      <c r="K495" s="59">
        <v>45</v>
      </c>
      <c r="L495" s="59">
        <v>45</v>
      </c>
      <c r="M495" s="59">
        <v>45</v>
      </c>
      <c r="N495" s="59">
        <v>45</v>
      </c>
      <c r="O495" s="59">
        <v>45</v>
      </c>
      <c r="P495" s="59">
        <v>45</v>
      </c>
      <c r="Q495" s="59">
        <v>45</v>
      </c>
      <c r="R495" s="59">
        <v>45</v>
      </c>
      <c r="S495" s="59">
        <v>45</v>
      </c>
      <c r="T495" s="59">
        <v>45</v>
      </c>
      <c r="U495" s="59">
        <v>45</v>
      </c>
      <c r="V495" s="59">
        <v>45</v>
      </c>
    </row>
    <row r="496" spans="8:22">
      <c r="H496" s="6">
        <v>31</v>
      </c>
      <c r="I496" s="6" t="str">
        <f t="shared" si="68"/>
        <v>大東ガス_13A</v>
      </c>
      <c r="J496" s="6" t="str">
        <f t="shared" si="69"/>
        <v>31大東ガス_13A</v>
      </c>
      <c r="K496" s="37">
        <v>45</v>
      </c>
      <c r="L496" s="37">
        <v>45</v>
      </c>
      <c r="M496" s="37">
        <v>45</v>
      </c>
      <c r="N496" s="37">
        <v>45</v>
      </c>
      <c r="O496" s="37">
        <v>45</v>
      </c>
      <c r="P496" s="37">
        <v>45</v>
      </c>
      <c r="Q496" s="37">
        <v>45</v>
      </c>
      <c r="R496" s="37">
        <v>45</v>
      </c>
      <c r="S496" s="37">
        <v>45</v>
      </c>
      <c r="T496" s="37">
        <v>45</v>
      </c>
      <c r="U496" s="37">
        <v>45</v>
      </c>
      <c r="V496" s="37">
        <v>45</v>
      </c>
    </row>
    <row r="497" spans="8:22">
      <c r="H497" s="6">
        <v>31</v>
      </c>
      <c r="I497" s="6" t="str">
        <f t="shared" si="68"/>
        <v>秩父ガス_13A</v>
      </c>
      <c r="J497" s="6" t="str">
        <f t="shared" si="69"/>
        <v>31秩父ガス_13A</v>
      </c>
      <c r="K497" s="37">
        <v>46.04</v>
      </c>
      <c r="L497" s="37">
        <v>46.04</v>
      </c>
      <c r="M497" s="37">
        <v>46.04</v>
      </c>
      <c r="N497" s="37">
        <v>46.04</v>
      </c>
      <c r="O497" s="37">
        <v>46.04</v>
      </c>
      <c r="P497" s="37">
        <v>46.04</v>
      </c>
      <c r="Q497" s="37">
        <v>46.04</v>
      </c>
      <c r="R497" s="37">
        <v>46.04</v>
      </c>
      <c r="S497" s="37">
        <v>46.04</v>
      </c>
      <c r="T497" s="37">
        <v>46.04</v>
      </c>
      <c r="U497" s="37">
        <v>46.04</v>
      </c>
      <c r="V497" s="37">
        <v>46.04</v>
      </c>
    </row>
    <row r="498" spans="8:22">
      <c r="H498" s="6">
        <v>31</v>
      </c>
      <c r="I498" s="6" t="str">
        <f t="shared" si="68"/>
        <v>東彩ガス_13A</v>
      </c>
      <c r="J498" s="6" t="str">
        <f t="shared" si="69"/>
        <v>31東彩ガス_13A</v>
      </c>
      <c r="K498" s="37">
        <v>45</v>
      </c>
      <c r="L498" s="37">
        <v>45</v>
      </c>
      <c r="M498" s="37">
        <v>45</v>
      </c>
      <c r="N498" s="37">
        <v>45</v>
      </c>
      <c r="O498" s="37">
        <v>45</v>
      </c>
      <c r="P498" s="37">
        <v>45</v>
      </c>
      <c r="Q498" s="37">
        <v>45</v>
      </c>
      <c r="R498" s="37">
        <v>45</v>
      </c>
      <c r="S498" s="37">
        <v>45</v>
      </c>
      <c r="T498" s="37">
        <v>45</v>
      </c>
      <c r="U498" s="37">
        <v>45</v>
      </c>
      <c r="V498" s="37">
        <v>45</v>
      </c>
    </row>
    <row r="499" spans="8:22">
      <c r="H499" s="6">
        <v>31</v>
      </c>
      <c r="I499" s="6" t="str">
        <f t="shared" si="68"/>
        <v>日高都市ガス_13A</v>
      </c>
      <c r="J499" s="6" t="str">
        <f t="shared" si="69"/>
        <v>31日高都市ガス_13A</v>
      </c>
      <c r="K499" s="37">
        <v>45</v>
      </c>
      <c r="L499" s="37">
        <v>45</v>
      </c>
      <c r="M499" s="37">
        <v>45</v>
      </c>
      <c r="N499" s="37">
        <v>45</v>
      </c>
      <c r="O499" s="37">
        <v>45</v>
      </c>
      <c r="P499" s="37">
        <v>45</v>
      </c>
      <c r="Q499" s="37">
        <v>45</v>
      </c>
      <c r="R499" s="37">
        <v>45</v>
      </c>
      <c r="S499" s="37">
        <v>45</v>
      </c>
      <c r="T499" s="37">
        <v>45</v>
      </c>
      <c r="U499" s="37">
        <v>45</v>
      </c>
      <c r="V499" s="37">
        <v>45</v>
      </c>
    </row>
    <row r="500" spans="8:22">
      <c r="H500" s="6">
        <v>31</v>
      </c>
      <c r="I500" s="6" t="str">
        <f t="shared" si="68"/>
        <v>武州ガス_13A</v>
      </c>
      <c r="J500" s="6" t="str">
        <f t="shared" si="69"/>
        <v>31武州ガス_13A</v>
      </c>
      <c r="K500" s="37">
        <v>45</v>
      </c>
      <c r="L500" s="37">
        <v>45</v>
      </c>
      <c r="M500" s="37">
        <v>45</v>
      </c>
      <c r="N500" s="37">
        <v>45</v>
      </c>
      <c r="O500" s="37">
        <v>45</v>
      </c>
      <c r="P500" s="37">
        <v>45</v>
      </c>
      <c r="Q500" s="37">
        <v>45</v>
      </c>
      <c r="R500" s="37">
        <v>45</v>
      </c>
      <c r="S500" s="37">
        <v>45</v>
      </c>
      <c r="T500" s="37">
        <v>45</v>
      </c>
      <c r="U500" s="37">
        <v>45</v>
      </c>
      <c r="V500" s="37">
        <v>45</v>
      </c>
    </row>
    <row r="501" spans="8:22">
      <c r="H501" s="6">
        <v>31</v>
      </c>
      <c r="I501" s="6" t="str">
        <f t="shared" si="68"/>
        <v>本庄ガス_13A</v>
      </c>
      <c r="J501" s="6" t="str">
        <f t="shared" si="69"/>
        <v>31本庄ガス_13A</v>
      </c>
      <c r="K501" s="59">
        <v>45</v>
      </c>
      <c r="L501" s="59">
        <v>45</v>
      </c>
      <c r="M501" s="59">
        <v>45</v>
      </c>
      <c r="N501" s="59">
        <v>45</v>
      </c>
      <c r="O501" s="59">
        <v>45</v>
      </c>
      <c r="P501" s="59">
        <v>45</v>
      </c>
      <c r="Q501" s="59">
        <v>45</v>
      </c>
      <c r="R501" s="59">
        <v>45</v>
      </c>
      <c r="S501" s="59">
        <v>45</v>
      </c>
      <c r="T501" s="59">
        <v>45</v>
      </c>
      <c r="U501" s="59">
        <v>45</v>
      </c>
      <c r="V501" s="59">
        <v>45</v>
      </c>
    </row>
    <row r="502" spans="8:22">
      <c r="H502" s="6">
        <v>31</v>
      </c>
      <c r="I502" s="6" t="str">
        <f t="shared" si="68"/>
        <v>武蔵野ガス_13A</v>
      </c>
      <c r="J502" s="6" t="str">
        <f t="shared" si="69"/>
        <v>31武蔵野ガス_13A</v>
      </c>
      <c r="K502" s="37">
        <v>45</v>
      </c>
      <c r="L502" s="37">
        <v>45</v>
      </c>
      <c r="M502" s="37">
        <v>45</v>
      </c>
      <c r="N502" s="37">
        <v>45</v>
      </c>
      <c r="O502" s="37">
        <v>45</v>
      </c>
      <c r="P502" s="37">
        <v>45</v>
      </c>
      <c r="Q502" s="37">
        <v>45</v>
      </c>
      <c r="R502" s="37">
        <v>45</v>
      </c>
      <c r="S502" s="37">
        <v>45</v>
      </c>
      <c r="T502" s="37">
        <v>45</v>
      </c>
      <c r="U502" s="37">
        <v>45</v>
      </c>
      <c r="V502" s="37">
        <v>45</v>
      </c>
    </row>
    <row r="503" spans="8:22">
      <c r="H503" s="6">
        <v>31</v>
      </c>
      <c r="I503" s="6" t="str">
        <f t="shared" si="68"/>
        <v>鷲宮ガス_13A</v>
      </c>
      <c r="J503" s="6" t="str">
        <f t="shared" si="69"/>
        <v>31鷲宮ガス_13A</v>
      </c>
      <c r="K503" s="37">
        <v>45</v>
      </c>
      <c r="L503" s="37">
        <v>45</v>
      </c>
      <c r="M503" s="37">
        <v>45</v>
      </c>
      <c r="N503" s="37">
        <v>45</v>
      </c>
      <c r="O503" s="37">
        <v>45</v>
      </c>
      <c r="P503" s="37">
        <v>45</v>
      </c>
      <c r="Q503" s="37">
        <v>45</v>
      </c>
      <c r="R503" s="37">
        <v>45</v>
      </c>
      <c r="S503" s="37">
        <v>45</v>
      </c>
      <c r="T503" s="37">
        <v>45</v>
      </c>
      <c r="U503" s="37">
        <v>45</v>
      </c>
      <c r="V503" s="37">
        <v>45</v>
      </c>
    </row>
    <row r="504" spans="8:22">
      <c r="H504" s="6">
        <v>31</v>
      </c>
      <c r="I504" s="6" t="str">
        <f t="shared" si="68"/>
        <v>入間ガス_6A</v>
      </c>
      <c r="J504" s="6" t="str">
        <f t="shared" si="69"/>
        <v>31入間ガス_6A</v>
      </c>
      <c r="K504" s="37">
        <v>29.3</v>
      </c>
      <c r="L504" s="37">
        <v>29.3</v>
      </c>
      <c r="M504" s="37">
        <v>29.3</v>
      </c>
      <c r="N504" s="37">
        <v>29.3</v>
      </c>
      <c r="O504" s="37">
        <v>29.3</v>
      </c>
      <c r="P504" s="37">
        <v>29.3</v>
      </c>
      <c r="Q504" s="37">
        <v>29.3</v>
      </c>
      <c r="R504" s="37">
        <v>29.3</v>
      </c>
      <c r="S504" s="37">
        <v>29.3</v>
      </c>
      <c r="T504" s="37">
        <v>29.3</v>
      </c>
      <c r="U504" s="37">
        <v>29.3</v>
      </c>
      <c r="V504" s="37">
        <v>29.3</v>
      </c>
    </row>
    <row r="505" spans="8:22">
      <c r="H505" s="6">
        <v>31</v>
      </c>
      <c r="I505" s="6" t="str">
        <f t="shared" si="68"/>
        <v>角栄ガス_6A</v>
      </c>
      <c r="J505" s="6" t="str">
        <f t="shared" si="69"/>
        <v>31角栄ガス_6A</v>
      </c>
      <c r="K505" s="37">
        <v>0</v>
      </c>
      <c r="L505" s="37">
        <v>0</v>
      </c>
      <c r="M505" s="37">
        <v>0</v>
      </c>
      <c r="N505" s="37">
        <v>0</v>
      </c>
      <c r="O505" s="37">
        <v>0</v>
      </c>
      <c r="P505" s="37">
        <v>0</v>
      </c>
      <c r="Q505" s="37">
        <v>0</v>
      </c>
      <c r="R505" s="37">
        <v>0</v>
      </c>
      <c r="S505" s="37">
        <v>0</v>
      </c>
      <c r="T505" s="37">
        <v>0</v>
      </c>
      <c r="U505" s="37">
        <v>0</v>
      </c>
      <c r="V505" s="37">
        <v>0</v>
      </c>
    </row>
    <row r="506" spans="8:22">
      <c r="H506" s="6">
        <v>31</v>
      </c>
      <c r="I506" s="6" t="s">
        <v>367</v>
      </c>
      <c r="J506" s="6" t="str">
        <f t="shared" si="69"/>
        <v>31新日本瓦斯_6A</v>
      </c>
      <c r="K506" s="37">
        <v>0</v>
      </c>
      <c r="L506" s="37">
        <v>0</v>
      </c>
      <c r="M506" s="37">
        <v>0</v>
      </c>
      <c r="N506" s="37">
        <v>0</v>
      </c>
      <c r="O506" s="37">
        <v>0</v>
      </c>
      <c r="P506" s="37">
        <v>0</v>
      </c>
      <c r="Q506" s="37">
        <v>0</v>
      </c>
      <c r="R506" s="37">
        <v>0</v>
      </c>
      <c r="S506" s="37">
        <v>0</v>
      </c>
      <c r="T506" s="37">
        <v>0</v>
      </c>
      <c r="U506" s="37">
        <v>0</v>
      </c>
      <c r="V506" s="37">
        <v>0</v>
      </c>
    </row>
    <row r="507" spans="8:22">
      <c r="H507" s="6">
        <v>31</v>
      </c>
      <c r="I507" s="6" t="str">
        <f>I478</f>
        <v>秩父ガス_6A</v>
      </c>
      <c r="J507" s="6" t="str">
        <f t="shared" si="69"/>
        <v>31秩父ガス_6A</v>
      </c>
      <c r="K507" s="37">
        <v>0</v>
      </c>
      <c r="L507" s="37">
        <v>0</v>
      </c>
      <c r="M507" s="37">
        <v>0</v>
      </c>
      <c r="N507" s="37">
        <v>0</v>
      </c>
      <c r="O507" s="37">
        <v>0</v>
      </c>
      <c r="P507" s="37">
        <v>0</v>
      </c>
      <c r="Q507" s="37">
        <v>0</v>
      </c>
      <c r="R507" s="37">
        <v>0</v>
      </c>
      <c r="S507" s="37">
        <v>0</v>
      </c>
      <c r="T507" s="37">
        <v>0</v>
      </c>
      <c r="U507" s="37">
        <v>0</v>
      </c>
      <c r="V507" s="37">
        <v>0</v>
      </c>
    </row>
    <row r="508" spans="8:22">
      <c r="H508" s="6">
        <v>31</v>
      </c>
      <c r="I508" s="6" t="str">
        <f>I479</f>
        <v>日高都市ガス_6A</v>
      </c>
      <c r="J508" s="6" t="str">
        <f t="shared" si="69"/>
        <v>31日高都市ガス_6A</v>
      </c>
      <c r="K508" s="37">
        <v>29.3</v>
      </c>
      <c r="L508" s="37">
        <v>29.3</v>
      </c>
      <c r="M508" s="37">
        <v>29.3</v>
      </c>
      <c r="N508" s="37">
        <v>29.3</v>
      </c>
      <c r="O508" s="37">
        <v>29.3</v>
      </c>
      <c r="P508" s="37">
        <v>29.3</v>
      </c>
      <c r="Q508" s="37">
        <v>29.3</v>
      </c>
      <c r="R508" s="37">
        <v>29.3</v>
      </c>
      <c r="S508" s="37">
        <v>29.3</v>
      </c>
      <c r="T508" s="37">
        <v>29.3</v>
      </c>
      <c r="U508" s="37">
        <v>29.3</v>
      </c>
      <c r="V508" s="37">
        <v>29.3</v>
      </c>
    </row>
    <row r="509" spans="8:22">
      <c r="H509" s="6">
        <v>31</v>
      </c>
      <c r="I509" s="6" t="str">
        <f>I480</f>
        <v>武蔵野ガス_6A</v>
      </c>
      <c r="J509" s="6" t="str">
        <f t="shared" si="69"/>
        <v>31武蔵野ガス_6A</v>
      </c>
      <c r="K509" s="37">
        <v>0</v>
      </c>
      <c r="L509" s="37">
        <v>0</v>
      </c>
      <c r="M509" s="37">
        <v>0</v>
      </c>
      <c r="N509" s="37">
        <v>0</v>
      </c>
      <c r="O509" s="37">
        <v>0</v>
      </c>
      <c r="P509" s="37">
        <v>0</v>
      </c>
      <c r="Q509" s="37">
        <v>0</v>
      </c>
      <c r="R509" s="37">
        <v>0</v>
      </c>
      <c r="S509" s="37">
        <v>0</v>
      </c>
      <c r="T509" s="37">
        <v>0</v>
      </c>
      <c r="U509" s="37">
        <v>0</v>
      </c>
      <c r="V509" s="37">
        <v>0</v>
      </c>
    </row>
    <row r="510" spans="8:22">
      <c r="H510" s="6">
        <v>31</v>
      </c>
      <c r="I510" s="6" t="s">
        <v>462</v>
      </c>
      <c r="J510" s="6" t="str">
        <f t="shared" si="69"/>
        <v>31本庄ガス_調整ガス</v>
      </c>
      <c r="K510" s="37">
        <v>41.86</v>
      </c>
      <c r="L510" s="37">
        <v>41.86</v>
      </c>
      <c r="M510" s="37">
        <v>41.86</v>
      </c>
      <c r="N510" s="37">
        <v>41.86</v>
      </c>
      <c r="O510" s="37">
        <v>41.86</v>
      </c>
      <c r="P510" s="37">
        <v>41.86</v>
      </c>
      <c r="Q510" s="37">
        <v>41.86</v>
      </c>
      <c r="R510" s="37">
        <v>41.86</v>
      </c>
      <c r="S510" s="37">
        <v>41.86</v>
      </c>
      <c r="T510" s="37">
        <v>41.86</v>
      </c>
      <c r="U510" s="37">
        <v>41.86</v>
      </c>
      <c r="V510" s="37">
        <v>41.86</v>
      </c>
    </row>
    <row r="511" spans="8:22">
      <c r="H511" s="6">
        <v>31</v>
      </c>
      <c r="I511" s="6" t="str">
        <f>I481</f>
        <v>本庄ガス_12A</v>
      </c>
      <c r="J511" s="6" t="str">
        <f t="shared" si="69"/>
        <v>31本庄ガス_12A</v>
      </c>
      <c r="K511" s="37">
        <v>43.4</v>
      </c>
      <c r="L511" s="37">
        <v>43.4</v>
      </c>
      <c r="M511" s="37">
        <v>43.4</v>
      </c>
      <c r="N511" s="37">
        <v>43.4</v>
      </c>
      <c r="O511" s="37">
        <v>43.4</v>
      </c>
      <c r="P511" s="37">
        <v>43.4</v>
      </c>
      <c r="Q511" s="37">
        <v>43.4</v>
      </c>
      <c r="R511" s="37">
        <v>43.4</v>
      </c>
      <c r="S511" s="37">
        <v>43.4</v>
      </c>
      <c r="T511" s="37">
        <v>43.4</v>
      </c>
      <c r="U511" s="37">
        <v>43.4</v>
      </c>
      <c r="V511" s="37">
        <v>43.4</v>
      </c>
    </row>
    <row r="512" spans="8:22">
      <c r="H512" s="6">
        <v>31</v>
      </c>
      <c r="I512" s="6" t="str">
        <f>I483</f>
        <v>シートその１で設定した都市ガス</v>
      </c>
      <c r="J512" s="6" t="str">
        <f t="shared" si="69"/>
        <v>31シートその１で設定した都市ガス</v>
      </c>
      <c r="K512" s="37">
        <v>9999</v>
      </c>
      <c r="L512" s="37">
        <v>9999</v>
      </c>
      <c r="M512" s="37">
        <v>9999</v>
      </c>
      <c r="N512" s="37">
        <v>9999</v>
      </c>
      <c r="O512" s="37">
        <v>9999</v>
      </c>
      <c r="P512" s="37">
        <v>9999</v>
      </c>
      <c r="Q512" s="37">
        <v>9999</v>
      </c>
      <c r="R512" s="37">
        <v>9999</v>
      </c>
      <c r="S512" s="37">
        <v>9999</v>
      </c>
      <c r="T512" s="37">
        <v>9999</v>
      </c>
      <c r="U512" s="37">
        <v>9999</v>
      </c>
      <c r="V512" s="37">
        <v>9999</v>
      </c>
    </row>
    <row r="513" spans="8:22">
      <c r="H513" s="6">
        <v>31</v>
      </c>
      <c r="I513" s="6" t="str">
        <f>I484</f>
        <v>シートその１で設定した都市ガス</v>
      </c>
      <c r="J513" s="6" t="str">
        <f t="shared" si="69"/>
        <v>31シートその１で設定した都市ガス</v>
      </c>
      <c r="K513" s="37">
        <v>9999</v>
      </c>
      <c r="L513" s="37">
        <v>9999</v>
      </c>
      <c r="M513" s="37">
        <v>9999</v>
      </c>
      <c r="N513" s="37">
        <v>9999</v>
      </c>
      <c r="O513" s="37">
        <v>9999</v>
      </c>
      <c r="P513" s="37">
        <v>9999</v>
      </c>
      <c r="Q513" s="37">
        <v>9999</v>
      </c>
      <c r="R513" s="37">
        <v>9999</v>
      </c>
      <c r="S513" s="37">
        <v>9999</v>
      </c>
      <c r="T513" s="37">
        <v>9999</v>
      </c>
      <c r="U513" s="37">
        <v>9999</v>
      </c>
      <c r="V513" s="37">
        <v>9999</v>
      </c>
    </row>
  </sheetData>
  <sheetProtection autoFilter="0"/>
  <autoFilter ref="A4:AW47" xr:uid="{00000000-0009-0000-0000-000004000000}"/>
  <phoneticPr fontId="2"/>
  <printOptions gridLines="1"/>
  <pageMargins left="0.70866141732283472" right="0.70866141732283472" top="0.74803149606299213" bottom="0.74803149606299213" header="0.31496062992125984" footer="0.31496062992125984"/>
  <pageSetup paperSize="8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03"/>
  <sheetViews>
    <sheetView view="pageBreakPreview" zoomScaleNormal="100" zoomScaleSheetLayoutView="100" workbookViewId="0">
      <pane xSplit="5" ySplit="7" topLeftCell="F8" activePane="bottomRight" state="frozen"/>
      <selection pane="topRight"/>
      <selection pane="bottomLeft"/>
      <selection pane="bottomRight" activeCell="C47" sqref="C47"/>
    </sheetView>
  </sheetViews>
  <sheetFormatPr defaultColWidth="5.625" defaultRowHeight="13.5"/>
  <cols>
    <col min="1" max="1" width="8.625" style="1" customWidth="1"/>
    <col min="2" max="2" width="20.625" style="1" customWidth="1"/>
    <col min="3" max="4" width="15.625" style="1" customWidth="1"/>
    <col min="5" max="5" width="8.625" style="1" customWidth="1"/>
    <col min="6" max="6" width="16" style="1" customWidth="1"/>
    <col min="7" max="7" width="10.625" style="1" hidden="1" customWidth="1"/>
    <col min="8" max="10" width="10.625" style="1" customWidth="1"/>
    <col min="11" max="11" width="6.625" style="1" customWidth="1"/>
    <col min="12" max="16384" width="5.625" style="1"/>
  </cols>
  <sheetData>
    <row r="1" spans="1:11">
      <c r="A1" s="2" t="s">
        <v>481</v>
      </c>
      <c r="B1" s="2"/>
      <c r="I1" s="3" t="s">
        <v>478</v>
      </c>
      <c r="J1" s="63" t="str">
        <f>IF(その１!$D$12="","",その１!$D$12)</f>
        <v/>
      </c>
    </row>
    <row r="2" spans="1:11">
      <c r="J2" s="62" t="str">
        <f>CONCATENATE("令和",その１!$C$3,"年度")</f>
        <v>令和2年度</v>
      </c>
    </row>
    <row r="3" spans="1:11">
      <c r="A3" s="1" t="s">
        <v>339</v>
      </c>
    </row>
    <row r="4" spans="1:11" ht="14.25" thickBot="1"/>
    <row r="5" spans="1:11" ht="13.5" customHeight="1">
      <c r="A5" s="649" t="s">
        <v>442</v>
      </c>
      <c r="B5" s="656" t="s">
        <v>10</v>
      </c>
      <c r="C5" s="4" t="s">
        <v>85</v>
      </c>
      <c r="D5" s="4"/>
      <c r="E5" s="652" t="s">
        <v>13</v>
      </c>
      <c r="F5" s="4" t="s">
        <v>86</v>
      </c>
      <c r="G5" s="4"/>
      <c r="H5" s="4"/>
      <c r="I5" s="8"/>
      <c r="J5" s="5"/>
      <c r="K5" s="5"/>
    </row>
    <row r="6" spans="1:11">
      <c r="A6" s="650"/>
      <c r="B6" s="657"/>
      <c r="C6" s="655" t="s">
        <v>138</v>
      </c>
      <c r="D6" s="655" t="s">
        <v>12</v>
      </c>
      <c r="E6" s="653"/>
      <c r="F6" s="3" t="str">
        <f>CONCATENATE("令和",その１!C3,"年度")</f>
        <v>令和2年度</v>
      </c>
      <c r="G6" s="11" t="s">
        <v>14</v>
      </c>
      <c r="H6" s="12" t="s">
        <v>121</v>
      </c>
      <c r="I6" s="12"/>
      <c r="J6" s="31" t="s">
        <v>14</v>
      </c>
      <c r="K6" s="32"/>
    </row>
    <row r="7" spans="1:11">
      <c r="A7" s="651"/>
      <c r="B7" s="658"/>
      <c r="C7" s="654"/>
      <c r="D7" s="654"/>
      <c r="E7" s="654"/>
      <c r="F7" s="3" t="s">
        <v>14</v>
      </c>
      <c r="G7" s="7" t="s">
        <v>15</v>
      </c>
      <c r="H7" s="10" t="s">
        <v>122</v>
      </c>
      <c r="I7" s="9" t="s">
        <v>123</v>
      </c>
      <c r="J7" s="33" t="s">
        <v>124</v>
      </c>
      <c r="K7" s="34"/>
    </row>
    <row r="8" spans="1:11" ht="20.100000000000001" customHeight="1">
      <c r="A8" s="57" t="s">
        <v>441</v>
      </c>
      <c r="B8" s="52" t="s">
        <v>125</v>
      </c>
      <c r="C8" s="41">
        <v>45</v>
      </c>
      <c r="D8" s="18" t="s">
        <v>128</v>
      </c>
      <c r="E8" s="24" t="s">
        <v>139</v>
      </c>
      <c r="F8" s="13">
        <f>その２!GX6</f>
        <v>0</v>
      </c>
      <c r="G8" s="13">
        <f>SUM(F8:F8)</f>
        <v>0</v>
      </c>
      <c r="H8" s="13">
        <v>0.96665500000000004</v>
      </c>
      <c r="I8" s="14">
        <v>1E-3</v>
      </c>
      <c r="J8" s="14">
        <f>G8*H8*I8</f>
        <v>0</v>
      </c>
      <c r="K8" s="27" t="s">
        <v>323</v>
      </c>
    </row>
    <row r="9" spans="1:11" ht="20.100000000000001" customHeight="1">
      <c r="A9" s="39"/>
      <c r="B9" s="53"/>
      <c r="C9" s="42"/>
      <c r="D9" s="21"/>
      <c r="E9" s="25" t="s">
        <v>140</v>
      </c>
      <c r="F9" s="22">
        <f>その２!GX7</f>
        <v>0</v>
      </c>
      <c r="G9" s="22">
        <f>SUM(F9:F9)</f>
        <v>0</v>
      </c>
      <c r="H9" s="22">
        <v>1</v>
      </c>
      <c r="I9" s="23">
        <v>1E-3</v>
      </c>
      <c r="J9" s="23">
        <f>G9*H9*I9</f>
        <v>0</v>
      </c>
      <c r="K9" s="28" t="s">
        <v>323</v>
      </c>
    </row>
    <row r="10" spans="1:11" ht="20.100000000000001" customHeight="1">
      <c r="A10" s="39"/>
      <c r="B10" s="53"/>
      <c r="C10" s="42"/>
      <c r="D10" s="19" t="s">
        <v>129</v>
      </c>
      <c r="E10" s="26" t="s">
        <v>139</v>
      </c>
      <c r="F10" s="15">
        <f>その２!GX8</f>
        <v>0</v>
      </c>
      <c r="G10" s="22">
        <f>SUM(F10:F10)</f>
        <v>0</v>
      </c>
      <c r="H10" s="15">
        <v>0.95712200000000003</v>
      </c>
      <c r="I10" s="16">
        <v>1E-3</v>
      </c>
      <c r="J10" s="16">
        <f>G10*H10*I10</f>
        <v>0</v>
      </c>
      <c r="K10" s="29" t="s">
        <v>323</v>
      </c>
    </row>
    <row r="11" spans="1:11" ht="20.100000000000001" customHeight="1">
      <c r="A11" s="39"/>
      <c r="B11" s="53"/>
      <c r="C11" s="42"/>
      <c r="D11" s="19"/>
      <c r="E11" s="26" t="s">
        <v>140</v>
      </c>
      <c r="F11" s="15">
        <f>その２!GX9</f>
        <v>0</v>
      </c>
      <c r="G11" s="22">
        <f>SUM(F11:F11)</f>
        <v>0</v>
      </c>
      <c r="H11" s="15">
        <v>1</v>
      </c>
      <c r="I11" s="16">
        <v>1E-3</v>
      </c>
      <c r="J11" s="16">
        <f>G11*H11*I11</f>
        <v>0</v>
      </c>
      <c r="K11" s="29" t="s">
        <v>323</v>
      </c>
    </row>
    <row r="12" spans="1:11" ht="20.100000000000001" customHeight="1">
      <c r="A12" s="39"/>
      <c r="B12" s="53"/>
      <c r="C12" s="21"/>
      <c r="D12" s="20" t="s">
        <v>130</v>
      </c>
      <c r="E12" s="26"/>
      <c r="F12" s="26" t="s">
        <v>141</v>
      </c>
      <c r="G12" s="26" t="s">
        <v>141</v>
      </c>
      <c r="H12" s="26" t="s">
        <v>141</v>
      </c>
      <c r="I12" s="26" t="s">
        <v>141</v>
      </c>
      <c r="J12" s="16">
        <f>ROUND(J8+J9,0)+ROUND(J10+J11,0)</f>
        <v>0</v>
      </c>
      <c r="K12" s="29" t="s">
        <v>323</v>
      </c>
    </row>
    <row r="13" spans="1:11" ht="20.100000000000001" customHeight="1">
      <c r="A13" s="39"/>
      <c r="B13" s="53"/>
      <c r="C13" s="43">
        <v>43.12</v>
      </c>
      <c r="D13" s="19" t="s">
        <v>128</v>
      </c>
      <c r="E13" s="26" t="s">
        <v>139</v>
      </c>
      <c r="F13" s="15">
        <f>その２!GX10</f>
        <v>0</v>
      </c>
      <c r="G13" s="22">
        <f>SUM(F13:F13)</f>
        <v>0</v>
      </c>
      <c r="H13" s="15">
        <v>0.96665500000000004</v>
      </c>
      <c r="I13" s="16">
        <v>1E-3</v>
      </c>
      <c r="J13" s="16">
        <f>G13*H13*I13</f>
        <v>0</v>
      </c>
      <c r="K13" s="29" t="s">
        <v>323</v>
      </c>
    </row>
    <row r="14" spans="1:11" ht="20.100000000000001" customHeight="1">
      <c r="A14" s="39"/>
      <c r="B14" s="53"/>
      <c r="C14" s="42"/>
      <c r="D14" s="21"/>
      <c r="E14" s="25" t="s">
        <v>140</v>
      </c>
      <c r="F14" s="22">
        <f>その２!GX11</f>
        <v>0</v>
      </c>
      <c r="G14" s="22">
        <f>SUM(F14:F14)</f>
        <v>0</v>
      </c>
      <c r="H14" s="22">
        <v>1</v>
      </c>
      <c r="I14" s="23">
        <v>1E-3</v>
      </c>
      <c r="J14" s="23">
        <f>G14*H14*I14</f>
        <v>0</v>
      </c>
      <c r="K14" s="28" t="s">
        <v>323</v>
      </c>
    </row>
    <row r="15" spans="1:11" ht="20.100000000000001" customHeight="1">
      <c r="A15" s="39"/>
      <c r="B15" s="53"/>
      <c r="C15" s="42"/>
      <c r="D15" s="19" t="s">
        <v>129</v>
      </c>
      <c r="E15" s="26" t="s">
        <v>139</v>
      </c>
      <c r="F15" s="15">
        <f>その２!GX12</f>
        <v>0</v>
      </c>
      <c r="G15" s="22">
        <f>SUM(F15:F15)</f>
        <v>0</v>
      </c>
      <c r="H15" s="15">
        <v>0.95712200000000003</v>
      </c>
      <c r="I15" s="16">
        <v>1E-3</v>
      </c>
      <c r="J15" s="16">
        <f>G15*H15*I15</f>
        <v>0</v>
      </c>
      <c r="K15" s="29" t="s">
        <v>323</v>
      </c>
    </row>
    <row r="16" spans="1:11" ht="20.100000000000001" customHeight="1">
      <c r="A16" s="39"/>
      <c r="B16" s="53"/>
      <c r="C16" s="42"/>
      <c r="D16" s="19"/>
      <c r="E16" s="26" t="s">
        <v>140</v>
      </c>
      <c r="F16" s="15">
        <f>その２!GX13</f>
        <v>0</v>
      </c>
      <c r="G16" s="22">
        <f>SUM(F16:F16)</f>
        <v>0</v>
      </c>
      <c r="H16" s="15">
        <v>1</v>
      </c>
      <c r="I16" s="16">
        <v>1E-3</v>
      </c>
      <c r="J16" s="16">
        <f>G16*H16*I16</f>
        <v>0</v>
      </c>
      <c r="K16" s="29" t="s">
        <v>323</v>
      </c>
    </row>
    <row r="17" spans="1:11" ht="20.100000000000001" customHeight="1">
      <c r="A17" s="39"/>
      <c r="B17" s="53"/>
      <c r="C17" s="21"/>
      <c r="D17" s="20" t="s">
        <v>130</v>
      </c>
      <c r="E17" s="26" t="s">
        <v>140</v>
      </c>
      <c r="F17" s="26" t="s">
        <v>141</v>
      </c>
      <c r="G17" s="26" t="s">
        <v>141</v>
      </c>
      <c r="H17" s="26" t="s">
        <v>141</v>
      </c>
      <c r="I17" s="26" t="s">
        <v>141</v>
      </c>
      <c r="J17" s="16">
        <f>ROUND(J13+J14,0)+ROUND(J15+J16,0)</f>
        <v>0</v>
      </c>
      <c r="K17" s="29" t="s">
        <v>323</v>
      </c>
    </row>
    <row r="18" spans="1:11" ht="20.100000000000001" customHeight="1">
      <c r="A18" s="39"/>
      <c r="B18" s="53"/>
      <c r="C18" s="43">
        <v>46.04</v>
      </c>
      <c r="D18" s="19" t="s">
        <v>128</v>
      </c>
      <c r="E18" s="26" t="s">
        <v>139</v>
      </c>
      <c r="F18" s="15">
        <f>その２!GX14</f>
        <v>0</v>
      </c>
      <c r="G18" s="22">
        <f>SUM(F18:F18)</f>
        <v>0</v>
      </c>
      <c r="H18" s="15">
        <v>0.96665500000000004</v>
      </c>
      <c r="I18" s="16">
        <v>1E-3</v>
      </c>
      <c r="J18" s="16">
        <f>G18*H18*I18</f>
        <v>0</v>
      </c>
      <c r="K18" s="29" t="s">
        <v>323</v>
      </c>
    </row>
    <row r="19" spans="1:11" ht="20.100000000000001" customHeight="1">
      <c r="A19" s="39"/>
      <c r="B19" s="53"/>
      <c r="C19" s="42"/>
      <c r="D19" s="21"/>
      <c r="E19" s="25" t="s">
        <v>140</v>
      </c>
      <c r="F19" s="22">
        <f>その２!GX15</f>
        <v>0</v>
      </c>
      <c r="G19" s="22">
        <f>SUM(F19:F19)</f>
        <v>0</v>
      </c>
      <c r="H19" s="22">
        <v>1</v>
      </c>
      <c r="I19" s="23">
        <v>1E-3</v>
      </c>
      <c r="J19" s="23">
        <f>G19*H19*I19</f>
        <v>0</v>
      </c>
      <c r="K19" s="28" t="s">
        <v>323</v>
      </c>
    </row>
    <row r="20" spans="1:11" ht="20.100000000000001" customHeight="1">
      <c r="A20" s="39"/>
      <c r="B20" s="53"/>
      <c r="C20" s="42"/>
      <c r="D20" s="19" t="s">
        <v>129</v>
      </c>
      <c r="E20" s="26" t="s">
        <v>139</v>
      </c>
      <c r="F20" s="15">
        <f>その２!GX16</f>
        <v>0</v>
      </c>
      <c r="G20" s="22">
        <f>SUM(F20:F20)</f>
        <v>0</v>
      </c>
      <c r="H20" s="15">
        <v>0.95712200000000003</v>
      </c>
      <c r="I20" s="16">
        <v>1E-3</v>
      </c>
      <c r="J20" s="16">
        <f>G20*H20*I20</f>
        <v>0</v>
      </c>
      <c r="K20" s="29" t="s">
        <v>323</v>
      </c>
    </row>
    <row r="21" spans="1:11" ht="20.100000000000001" customHeight="1">
      <c r="A21" s="39"/>
      <c r="B21" s="53"/>
      <c r="C21" s="42"/>
      <c r="D21" s="19"/>
      <c r="E21" s="26" t="s">
        <v>140</v>
      </c>
      <c r="F21" s="15">
        <f>その２!GX17</f>
        <v>0</v>
      </c>
      <c r="G21" s="22">
        <f>SUM(F21:F21)</f>
        <v>0</v>
      </c>
      <c r="H21" s="15">
        <v>1</v>
      </c>
      <c r="I21" s="16">
        <v>1E-3</v>
      </c>
      <c r="J21" s="16">
        <f>G21*H21*I21</f>
        <v>0</v>
      </c>
      <c r="K21" s="29" t="s">
        <v>323</v>
      </c>
    </row>
    <row r="22" spans="1:11" ht="20.100000000000001" customHeight="1">
      <c r="A22" s="39"/>
      <c r="B22" s="54"/>
      <c r="C22" s="21"/>
      <c r="D22" s="20" t="s">
        <v>130</v>
      </c>
      <c r="E22" s="26" t="s">
        <v>140</v>
      </c>
      <c r="F22" s="26" t="s">
        <v>141</v>
      </c>
      <c r="G22" s="26" t="s">
        <v>141</v>
      </c>
      <c r="H22" s="26" t="s">
        <v>141</v>
      </c>
      <c r="I22" s="26" t="s">
        <v>141</v>
      </c>
      <c r="J22" s="16">
        <f>ROUND(J18+J19,0)+ROUND(J20+J21,0)</f>
        <v>0</v>
      </c>
      <c r="K22" s="29" t="s">
        <v>323</v>
      </c>
    </row>
    <row r="23" spans="1:11" ht="20.100000000000001" customHeight="1">
      <c r="A23" s="39"/>
      <c r="B23" s="55" t="s">
        <v>131</v>
      </c>
      <c r="C23" s="43">
        <v>41.86</v>
      </c>
      <c r="D23" s="19" t="s">
        <v>128</v>
      </c>
      <c r="E23" s="26" t="s">
        <v>139</v>
      </c>
      <c r="F23" s="15">
        <f>その２!GX18</f>
        <v>0</v>
      </c>
      <c r="G23" s="22">
        <f>SUM(F23:F23)</f>
        <v>0</v>
      </c>
      <c r="H23" s="15">
        <v>0.96665500000000004</v>
      </c>
      <c r="I23" s="16">
        <v>1E-3</v>
      </c>
      <c r="J23" s="16">
        <f>G23*H23*I23</f>
        <v>0</v>
      </c>
      <c r="K23" s="29" t="s">
        <v>323</v>
      </c>
    </row>
    <row r="24" spans="1:11" ht="20.100000000000001" customHeight="1">
      <c r="A24" s="39"/>
      <c r="B24" s="53"/>
      <c r="C24" s="42"/>
      <c r="D24" s="21"/>
      <c r="E24" s="25" t="s">
        <v>140</v>
      </c>
      <c r="F24" s="22">
        <f>その２!GX19</f>
        <v>0</v>
      </c>
      <c r="G24" s="22">
        <f>SUM(F24:F24)</f>
        <v>0</v>
      </c>
      <c r="H24" s="22">
        <v>1</v>
      </c>
      <c r="I24" s="23">
        <v>1E-3</v>
      </c>
      <c r="J24" s="23">
        <f>G24*H24*I24</f>
        <v>0</v>
      </c>
      <c r="K24" s="28" t="s">
        <v>323</v>
      </c>
    </row>
    <row r="25" spans="1:11" ht="20.100000000000001" customHeight="1">
      <c r="A25" s="39"/>
      <c r="B25" s="53"/>
      <c r="C25" s="42"/>
      <c r="D25" s="19" t="s">
        <v>129</v>
      </c>
      <c r="E25" s="26" t="s">
        <v>139</v>
      </c>
      <c r="F25" s="15">
        <f>その２!GX20</f>
        <v>0</v>
      </c>
      <c r="G25" s="22">
        <f>SUM(F25:F25)</f>
        <v>0</v>
      </c>
      <c r="H25" s="15">
        <v>0.95712200000000003</v>
      </c>
      <c r="I25" s="16">
        <v>1E-3</v>
      </c>
      <c r="J25" s="16">
        <f>G25*H25*I25</f>
        <v>0</v>
      </c>
      <c r="K25" s="29" t="s">
        <v>323</v>
      </c>
    </row>
    <row r="26" spans="1:11" ht="20.100000000000001" customHeight="1">
      <c r="A26" s="39"/>
      <c r="B26" s="53"/>
      <c r="C26" s="42"/>
      <c r="D26" s="19"/>
      <c r="E26" s="26" t="s">
        <v>140</v>
      </c>
      <c r="F26" s="15">
        <f>その２!GX21</f>
        <v>0</v>
      </c>
      <c r="G26" s="22">
        <f>SUM(F26:F26)</f>
        <v>0</v>
      </c>
      <c r="H26" s="15">
        <v>1</v>
      </c>
      <c r="I26" s="16">
        <v>1E-3</v>
      </c>
      <c r="J26" s="16">
        <f>G26*H26*I26</f>
        <v>0</v>
      </c>
      <c r="K26" s="29" t="s">
        <v>323</v>
      </c>
    </row>
    <row r="27" spans="1:11" ht="20.100000000000001" customHeight="1">
      <c r="A27" s="39"/>
      <c r="B27" s="54"/>
      <c r="C27" s="21"/>
      <c r="D27" s="20" t="s">
        <v>130</v>
      </c>
      <c r="E27" s="26" t="s">
        <v>140</v>
      </c>
      <c r="F27" s="26" t="s">
        <v>141</v>
      </c>
      <c r="G27" s="26" t="s">
        <v>141</v>
      </c>
      <c r="H27" s="26" t="s">
        <v>141</v>
      </c>
      <c r="I27" s="26" t="s">
        <v>141</v>
      </c>
      <c r="J27" s="16">
        <f>ROUND(J23+J24,0)+ROUND(J25+J26,0)</f>
        <v>0</v>
      </c>
      <c r="K27" s="29" t="s">
        <v>323</v>
      </c>
    </row>
    <row r="28" spans="1:11" ht="20.100000000000001" customHeight="1">
      <c r="A28" s="39"/>
      <c r="B28" s="53" t="s">
        <v>464</v>
      </c>
      <c r="C28" s="42">
        <v>43.4</v>
      </c>
      <c r="D28" s="19" t="s">
        <v>128</v>
      </c>
      <c r="E28" s="26" t="s">
        <v>139</v>
      </c>
      <c r="F28" s="15">
        <f>その２!GX22</f>
        <v>0</v>
      </c>
      <c r="G28" s="22">
        <f>SUM(F28:F28)</f>
        <v>0</v>
      </c>
      <c r="H28" s="15">
        <v>0.96665500000000004</v>
      </c>
      <c r="I28" s="16">
        <v>1E-3</v>
      </c>
      <c r="J28" s="16">
        <f>G28*H28*I28</f>
        <v>0</v>
      </c>
      <c r="K28" s="29" t="s">
        <v>323</v>
      </c>
    </row>
    <row r="29" spans="1:11" ht="20.100000000000001" customHeight="1">
      <c r="A29" s="39"/>
      <c r="B29" s="53"/>
      <c r="C29" s="42"/>
      <c r="D29" s="21"/>
      <c r="E29" s="25" t="s">
        <v>140</v>
      </c>
      <c r="F29" s="15">
        <f>その２!GX23</f>
        <v>0</v>
      </c>
      <c r="G29" s="22">
        <f>SUM(F29:F29)</f>
        <v>0</v>
      </c>
      <c r="H29" s="22">
        <v>1</v>
      </c>
      <c r="I29" s="23">
        <v>1E-3</v>
      </c>
      <c r="J29" s="23">
        <f>G29*H29*I29</f>
        <v>0</v>
      </c>
      <c r="K29" s="28" t="s">
        <v>323</v>
      </c>
    </row>
    <row r="30" spans="1:11" ht="20.100000000000001" customHeight="1">
      <c r="A30" s="39"/>
      <c r="B30" s="53"/>
      <c r="C30" s="42"/>
      <c r="D30" s="19" t="s">
        <v>129</v>
      </c>
      <c r="E30" s="26" t="s">
        <v>139</v>
      </c>
      <c r="F30" s="15">
        <f>その２!GX24</f>
        <v>0</v>
      </c>
      <c r="G30" s="22">
        <f>SUM(F30:F30)</f>
        <v>0</v>
      </c>
      <c r="H30" s="15">
        <v>0.95712200000000003</v>
      </c>
      <c r="I30" s="16">
        <v>1E-3</v>
      </c>
      <c r="J30" s="16">
        <f>G30*H30*I30</f>
        <v>0</v>
      </c>
      <c r="K30" s="29" t="s">
        <v>323</v>
      </c>
    </row>
    <row r="31" spans="1:11" ht="20.100000000000001" customHeight="1">
      <c r="A31" s="39"/>
      <c r="B31" s="53"/>
      <c r="C31" s="42"/>
      <c r="D31" s="19"/>
      <c r="E31" s="26" t="s">
        <v>140</v>
      </c>
      <c r="F31" s="15">
        <f>その２!GX25</f>
        <v>0</v>
      </c>
      <c r="G31" s="22">
        <f>SUM(F31:F31)</f>
        <v>0</v>
      </c>
      <c r="H31" s="15">
        <v>1</v>
      </c>
      <c r="I31" s="16">
        <v>1E-3</v>
      </c>
      <c r="J31" s="16">
        <f>G31*H31*I31</f>
        <v>0</v>
      </c>
      <c r="K31" s="29" t="s">
        <v>323</v>
      </c>
    </row>
    <row r="32" spans="1:11" ht="20.100000000000001" customHeight="1">
      <c r="A32" s="39"/>
      <c r="B32" s="53"/>
      <c r="C32" s="42"/>
      <c r="D32" s="20" t="s">
        <v>130</v>
      </c>
      <c r="E32" s="26" t="s">
        <v>140</v>
      </c>
      <c r="F32" s="26" t="s">
        <v>141</v>
      </c>
      <c r="G32" s="26" t="s">
        <v>141</v>
      </c>
      <c r="H32" s="26" t="s">
        <v>141</v>
      </c>
      <c r="I32" s="26" t="s">
        <v>141</v>
      </c>
      <c r="J32" s="16">
        <f>ROUND(J28+J29,0)+ROUND(J30+J31,0)</f>
        <v>0</v>
      </c>
      <c r="K32" s="29" t="s">
        <v>323</v>
      </c>
    </row>
    <row r="33" spans="1:11" ht="20.100000000000001" customHeight="1">
      <c r="A33" s="39"/>
      <c r="B33" s="55" t="s">
        <v>132</v>
      </c>
      <c r="C33" s="43">
        <v>29.3</v>
      </c>
      <c r="D33" s="19" t="s">
        <v>128</v>
      </c>
      <c r="E33" s="26" t="s">
        <v>139</v>
      </c>
      <c r="F33" s="15">
        <f>その２!GX26</f>
        <v>0</v>
      </c>
      <c r="G33" s="22">
        <f>SUM(F33:F33)</f>
        <v>0</v>
      </c>
      <c r="H33" s="15">
        <v>0.96665500000000004</v>
      </c>
      <c r="I33" s="16">
        <v>1E-3</v>
      </c>
      <c r="J33" s="16">
        <f>G33*H33*I33</f>
        <v>0</v>
      </c>
      <c r="K33" s="29" t="s">
        <v>323</v>
      </c>
    </row>
    <row r="34" spans="1:11" ht="20.100000000000001" customHeight="1">
      <c r="A34" s="39"/>
      <c r="B34" s="53"/>
      <c r="C34" s="42"/>
      <c r="D34" s="21"/>
      <c r="E34" s="25" t="s">
        <v>140</v>
      </c>
      <c r="F34" s="22">
        <f>その２!GX27</f>
        <v>0</v>
      </c>
      <c r="G34" s="22">
        <f>SUM(F34:F34)</f>
        <v>0</v>
      </c>
      <c r="H34" s="22">
        <v>1</v>
      </c>
      <c r="I34" s="23">
        <v>1E-3</v>
      </c>
      <c r="J34" s="23">
        <f>G34*H34*I34</f>
        <v>0</v>
      </c>
      <c r="K34" s="28" t="s">
        <v>323</v>
      </c>
    </row>
    <row r="35" spans="1:11" ht="20.100000000000001" customHeight="1">
      <c r="A35" s="39"/>
      <c r="B35" s="53"/>
      <c r="C35" s="42"/>
      <c r="D35" s="19" t="s">
        <v>129</v>
      </c>
      <c r="E35" s="26" t="s">
        <v>139</v>
      </c>
      <c r="F35" s="15">
        <f>その２!GX28</f>
        <v>0</v>
      </c>
      <c r="G35" s="22">
        <f>SUM(F35:F35)</f>
        <v>0</v>
      </c>
      <c r="H35" s="15">
        <v>0.95712200000000003</v>
      </c>
      <c r="I35" s="16">
        <v>1E-3</v>
      </c>
      <c r="J35" s="16">
        <f>G35*H35*I35</f>
        <v>0</v>
      </c>
      <c r="K35" s="29" t="s">
        <v>323</v>
      </c>
    </row>
    <row r="36" spans="1:11" ht="20.100000000000001" customHeight="1">
      <c r="A36" s="39"/>
      <c r="B36" s="53"/>
      <c r="C36" s="42"/>
      <c r="D36" s="19"/>
      <c r="E36" s="26" t="s">
        <v>140</v>
      </c>
      <c r="F36" s="15">
        <f>その２!GX29</f>
        <v>0</v>
      </c>
      <c r="G36" s="22">
        <f>SUM(F36:F36)</f>
        <v>0</v>
      </c>
      <c r="H36" s="15">
        <v>1</v>
      </c>
      <c r="I36" s="16">
        <v>1E-3</v>
      </c>
      <c r="J36" s="16">
        <f>G36*H36*I36</f>
        <v>0</v>
      </c>
      <c r="K36" s="29" t="s">
        <v>323</v>
      </c>
    </row>
    <row r="37" spans="1:11" ht="20.100000000000001" customHeight="1">
      <c r="A37" s="39"/>
      <c r="B37" s="54"/>
      <c r="C37" s="21"/>
      <c r="D37" s="20" t="s">
        <v>130</v>
      </c>
      <c r="E37" s="26" t="s">
        <v>140</v>
      </c>
      <c r="F37" s="26" t="s">
        <v>141</v>
      </c>
      <c r="G37" s="26" t="s">
        <v>141</v>
      </c>
      <c r="H37" s="26" t="s">
        <v>141</v>
      </c>
      <c r="I37" s="26" t="s">
        <v>141</v>
      </c>
      <c r="J37" s="16">
        <f>ROUND(J33+J34,0)+ROUND(J35+J36,0)</f>
        <v>0</v>
      </c>
      <c r="K37" s="29" t="s">
        <v>323</v>
      </c>
    </row>
    <row r="38" spans="1:11" ht="20.100000000000001" customHeight="1">
      <c r="A38" s="39"/>
      <c r="B38" s="55" t="s">
        <v>313</v>
      </c>
      <c r="C38" s="48" t="str">
        <f>IF(J43=0,"",ROUND(J44*1000/J43,1))</f>
        <v/>
      </c>
      <c r="D38" s="19" t="s">
        <v>300</v>
      </c>
      <c r="E38" s="26" t="s">
        <v>307</v>
      </c>
      <c r="F38" s="15">
        <f>その１!E27</f>
        <v>0</v>
      </c>
      <c r="G38" s="15"/>
      <c r="H38" s="15"/>
      <c r="I38" s="16"/>
      <c r="J38" s="45" t="s">
        <v>321</v>
      </c>
      <c r="K38" s="29"/>
    </row>
    <row r="39" spans="1:11" ht="20.100000000000001" customHeight="1">
      <c r="A39" s="39"/>
      <c r="B39" s="53">
        <f>その１!A27</f>
        <v>0</v>
      </c>
      <c r="C39" s="46" t="s">
        <v>320</v>
      </c>
      <c r="D39" s="19" t="s">
        <v>128</v>
      </c>
      <c r="E39" s="26" t="s">
        <v>305</v>
      </c>
      <c r="F39" s="22">
        <f>その２!GX30</f>
        <v>0</v>
      </c>
      <c r="G39" s="22"/>
      <c r="H39" s="22"/>
      <c r="I39" s="23"/>
      <c r="J39" s="47" t="s">
        <v>321</v>
      </c>
      <c r="K39" s="28"/>
    </row>
    <row r="40" spans="1:11" ht="20.100000000000001" customHeight="1">
      <c r="A40" s="39"/>
      <c r="B40" s="53"/>
      <c r="C40" s="42"/>
      <c r="D40" s="21"/>
      <c r="E40" s="25" t="s">
        <v>306</v>
      </c>
      <c r="F40" s="22">
        <f>その２!GX31</f>
        <v>0</v>
      </c>
      <c r="G40" s="22"/>
      <c r="H40" s="22"/>
      <c r="I40" s="23"/>
      <c r="J40" s="47" t="s">
        <v>321</v>
      </c>
      <c r="K40" s="28"/>
    </row>
    <row r="41" spans="1:11" ht="20.100000000000001" customHeight="1">
      <c r="A41" s="39"/>
      <c r="B41" s="53"/>
      <c r="C41" s="42"/>
      <c r="D41" s="19" t="s">
        <v>129</v>
      </c>
      <c r="E41" s="26" t="s">
        <v>305</v>
      </c>
      <c r="F41" s="22">
        <f>その２!GX32</f>
        <v>0</v>
      </c>
      <c r="G41" s="15"/>
      <c r="H41" s="15"/>
      <c r="I41" s="16"/>
      <c r="J41" s="45" t="s">
        <v>321</v>
      </c>
      <c r="K41" s="29"/>
    </row>
    <row r="42" spans="1:11" ht="20.100000000000001" customHeight="1">
      <c r="A42" s="39"/>
      <c r="B42" s="53"/>
      <c r="C42" s="42"/>
      <c r="D42" s="19"/>
      <c r="E42" s="26" t="s">
        <v>306</v>
      </c>
      <c r="F42" s="22">
        <f>その２!GX33</f>
        <v>0</v>
      </c>
      <c r="G42" s="15"/>
      <c r="H42" s="15"/>
      <c r="I42" s="16"/>
      <c r="J42" s="45" t="s">
        <v>321</v>
      </c>
      <c r="K42" s="29"/>
    </row>
    <row r="43" spans="1:11" ht="20.100000000000001" customHeight="1">
      <c r="A43" s="39"/>
      <c r="B43" s="53"/>
      <c r="C43" s="42"/>
      <c r="D43" s="20" t="s">
        <v>130</v>
      </c>
      <c r="E43" s="26" t="s">
        <v>324</v>
      </c>
      <c r="F43" s="15">
        <f>ROUND((F39*0.966655+F40+F41*0.957122+F42)/1000,1)</f>
        <v>0</v>
      </c>
      <c r="G43" s="26"/>
      <c r="H43" s="26"/>
      <c r="I43" s="26"/>
      <c r="J43" s="16">
        <f>SUM(F43:F43)</f>
        <v>0</v>
      </c>
      <c r="K43" s="29" t="s">
        <v>323</v>
      </c>
    </row>
    <row r="44" spans="1:11" ht="20.100000000000001" customHeight="1">
      <c r="A44" s="39"/>
      <c r="B44" s="53"/>
      <c r="C44" s="42"/>
      <c r="D44" s="20" t="s">
        <v>314</v>
      </c>
      <c r="E44" s="26" t="s">
        <v>317</v>
      </c>
      <c r="F44" s="15">
        <f>F43*F38</f>
        <v>0</v>
      </c>
      <c r="G44" s="26"/>
      <c r="H44" s="26"/>
      <c r="I44" s="26"/>
      <c r="J44" s="16">
        <f>SUM(F44:F44)</f>
        <v>0</v>
      </c>
      <c r="K44" s="29" t="s">
        <v>317</v>
      </c>
    </row>
    <row r="45" spans="1:11" ht="20.100000000000001" customHeight="1">
      <c r="A45" s="39"/>
      <c r="B45" s="53"/>
      <c r="C45" s="42"/>
      <c r="D45" s="20" t="s">
        <v>315</v>
      </c>
      <c r="E45" s="26" t="s">
        <v>318</v>
      </c>
      <c r="F45" s="15">
        <f>F43*F38*0.0258</f>
        <v>0</v>
      </c>
      <c r="G45" s="26"/>
      <c r="H45" s="26"/>
      <c r="I45" s="26"/>
      <c r="J45" s="16">
        <f>SUM(F45:F45)</f>
        <v>0</v>
      </c>
      <c r="K45" s="29" t="s">
        <v>318</v>
      </c>
    </row>
    <row r="46" spans="1:11" ht="20.100000000000001" customHeight="1">
      <c r="A46" s="39"/>
      <c r="B46" s="54"/>
      <c r="C46" s="21"/>
      <c r="D46" s="20" t="s">
        <v>316</v>
      </c>
      <c r="E46" s="26" t="s">
        <v>319</v>
      </c>
      <c r="F46" s="15">
        <f>F43*F38*0.0136*44/12</f>
        <v>0</v>
      </c>
      <c r="G46" s="26"/>
      <c r="H46" s="26"/>
      <c r="I46" s="26"/>
      <c r="J46" s="16">
        <f>SUM(F46:F46)</f>
        <v>0</v>
      </c>
      <c r="K46" s="29" t="s">
        <v>319</v>
      </c>
    </row>
    <row r="47" spans="1:11" ht="20.100000000000001" customHeight="1">
      <c r="A47" s="39"/>
      <c r="B47" s="55" t="s">
        <v>343</v>
      </c>
      <c r="C47" s="48" t="str">
        <f>IF(J52=0,"",ROUND(J53*1000/J52,1))</f>
        <v/>
      </c>
      <c r="D47" s="19" t="s">
        <v>267</v>
      </c>
      <c r="E47" s="26" t="s">
        <v>301</v>
      </c>
      <c r="F47" s="15">
        <f>その１!E28</f>
        <v>0</v>
      </c>
      <c r="G47" s="15"/>
      <c r="H47" s="15"/>
      <c r="I47" s="16"/>
      <c r="J47" s="45" t="s">
        <v>321</v>
      </c>
      <c r="K47" s="29"/>
    </row>
    <row r="48" spans="1:11" ht="20.100000000000001" customHeight="1">
      <c r="A48" s="39"/>
      <c r="B48" s="53">
        <f>その１!A28</f>
        <v>0</v>
      </c>
      <c r="C48" s="46" t="s">
        <v>320</v>
      </c>
      <c r="D48" s="19" t="s">
        <v>128</v>
      </c>
      <c r="E48" s="26" t="s">
        <v>139</v>
      </c>
      <c r="F48" s="22">
        <f>その２!GX34</f>
        <v>0</v>
      </c>
      <c r="G48" s="22"/>
      <c r="H48" s="22"/>
      <c r="I48" s="23"/>
      <c r="J48" s="47" t="s">
        <v>321</v>
      </c>
      <c r="K48" s="28"/>
    </row>
    <row r="49" spans="1:11" ht="20.100000000000001" customHeight="1">
      <c r="A49" s="39"/>
      <c r="B49" s="53"/>
      <c r="C49" s="42"/>
      <c r="D49" s="21"/>
      <c r="E49" s="25" t="s">
        <v>140</v>
      </c>
      <c r="F49" s="22">
        <f>その２!GX35</f>
        <v>0</v>
      </c>
      <c r="G49" s="22"/>
      <c r="H49" s="22"/>
      <c r="I49" s="23"/>
      <c r="J49" s="47" t="s">
        <v>321</v>
      </c>
      <c r="K49" s="28"/>
    </row>
    <row r="50" spans="1:11" ht="20.100000000000001" customHeight="1">
      <c r="A50" s="39"/>
      <c r="B50" s="53"/>
      <c r="C50" s="42"/>
      <c r="D50" s="19" t="s">
        <v>129</v>
      </c>
      <c r="E50" s="26" t="s">
        <v>139</v>
      </c>
      <c r="F50" s="22">
        <f>その２!GX36</f>
        <v>0</v>
      </c>
      <c r="G50" s="15"/>
      <c r="H50" s="15"/>
      <c r="I50" s="16"/>
      <c r="J50" s="45" t="s">
        <v>321</v>
      </c>
      <c r="K50" s="29"/>
    </row>
    <row r="51" spans="1:11" ht="20.100000000000001" customHeight="1">
      <c r="A51" s="39"/>
      <c r="B51" s="53"/>
      <c r="C51" s="42"/>
      <c r="D51" s="19"/>
      <c r="E51" s="26" t="s">
        <v>140</v>
      </c>
      <c r="F51" s="22">
        <f>その２!GX37</f>
        <v>0</v>
      </c>
      <c r="G51" s="15"/>
      <c r="H51" s="15"/>
      <c r="I51" s="16"/>
      <c r="J51" s="45" t="s">
        <v>321</v>
      </c>
      <c r="K51" s="29"/>
    </row>
    <row r="52" spans="1:11" ht="20.100000000000001" customHeight="1">
      <c r="A52" s="39"/>
      <c r="B52" s="53"/>
      <c r="C52" s="42"/>
      <c r="D52" s="20" t="s">
        <v>130</v>
      </c>
      <c r="E52" s="26" t="s">
        <v>322</v>
      </c>
      <c r="F52" s="15">
        <f t="shared" ref="F52" si="0">ROUND((F48*0.966655+F49+F50*0.957122+F51)/1000,1)</f>
        <v>0</v>
      </c>
      <c r="G52" s="26"/>
      <c r="H52" s="26"/>
      <c r="I52" s="26"/>
      <c r="J52" s="16">
        <f>SUM(F52:F52)</f>
        <v>0</v>
      </c>
      <c r="K52" s="29" t="s">
        <v>323</v>
      </c>
    </row>
    <row r="53" spans="1:11" ht="20.100000000000001" customHeight="1">
      <c r="A53" s="39"/>
      <c r="B53" s="53"/>
      <c r="C53" s="42"/>
      <c r="D53" s="20" t="s">
        <v>314</v>
      </c>
      <c r="E53" s="26" t="s">
        <v>317</v>
      </c>
      <c r="F53" s="15">
        <f t="shared" ref="F53" si="1">F52*F47</f>
        <v>0</v>
      </c>
      <c r="G53" s="26"/>
      <c r="H53" s="26"/>
      <c r="I53" s="26"/>
      <c r="J53" s="16">
        <f>SUM(F53:F53)</f>
        <v>0</v>
      </c>
      <c r="K53" s="29" t="s">
        <v>317</v>
      </c>
    </row>
    <row r="54" spans="1:11" ht="20.100000000000001" customHeight="1">
      <c r="A54" s="39"/>
      <c r="B54" s="53"/>
      <c r="C54" s="42"/>
      <c r="D54" s="20" t="s">
        <v>315</v>
      </c>
      <c r="E54" s="26" t="s">
        <v>318</v>
      </c>
      <c r="F54" s="15">
        <f>F52*F47*0.0258</f>
        <v>0</v>
      </c>
      <c r="G54" s="26"/>
      <c r="H54" s="26"/>
      <c r="I54" s="26"/>
      <c r="J54" s="16">
        <f>SUM(F54:F54)</f>
        <v>0</v>
      </c>
      <c r="K54" s="29" t="s">
        <v>318</v>
      </c>
    </row>
    <row r="55" spans="1:11" ht="20.100000000000001" customHeight="1" thickBot="1">
      <c r="A55" s="40"/>
      <c r="B55" s="56"/>
      <c r="C55" s="44"/>
      <c r="D55" s="35" t="s">
        <v>316</v>
      </c>
      <c r="E55" s="36" t="s">
        <v>319</v>
      </c>
      <c r="F55" s="49">
        <f>F52*F47*0.0136*44/12</f>
        <v>0</v>
      </c>
      <c r="G55" s="36"/>
      <c r="H55" s="36"/>
      <c r="I55" s="36"/>
      <c r="J55" s="17">
        <f>SUM(F55:F55)</f>
        <v>0</v>
      </c>
      <c r="K55" s="30" t="s">
        <v>319</v>
      </c>
    </row>
    <row r="56" spans="1:11" ht="20.100000000000001" customHeight="1">
      <c r="A56" s="58" t="s">
        <v>443</v>
      </c>
      <c r="B56" s="52" t="s">
        <v>125</v>
      </c>
      <c r="C56" s="41">
        <v>45</v>
      </c>
      <c r="D56" s="18" t="s">
        <v>128</v>
      </c>
      <c r="E56" s="24" t="s">
        <v>139</v>
      </c>
      <c r="F56" s="60">
        <f>その２!GX39</f>
        <v>0</v>
      </c>
      <c r="G56" s="13">
        <f>SUM(F56:F56)</f>
        <v>0</v>
      </c>
      <c r="H56" s="13">
        <v>0.96665500000000004</v>
      </c>
      <c r="I56" s="14">
        <v>1E-3</v>
      </c>
      <c r="J56" s="14">
        <f>G56*H56*I56</f>
        <v>0</v>
      </c>
      <c r="K56" s="27" t="s">
        <v>323</v>
      </c>
    </row>
    <row r="57" spans="1:11" ht="20.100000000000001" customHeight="1">
      <c r="A57" s="39"/>
      <c r="B57" s="53"/>
      <c r="C57" s="42"/>
      <c r="D57" s="21"/>
      <c r="E57" s="25" t="s">
        <v>140</v>
      </c>
      <c r="F57" s="61">
        <f>その２!GX40</f>
        <v>0</v>
      </c>
      <c r="G57" s="22">
        <f>SUM(F57:F57)</f>
        <v>0</v>
      </c>
      <c r="H57" s="22">
        <v>1</v>
      </c>
      <c r="I57" s="23">
        <v>1E-3</v>
      </c>
      <c r="J57" s="23">
        <f>G57*H57*I57</f>
        <v>0</v>
      </c>
      <c r="K57" s="28" t="s">
        <v>323</v>
      </c>
    </row>
    <row r="58" spans="1:11" ht="20.100000000000001" customHeight="1">
      <c r="A58" s="39"/>
      <c r="B58" s="53"/>
      <c r="C58" s="42"/>
      <c r="D58" s="19" t="s">
        <v>129</v>
      </c>
      <c r="E58" s="26" t="s">
        <v>139</v>
      </c>
      <c r="F58" s="61">
        <f>その２!GX41</f>
        <v>0</v>
      </c>
      <c r="G58" s="22">
        <f>SUM(F58:F58)</f>
        <v>0</v>
      </c>
      <c r="H58" s="15">
        <v>0.95712200000000003</v>
      </c>
      <c r="I58" s="16">
        <v>1E-3</v>
      </c>
      <c r="J58" s="16">
        <f>G58*H58*I58</f>
        <v>0</v>
      </c>
      <c r="K58" s="29" t="s">
        <v>323</v>
      </c>
    </row>
    <row r="59" spans="1:11" ht="20.100000000000001" customHeight="1">
      <c r="A59" s="39"/>
      <c r="B59" s="53"/>
      <c r="C59" s="42"/>
      <c r="D59" s="19"/>
      <c r="E59" s="26" t="s">
        <v>140</v>
      </c>
      <c r="F59" s="15">
        <f>その２!GX42</f>
        <v>0</v>
      </c>
      <c r="G59" s="22">
        <f>SUM(F59:F59)</f>
        <v>0</v>
      </c>
      <c r="H59" s="15">
        <v>1</v>
      </c>
      <c r="I59" s="16">
        <v>1E-3</v>
      </c>
      <c r="J59" s="16">
        <f>G59*H59*I59</f>
        <v>0</v>
      </c>
      <c r="K59" s="29" t="s">
        <v>323</v>
      </c>
    </row>
    <row r="60" spans="1:11" ht="20.100000000000001" customHeight="1">
      <c r="A60" s="39"/>
      <c r="B60" s="53"/>
      <c r="C60" s="21"/>
      <c r="D60" s="20" t="s">
        <v>130</v>
      </c>
      <c r="E60" s="26"/>
      <c r="F60" s="26" t="s">
        <v>141</v>
      </c>
      <c r="G60" s="26" t="s">
        <v>141</v>
      </c>
      <c r="H60" s="26" t="s">
        <v>141</v>
      </c>
      <c r="I60" s="26" t="s">
        <v>141</v>
      </c>
      <c r="J60" s="16">
        <f>ROUND(J56+J57,0)+ROUND(J58+J59,0)</f>
        <v>0</v>
      </c>
      <c r="K60" s="29" t="s">
        <v>323</v>
      </c>
    </row>
    <row r="61" spans="1:11" ht="20.100000000000001" customHeight="1">
      <c r="A61" s="39"/>
      <c r="B61" s="53"/>
      <c r="C61" s="43">
        <v>43.12</v>
      </c>
      <c r="D61" s="19" t="s">
        <v>128</v>
      </c>
      <c r="E61" s="26" t="s">
        <v>139</v>
      </c>
      <c r="F61" s="15">
        <f>その２!GX43</f>
        <v>0</v>
      </c>
      <c r="G61" s="22">
        <f>SUM(F61:F61)</f>
        <v>0</v>
      </c>
      <c r="H61" s="15">
        <v>0.96665500000000004</v>
      </c>
      <c r="I61" s="16">
        <v>1E-3</v>
      </c>
      <c r="J61" s="16">
        <f>G61*H61*I61</f>
        <v>0</v>
      </c>
      <c r="K61" s="29" t="s">
        <v>323</v>
      </c>
    </row>
    <row r="62" spans="1:11" ht="20.100000000000001" customHeight="1">
      <c r="A62" s="39"/>
      <c r="B62" s="53"/>
      <c r="C62" s="42"/>
      <c r="D62" s="21"/>
      <c r="E62" s="25" t="s">
        <v>140</v>
      </c>
      <c r="F62" s="15">
        <f>その２!GX44</f>
        <v>0</v>
      </c>
      <c r="G62" s="22">
        <f>SUM(F62:F62)</f>
        <v>0</v>
      </c>
      <c r="H62" s="22">
        <v>1</v>
      </c>
      <c r="I62" s="23">
        <v>1E-3</v>
      </c>
      <c r="J62" s="23">
        <f>G62*H62*I62</f>
        <v>0</v>
      </c>
      <c r="K62" s="28" t="s">
        <v>323</v>
      </c>
    </row>
    <row r="63" spans="1:11" ht="20.100000000000001" customHeight="1">
      <c r="A63" s="39"/>
      <c r="B63" s="53"/>
      <c r="C63" s="42"/>
      <c r="D63" s="19" t="s">
        <v>129</v>
      </c>
      <c r="E63" s="26" t="s">
        <v>139</v>
      </c>
      <c r="F63" s="15">
        <f>その２!GX45</f>
        <v>0</v>
      </c>
      <c r="G63" s="22">
        <f>SUM(F63:F63)</f>
        <v>0</v>
      </c>
      <c r="H63" s="15">
        <v>0.95712200000000003</v>
      </c>
      <c r="I63" s="16">
        <v>1E-3</v>
      </c>
      <c r="J63" s="16">
        <f>G63*H63*I63</f>
        <v>0</v>
      </c>
      <c r="K63" s="29" t="s">
        <v>323</v>
      </c>
    </row>
    <row r="64" spans="1:11" ht="20.100000000000001" customHeight="1">
      <c r="A64" s="39"/>
      <c r="B64" s="53"/>
      <c r="C64" s="42"/>
      <c r="D64" s="19"/>
      <c r="E64" s="26" t="s">
        <v>140</v>
      </c>
      <c r="F64" s="15">
        <f>その２!GX46</f>
        <v>0</v>
      </c>
      <c r="G64" s="22">
        <f>SUM(F64:F64)</f>
        <v>0</v>
      </c>
      <c r="H64" s="15">
        <v>1</v>
      </c>
      <c r="I64" s="16">
        <v>1E-3</v>
      </c>
      <c r="J64" s="16">
        <f>G64*H64*I64</f>
        <v>0</v>
      </c>
      <c r="K64" s="29" t="s">
        <v>323</v>
      </c>
    </row>
    <row r="65" spans="1:11" ht="20.100000000000001" customHeight="1">
      <c r="A65" s="39"/>
      <c r="B65" s="53"/>
      <c r="C65" s="21"/>
      <c r="D65" s="20" t="s">
        <v>130</v>
      </c>
      <c r="E65" s="26" t="s">
        <v>140</v>
      </c>
      <c r="F65" s="26" t="s">
        <v>141</v>
      </c>
      <c r="G65" s="26" t="s">
        <v>141</v>
      </c>
      <c r="H65" s="26" t="s">
        <v>141</v>
      </c>
      <c r="I65" s="26" t="s">
        <v>141</v>
      </c>
      <c r="J65" s="16">
        <f>ROUND(J61+J62,0)+ROUND(J63+J64,0)</f>
        <v>0</v>
      </c>
      <c r="K65" s="29" t="s">
        <v>323</v>
      </c>
    </row>
    <row r="66" spans="1:11" ht="20.100000000000001" customHeight="1">
      <c r="A66" s="39"/>
      <c r="B66" s="53"/>
      <c r="C66" s="43">
        <v>46.04</v>
      </c>
      <c r="D66" s="19" t="s">
        <v>128</v>
      </c>
      <c r="E66" s="26" t="s">
        <v>139</v>
      </c>
      <c r="F66" s="15">
        <f>その２!GX47</f>
        <v>0</v>
      </c>
      <c r="G66" s="22">
        <f>SUM(F66:F66)</f>
        <v>0</v>
      </c>
      <c r="H66" s="15">
        <v>0.96665500000000004</v>
      </c>
      <c r="I66" s="16">
        <v>1E-3</v>
      </c>
      <c r="J66" s="16">
        <f>G66*H66*I66</f>
        <v>0</v>
      </c>
      <c r="K66" s="29" t="s">
        <v>323</v>
      </c>
    </row>
    <row r="67" spans="1:11" ht="20.100000000000001" customHeight="1">
      <c r="A67" s="39"/>
      <c r="B67" s="53"/>
      <c r="C67" s="42"/>
      <c r="D67" s="21"/>
      <c r="E67" s="25" t="s">
        <v>140</v>
      </c>
      <c r="F67" s="15">
        <f>その２!GX48</f>
        <v>0</v>
      </c>
      <c r="G67" s="22">
        <f>SUM(F67:F67)</f>
        <v>0</v>
      </c>
      <c r="H67" s="22">
        <v>1</v>
      </c>
      <c r="I67" s="23">
        <v>1E-3</v>
      </c>
      <c r="J67" s="23">
        <f>G67*H67*I67</f>
        <v>0</v>
      </c>
      <c r="K67" s="28" t="s">
        <v>323</v>
      </c>
    </row>
    <row r="68" spans="1:11" ht="20.100000000000001" customHeight="1">
      <c r="A68" s="39"/>
      <c r="B68" s="53"/>
      <c r="C68" s="42"/>
      <c r="D68" s="19" t="s">
        <v>129</v>
      </c>
      <c r="E68" s="26" t="s">
        <v>139</v>
      </c>
      <c r="F68" s="15">
        <f>その２!GX49</f>
        <v>0</v>
      </c>
      <c r="G68" s="22">
        <f>SUM(F68:F68)</f>
        <v>0</v>
      </c>
      <c r="H68" s="15">
        <v>0.95712200000000003</v>
      </c>
      <c r="I68" s="16">
        <v>1E-3</v>
      </c>
      <c r="J68" s="16">
        <f>G68*H68*I68</f>
        <v>0</v>
      </c>
      <c r="K68" s="29" t="s">
        <v>323</v>
      </c>
    </row>
    <row r="69" spans="1:11" ht="20.100000000000001" customHeight="1">
      <c r="A69" s="39"/>
      <c r="B69" s="53"/>
      <c r="C69" s="42"/>
      <c r="D69" s="19"/>
      <c r="E69" s="26" t="s">
        <v>140</v>
      </c>
      <c r="F69" s="15">
        <f>その２!GX50</f>
        <v>0</v>
      </c>
      <c r="G69" s="22">
        <f>SUM(F69:F69)</f>
        <v>0</v>
      </c>
      <c r="H69" s="15">
        <v>1</v>
      </c>
      <c r="I69" s="16">
        <v>1E-3</v>
      </c>
      <c r="J69" s="16">
        <f>G69*H69*I69</f>
        <v>0</v>
      </c>
      <c r="K69" s="29" t="s">
        <v>323</v>
      </c>
    </row>
    <row r="70" spans="1:11" ht="20.100000000000001" customHeight="1">
      <c r="A70" s="39"/>
      <c r="B70" s="54"/>
      <c r="C70" s="21"/>
      <c r="D70" s="20" t="s">
        <v>130</v>
      </c>
      <c r="E70" s="26" t="s">
        <v>140</v>
      </c>
      <c r="F70" s="26" t="s">
        <v>141</v>
      </c>
      <c r="G70" s="26" t="s">
        <v>141</v>
      </c>
      <c r="H70" s="26" t="s">
        <v>141</v>
      </c>
      <c r="I70" s="26" t="s">
        <v>141</v>
      </c>
      <c r="J70" s="16">
        <f>ROUND(J66+J67,0)+ROUND(J68+J69,0)</f>
        <v>0</v>
      </c>
      <c r="K70" s="29" t="s">
        <v>323</v>
      </c>
    </row>
    <row r="71" spans="1:11" ht="20.100000000000001" customHeight="1">
      <c r="A71" s="39"/>
      <c r="B71" s="55" t="s">
        <v>131</v>
      </c>
      <c r="C71" s="43">
        <v>41.86</v>
      </c>
      <c r="D71" s="19" t="s">
        <v>128</v>
      </c>
      <c r="E71" s="26" t="s">
        <v>139</v>
      </c>
      <c r="F71" s="15">
        <f>その２!GX51</f>
        <v>0</v>
      </c>
      <c r="G71" s="22">
        <f>SUM(F71:F71)</f>
        <v>0</v>
      </c>
      <c r="H71" s="15">
        <v>0.96665500000000004</v>
      </c>
      <c r="I71" s="16">
        <v>1E-3</v>
      </c>
      <c r="J71" s="16">
        <f>G71*H71*I71</f>
        <v>0</v>
      </c>
      <c r="K71" s="29" t="s">
        <v>323</v>
      </c>
    </row>
    <row r="72" spans="1:11" ht="20.100000000000001" customHeight="1">
      <c r="A72" s="39"/>
      <c r="B72" s="53"/>
      <c r="C72" s="42"/>
      <c r="D72" s="21"/>
      <c r="E72" s="25" t="s">
        <v>140</v>
      </c>
      <c r="F72" s="15">
        <f>その２!GX52</f>
        <v>0</v>
      </c>
      <c r="G72" s="22">
        <f>SUM(F72:F72)</f>
        <v>0</v>
      </c>
      <c r="H72" s="22">
        <v>1</v>
      </c>
      <c r="I72" s="23">
        <v>1E-3</v>
      </c>
      <c r="J72" s="23">
        <f>G72*H72*I72</f>
        <v>0</v>
      </c>
      <c r="K72" s="28" t="s">
        <v>323</v>
      </c>
    </row>
    <row r="73" spans="1:11" ht="20.100000000000001" customHeight="1">
      <c r="A73" s="39"/>
      <c r="B73" s="53"/>
      <c r="C73" s="42"/>
      <c r="D73" s="19" t="s">
        <v>129</v>
      </c>
      <c r="E73" s="26" t="s">
        <v>139</v>
      </c>
      <c r="F73" s="15">
        <f>その２!GX53</f>
        <v>0</v>
      </c>
      <c r="G73" s="22">
        <f>SUM(F73:F73)</f>
        <v>0</v>
      </c>
      <c r="H73" s="15">
        <v>0.95712200000000003</v>
      </c>
      <c r="I73" s="16">
        <v>1E-3</v>
      </c>
      <c r="J73" s="16">
        <f>G73*H73*I73</f>
        <v>0</v>
      </c>
      <c r="K73" s="29" t="s">
        <v>323</v>
      </c>
    </row>
    <row r="74" spans="1:11" ht="20.100000000000001" customHeight="1">
      <c r="A74" s="39"/>
      <c r="B74" s="53"/>
      <c r="C74" s="42"/>
      <c r="D74" s="19"/>
      <c r="E74" s="26" t="s">
        <v>140</v>
      </c>
      <c r="F74" s="15">
        <f>その２!GX54</f>
        <v>0</v>
      </c>
      <c r="G74" s="22">
        <f>SUM(F74:F74)</f>
        <v>0</v>
      </c>
      <c r="H74" s="15">
        <v>1</v>
      </c>
      <c r="I74" s="16">
        <v>1E-3</v>
      </c>
      <c r="J74" s="16">
        <f>G74*H74*I74</f>
        <v>0</v>
      </c>
      <c r="K74" s="29" t="s">
        <v>323</v>
      </c>
    </row>
    <row r="75" spans="1:11" ht="20.100000000000001" customHeight="1">
      <c r="A75" s="39"/>
      <c r="B75" s="54"/>
      <c r="C75" s="21"/>
      <c r="D75" s="20" t="s">
        <v>130</v>
      </c>
      <c r="E75" s="26" t="s">
        <v>140</v>
      </c>
      <c r="F75" s="26" t="s">
        <v>141</v>
      </c>
      <c r="G75" s="26" t="s">
        <v>141</v>
      </c>
      <c r="H75" s="26" t="s">
        <v>141</v>
      </c>
      <c r="I75" s="26" t="s">
        <v>141</v>
      </c>
      <c r="J75" s="16">
        <f>ROUND(J71+J72,0)+ROUND(J73+J74,0)</f>
        <v>0</v>
      </c>
      <c r="K75" s="29" t="s">
        <v>323</v>
      </c>
    </row>
    <row r="76" spans="1:11" ht="20.100000000000001" customHeight="1">
      <c r="A76" s="39"/>
      <c r="B76" s="53" t="s">
        <v>463</v>
      </c>
      <c r="C76" s="42">
        <v>43.4</v>
      </c>
      <c r="D76" s="19" t="s">
        <v>128</v>
      </c>
      <c r="E76" s="26" t="s">
        <v>139</v>
      </c>
      <c r="F76" s="15">
        <f>その２!GX55</f>
        <v>0</v>
      </c>
      <c r="G76" s="22">
        <f>SUM(F76:F76)</f>
        <v>0</v>
      </c>
      <c r="H76" s="15">
        <v>0.96665500000000004</v>
      </c>
      <c r="I76" s="16">
        <v>1E-3</v>
      </c>
      <c r="J76" s="16">
        <f>G76*H76*I76</f>
        <v>0</v>
      </c>
      <c r="K76" s="29" t="s">
        <v>323</v>
      </c>
    </row>
    <row r="77" spans="1:11" ht="20.100000000000001" customHeight="1">
      <c r="A77" s="39"/>
      <c r="B77" s="53"/>
      <c r="C77" s="42"/>
      <c r="D77" s="21"/>
      <c r="E77" s="25" t="s">
        <v>140</v>
      </c>
      <c r="F77" s="15">
        <f>その２!GX56</f>
        <v>0</v>
      </c>
      <c r="G77" s="22">
        <f>SUM(F77:F77)</f>
        <v>0</v>
      </c>
      <c r="H77" s="22">
        <v>1</v>
      </c>
      <c r="I77" s="23">
        <v>1E-3</v>
      </c>
      <c r="J77" s="23">
        <f>G77*H77*I77</f>
        <v>0</v>
      </c>
      <c r="K77" s="28" t="s">
        <v>323</v>
      </c>
    </row>
    <row r="78" spans="1:11" ht="20.100000000000001" customHeight="1">
      <c r="A78" s="39"/>
      <c r="B78" s="53"/>
      <c r="C78" s="42"/>
      <c r="D78" s="19" t="s">
        <v>129</v>
      </c>
      <c r="E78" s="26" t="s">
        <v>139</v>
      </c>
      <c r="F78" s="15">
        <f>その２!GX57</f>
        <v>0</v>
      </c>
      <c r="G78" s="22">
        <f>SUM(F78:F78)</f>
        <v>0</v>
      </c>
      <c r="H78" s="15">
        <v>0.95712200000000003</v>
      </c>
      <c r="I78" s="16">
        <v>1E-3</v>
      </c>
      <c r="J78" s="16">
        <f>G78*H78*I78</f>
        <v>0</v>
      </c>
      <c r="K78" s="29" t="s">
        <v>323</v>
      </c>
    </row>
    <row r="79" spans="1:11" ht="20.100000000000001" customHeight="1">
      <c r="A79" s="39"/>
      <c r="B79" s="53"/>
      <c r="C79" s="42"/>
      <c r="D79" s="19"/>
      <c r="E79" s="26" t="s">
        <v>140</v>
      </c>
      <c r="F79" s="15">
        <f>その２!GX58</f>
        <v>0</v>
      </c>
      <c r="G79" s="22">
        <f>SUM(F79:F79)</f>
        <v>0</v>
      </c>
      <c r="H79" s="15">
        <v>1</v>
      </c>
      <c r="I79" s="16">
        <v>1E-3</v>
      </c>
      <c r="J79" s="16">
        <f>G79*H79*I79</f>
        <v>0</v>
      </c>
      <c r="K79" s="29" t="s">
        <v>323</v>
      </c>
    </row>
    <row r="80" spans="1:11" ht="20.100000000000001" customHeight="1">
      <c r="A80" s="39"/>
      <c r="B80" s="53"/>
      <c r="C80" s="42"/>
      <c r="D80" s="20" t="s">
        <v>130</v>
      </c>
      <c r="E80" s="26" t="s">
        <v>140</v>
      </c>
      <c r="F80" s="26" t="s">
        <v>141</v>
      </c>
      <c r="G80" s="26" t="s">
        <v>141</v>
      </c>
      <c r="H80" s="26" t="s">
        <v>141</v>
      </c>
      <c r="I80" s="26" t="s">
        <v>141</v>
      </c>
      <c r="J80" s="16">
        <f>ROUND(J76+J77,0)+ROUND(J78+J79,0)</f>
        <v>0</v>
      </c>
      <c r="K80" s="29" t="s">
        <v>323</v>
      </c>
    </row>
    <row r="81" spans="1:11" ht="20.100000000000001" customHeight="1">
      <c r="A81" s="39"/>
      <c r="B81" s="55" t="s">
        <v>132</v>
      </c>
      <c r="C81" s="43">
        <v>29.3</v>
      </c>
      <c r="D81" s="19" t="s">
        <v>128</v>
      </c>
      <c r="E81" s="26" t="s">
        <v>139</v>
      </c>
      <c r="F81" s="15">
        <f>その２!GX59</f>
        <v>0</v>
      </c>
      <c r="G81" s="22">
        <f>SUM(F81:F81)</f>
        <v>0</v>
      </c>
      <c r="H81" s="15">
        <v>0.96665500000000004</v>
      </c>
      <c r="I81" s="16">
        <v>1E-3</v>
      </c>
      <c r="J81" s="16">
        <f>G81*H81*I81</f>
        <v>0</v>
      </c>
      <c r="K81" s="29" t="s">
        <v>323</v>
      </c>
    </row>
    <row r="82" spans="1:11" ht="20.100000000000001" customHeight="1">
      <c r="A82" s="39"/>
      <c r="B82" s="53"/>
      <c r="C82" s="42"/>
      <c r="D82" s="21"/>
      <c r="E82" s="25" t="s">
        <v>140</v>
      </c>
      <c r="F82" s="15">
        <f>その２!GX60</f>
        <v>0</v>
      </c>
      <c r="G82" s="22">
        <f>SUM(F82:F82)</f>
        <v>0</v>
      </c>
      <c r="H82" s="22">
        <v>1</v>
      </c>
      <c r="I82" s="23">
        <v>1E-3</v>
      </c>
      <c r="J82" s="23">
        <f>G82*H82*I82</f>
        <v>0</v>
      </c>
      <c r="K82" s="28" t="s">
        <v>323</v>
      </c>
    </row>
    <row r="83" spans="1:11" ht="20.100000000000001" customHeight="1">
      <c r="A83" s="39"/>
      <c r="B83" s="53"/>
      <c r="C83" s="42"/>
      <c r="D83" s="19" t="s">
        <v>129</v>
      </c>
      <c r="E83" s="26" t="s">
        <v>139</v>
      </c>
      <c r="F83" s="15">
        <f>その２!GX61</f>
        <v>0</v>
      </c>
      <c r="G83" s="22">
        <f>SUM(F83:F83)</f>
        <v>0</v>
      </c>
      <c r="H83" s="15">
        <v>0.95712200000000003</v>
      </c>
      <c r="I83" s="16">
        <v>1E-3</v>
      </c>
      <c r="J83" s="16">
        <f>G83*H83*I83</f>
        <v>0</v>
      </c>
      <c r="K83" s="29" t="s">
        <v>323</v>
      </c>
    </row>
    <row r="84" spans="1:11" ht="20.100000000000001" customHeight="1">
      <c r="A84" s="39"/>
      <c r="B84" s="53"/>
      <c r="C84" s="42"/>
      <c r="D84" s="19"/>
      <c r="E84" s="26" t="s">
        <v>140</v>
      </c>
      <c r="F84" s="15">
        <f>その２!GX62</f>
        <v>0</v>
      </c>
      <c r="G84" s="22">
        <f>SUM(F84:F84)</f>
        <v>0</v>
      </c>
      <c r="H84" s="15">
        <v>1</v>
      </c>
      <c r="I84" s="16">
        <v>1E-3</v>
      </c>
      <c r="J84" s="16">
        <f>G84*H84*I84</f>
        <v>0</v>
      </c>
      <c r="K84" s="29" t="s">
        <v>323</v>
      </c>
    </row>
    <row r="85" spans="1:11" ht="20.100000000000001" customHeight="1">
      <c r="A85" s="39"/>
      <c r="B85" s="54"/>
      <c r="C85" s="21"/>
      <c r="D85" s="20" t="s">
        <v>130</v>
      </c>
      <c r="E85" s="26" t="s">
        <v>140</v>
      </c>
      <c r="F85" s="26" t="s">
        <v>141</v>
      </c>
      <c r="G85" s="26" t="s">
        <v>141</v>
      </c>
      <c r="H85" s="26" t="s">
        <v>141</v>
      </c>
      <c r="I85" s="26" t="s">
        <v>141</v>
      </c>
      <c r="J85" s="16">
        <f>ROUND(J81+J82,0)+ROUND(J83+J84,0)</f>
        <v>0</v>
      </c>
      <c r="K85" s="29" t="s">
        <v>323</v>
      </c>
    </row>
    <row r="86" spans="1:11" ht="20.100000000000001" customHeight="1">
      <c r="A86" s="39"/>
      <c r="B86" s="55" t="s">
        <v>313</v>
      </c>
      <c r="C86" s="48" t="str">
        <f>IF(J91=0,"",ROUND(J92*1000/J91,1))</f>
        <v/>
      </c>
      <c r="D86" s="19" t="s">
        <v>267</v>
      </c>
      <c r="E86" s="26" t="s">
        <v>307</v>
      </c>
      <c r="F86" s="15">
        <f>その１!E27</f>
        <v>0</v>
      </c>
      <c r="G86" s="15"/>
      <c r="H86" s="15"/>
      <c r="I86" s="16"/>
      <c r="J86" s="45" t="s">
        <v>141</v>
      </c>
      <c r="K86" s="29"/>
    </row>
    <row r="87" spans="1:11" ht="20.100000000000001" customHeight="1">
      <c r="A87" s="39"/>
      <c r="B87" s="53">
        <f>その１!A70</f>
        <v>0</v>
      </c>
      <c r="C87" s="46" t="s">
        <v>320</v>
      </c>
      <c r="D87" s="19" t="s">
        <v>128</v>
      </c>
      <c r="E87" s="26" t="s">
        <v>305</v>
      </c>
      <c r="F87" s="15">
        <f>その２!GX63</f>
        <v>0</v>
      </c>
      <c r="G87" s="22"/>
      <c r="H87" s="22"/>
      <c r="I87" s="23"/>
      <c r="J87" s="47" t="s">
        <v>141</v>
      </c>
      <c r="K87" s="28"/>
    </row>
    <row r="88" spans="1:11" ht="20.100000000000001" customHeight="1">
      <c r="A88" s="39"/>
      <c r="B88" s="53"/>
      <c r="C88" s="42"/>
      <c r="D88" s="21"/>
      <c r="E88" s="25" t="s">
        <v>306</v>
      </c>
      <c r="F88" s="15">
        <f>その２!GX64</f>
        <v>0</v>
      </c>
      <c r="G88" s="22"/>
      <c r="H88" s="22"/>
      <c r="I88" s="23"/>
      <c r="J88" s="47" t="s">
        <v>141</v>
      </c>
      <c r="K88" s="28"/>
    </row>
    <row r="89" spans="1:11" ht="20.100000000000001" customHeight="1">
      <c r="A89" s="39"/>
      <c r="B89" s="53"/>
      <c r="C89" s="42"/>
      <c r="D89" s="19" t="s">
        <v>129</v>
      </c>
      <c r="E89" s="26" t="s">
        <v>305</v>
      </c>
      <c r="F89" s="15">
        <f>その２!GX65</f>
        <v>0</v>
      </c>
      <c r="G89" s="15"/>
      <c r="H89" s="15"/>
      <c r="I89" s="16"/>
      <c r="J89" s="45" t="s">
        <v>141</v>
      </c>
      <c r="K89" s="29"/>
    </row>
    <row r="90" spans="1:11" ht="20.100000000000001" customHeight="1">
      <c r="A90" s="39"/>
      <c r="B90" s="53"/>
      <c r="C90" s="42"/>
      <c r="D90" s="19"/>
      <c r="E90" s="26" t="s">
        <v>306</v>
      </c>
      <c r="F90" s="15">
        <f>その２!GX66</f>
        <v>0</v>
      </c>
      <c r="G90" s="15"/>
      <c r="H90" s="15"/>
      <c r="I90" s="16"/>
      <c r="J90" s="45" t="s">
        <v>141</v>
      </c>
      <c r="K90" s="29"/>
    </row>
    <row r="91" spans="1:11" ht="20.100000000000001" customHeight="1">
      <c r="A91" s="39"/>
      <c r="B91" s="53"/>
      <c r="C91" s="42"/>
      <c r="D91" s="20" t="s">
        <v>130</v>
      </c>
      <c r="E91" s="26" t="s">
        <v>323</v>
      </c>
      <c r="F91" s="15">
        <f>ROUND((F87*0.966655+F88+F89*0.957122+F90)/1000,1)</f>
        <v>0</v>
      </c>
      <c r="G91" s="26"/>
      <c r="H91" s="26"/>
      <c r="I91" s="26"/>
      <c r="J91" s="16">
        <f>SUM(F91:F91)</f>
        <v>0</v>
      </c>
      <c r="K91" s="29" t="s">
        <v>323</v>
      </c>
    </row>
    <row r="92" spans="1:11" ht="20.100000000000001" customHeight="1">
      <c r="A92" s="39"/>
      <c r="B92" s="53"/>
      <c r="C92" s="42"/>
      <c r="D92" s="20" t="s">
        <v>314</v>
      </c>
      <c r="E92" s="26" t="s">
        <v>317</v>
      </c>
      <c r="F92" s="15">
        <f>F91*F86</f>
        <v>0</v>
      </c>
      <c r="G92" s="26"/>
      <c r="H92" s="26"/>
      <c r="I92" s="26"/>
      <c r="J92" s="16">
        <f>SUM(F92:F92)</f>
        <v>0</v>
      </c>
      <c r="K92" s="29" t="s">
        <v>317</v>
      </c>
    </row>
    <row r="93" spans="1:11" ht="20.100000000000001" customHeight="1">
      <c r="A93" s="39"/>
      <c r="B93" s="53"/>
      <c r="C93" s="42"/>
      <c r="D93" s="20" t="s">
        <v>315</v>
      </c>
      <c r="E93" s="26" t="s">
        <v>318</v>
      </c>
      <c r="F93" s="15">
        <f>F91*F86*0.0258</f>
        <v>0</v>
      </c>
      <c r="G93" s="26"/>
      <c r="H93" s="26"/>
      <c r="I93" s="26"/>
      <c r="J93" s="16">
        <f>SUM(F93:F93)</f>
        <v>0</v>
      </c>
      <c r="K93" s="29" t="s">
        <v>318</v>
      </c>
    </row>
    <row r="94" spans="1:11" ht="20.100000000000001" customHeight="1">
      <c r="A94" s="39"/>
      <c r="B94" s="54"/>
      <c r="C94" s="21"/>
      <c r="D94" s="20" t="s">
        <v>316</v>
      </c>
      <c r="E94" s="26" t="s">
        <v>319</v>
      </c>
      <c r="F94" s="15">
        <f>F91*F86*0.0136*44/12</f>
        <v>0</v>
      </c>
      <c r="G94" s="26"/>
      <c r="H94" s="26"/>
      <c r="I94" s="26"/>
      <c r="J94" s="16">
        <f>SUM(F94:F94)</f>
        <v>0</v>
      </c>
      <c r="K94" s="29" t="s">
        <v>319</v>
      </c>
    </row>
    <row r="95" spans="1:11" ht="20.100000000000001" customHeight="1">
      <c r="A95" s="39"/>
      <c r="B95" s="55" t="s">
        <v>343</v>
      </c>
      <c r="C95" s="48" t="str">
        <f>IF(J100=0,"",ROUND(J101*1000/J100,1))</f>
        <v/>
      </c>
      <c r="D95" s="19" t="s">
        <v>267</v>
      </c>
      <c r="E95" s="26" t="s">
        <v>301</v>
      </c>
      <c r="F95" s="15">
        <f>その１!E28</f>
        <v>0</v>
      </c>
      <c r="G95" s="15"/>
      <c r="H95" s="15"/>
      <c r="I95" s="16"/>
      <c r="J95" s="45" t="s">
        <v>141</v>
      </c>
      <c r="K95" s="29"/>
    </row>
    <row r="96" spans="1:11" ht="20.100000000000001" customHeight="1">
      <c r="A96" s="39"/>
      <c r="B96" s="53">
        <f>その１!A71</f>
        <v>0</v>
      </c>
      <c r="C96" s="46" t="s">
        <v>320</v>
      </c>
      <c r="D96" s="19" t="s">
        <v>128</v>
      </c>
      <c r="E96" s="26" t="s">
        <v>139</v>
      </c>
      <c r="F96" s="15">
        <f>その２!GX67</f>
        <v>0</v>
      </c>
      <c r="G96" s="22"/>
      <c r="H96" s="22"/>
      <c r="I96" s="23"/>
      <c r="J96" s="47" t="s">
        <v>141</v>
      </c>
      <c r="K96" s="28"/>
    </row>
    <row r="97" spans="1:11" ht="20.100000000000001" customHeight="1">
      <c r="A97" s="39"/>
      <c r="B97" s="53"/>
      <c r="C97" s="42"/>
      <c r="D97" s="21"/>
      <c r="E97" s="25" t="s">
        <v>140</v>
      </c>
      <c r="F97" s="15">
        <f>その２!GX68</f>
        <v>0</v>
      </c>
      <c r="G97" s="22"/>
      <c r="H97" s="22"/>
      <c r="I97" s="23"/>
      <c r="J97" s="47" t="s">
        <v>141</v>
      </c>
      <c r="K97" s="28"/>
    </row>
    <row r="98" spans="1:11" ht="20.100000000000001" customHeight="1">
      <c r="A98" s="39"/>
      <c r="B98" s="53"/>
      <c r="C98" s="42"/>
      <c r="D98" s="19" t="s">
        <v>129</v>
      </c>
      <c r="E98" s="26" t="s">
        <v>139</v>
      </c>
      <c r="F98" s="15">
        <f>その２!GX69</f>
        <v>0</v>
      </c>
      <c r="G98" s="15"/>
      <c r="H98" s="15"/>
      <c r="I98" s="16"/>
      <c r="J98" s="45" t="s">
        <v>141</v>
      </c>
      <c r="K98" s="29"/>
    </row>
    <row r="99" spans="1:11" ht="20.100000000000001" customHeight="1">
      <c r="A99" s="39"/>
      <c r="B99" s="53"/>
      <c r="C99" s="42"/>
      <c r="D99" s="19"/>
      <c r="E99" s="26" t="s">
        <v>140</v>
      </c>
      <c r="F99" s="15">
        <f>その２!GX70</f>
        <v>0</v>
      </c>
      <c r="G99" s="15"/>
      <c r="H99" s="15"/>
      <c r="I99" s="16"/>
      <c r="J99" s="45" t="s">
        <v>141</v>
      </c>
      <c r="K99" s="29"/>
    </row>
    <row r="100" spans="1:11" ht="20.100000000000001" customHeight="1">
      <c r="A100" s="39"/>
      <c r="B100" s="53"/>
      <c r="C100" s="42"/>
      <c r="D100" s="20" t="s">
        <v>130</v>
      </c>
      <c r="E100" s="26" t="s">
        <v>322</v>
      </c>
      <c r="F100" s="15">
        <f t="shared" ref="F100" si="2">ROUND((F96*0.966655+F97+F98*0.957122+F99)/1000,1)</f>
        <v>0</v>
      </c>
      <c r="G100" s="26"/>
      <c r="H100" s="26"/>
      <c r="I100" s="26"/>
      <c r="J100" s="16">
        <f>SUM(F100:F100)</f>
        <v>0</v>
      </c>
      <c r="K100" s="29" t="s">
        <v>323</v>
      </c>
    </row>
    <row r="101" spans="1:11" ht="20.100000000000001" customHeight="1">
      <c r="A101" s="39"/>
      <c r="B101" s="53"/>
      <c r="C101" s="42"/>
      <c r="D101" s="20" t="s">
        <v>314</v>
      </c>
      <c r="E101" s="26" t="s">
        <v>317</v>
      </c>
      <c r="F101" s="15">
        <f t="shared" ref="F101" si="3">F100*F95</f>
        <v>0</v>
      </c>
      <c r="G101" s="26"/>
      <c r="H101" s="26"/>
      <c r="I101" s="26"/>
      <c r="J101" s="16">
        <f>SUM(F101:F101)</f>
        <v>0</v>
      </c>
      <c r="K101" s="29" t="s">
        <v>317</v>
      </c>
    </row>
    <row r="102" spans="1:11" ht="20.100000000000001" customHeight="1">
      <c r="A102" s="39"/>
      <c r="B102" s="53"/>
      <c r="C102" s="42"/>
      <c r="D102" s="20" t="s">
        <v>315</v>
      </c>
      <c r="E102" s="26" t="s">
        <v>318</v>
      </c>
      <c r="F102" s="15">
        <f>F100*F95*0.0258</f>
        <v>0</v>
      </c>
      <c r="G102" s="26"/>
      <c r="H102" s="26"/>
      <c r="I102" s="26"/>
      <c r="J102" s="16">
        <f>SUM(F102:F102)</f>
        <v>0</v>
      </c>
      <c r="K102" s="29" t="s">
        <v>318</v>
      </c>
    </row>
    <row r="103" spans="1:11" ht="20.100000000000001" customHeight="1" thickBot="1">
      <c r="A103" s="40"/>
      <c r="B103" s="56"/>
      <c r="C103" s="44"/>
      <c r="D103" s="35" t="s">
        <v>316</v>
      </c>
      <c r="E103" s="36" t="s">
        <v>319</v>
      </c>
      <c r="F103" s="49">
        <f>F100*F95*0.0136*44/12</f>
        <v>0</v>
      </c>
      <c r="G103" s="36"/>
      <c r="H103" s="36"/>
      <c r="I103" s="36"/>
      <c r="J103" s="17">
        <f>SUM(F103:F103)</f>
        <v>0</v>
      </c>
      <c r="K103" s="30" t="s">
        <v>319</v>
      </c>
    </row>
  </sheetData>
  <sheetProtection autoFilter="0"/>
  <mergeCells count="5">
    <mergeCell ref="A5:A7"/>
    <mergeCell ref="E5:E7"/>
    <mergeCell ref="C6:C7"/>
    <mergeCell ref="D6:D7"/>
    <mergeCell ref="B5:B7"/>
  </mergeCells>
  <phoneticPr fontId="2"/>
  <pageMargins left="0.78740157480314965" right="0.39370078740157483" top="0.39370078740157483" bottom="0.59055118110236227" header="0.31496062992125984" footer="0.31496062992125984"/>
  <pageSetup paperSize="9" scale="74" fitToHeight="0" orientation="portrait" horizontalDpi="1200" verticalDpi="1200" r:id="rId1"/>
  <rowBreaks count="1" manualBreakCount="1">
    <brk id="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42"/>
  <sheetViews>
    <sheetView zoomScaleNormal="100" zoomScaleSheetLayoutView="100" workbookViewId="0">
      <pane xSplit="1" ySplit="4" topLeftCell="B5" activePane="bottomRight" state="frozen"/>
      <selection pane="topRight"/>
      <selection pane="bottomLeft"/>
      <selection pane="bottomRight" activeCell="A6" sqref="A6"/>
    </sheetView>
  </sheetViews>
  <sheetFormatPr defaultRowHeight="13.5"/>
  <cols>
    <col min="1" max="1" width="25.625" customWidth="1"/>
    <col min="2" max="12" width="12.625" customWidth="1"/>
    <col min="13" max="20" width="10.625" customWidth="1"/>
    <col min="21" max="21" width="8.625" customWidth="1"/>
  </cols>
  <sheetData>
    <row r="1" spans="1:31">
      <c r="B1" t="s">
        <v>426</v>
      </c>
    </row>
    <row r="2" spans="1:31">
      <c r="B2" t="s">
        <v>413</v>
      </c>
      <c r="U2" t="s">
        <v>389</v>
      </c>
      <c r="V2" t="s">
        <v>239</v>
      </c>
    </row>
    <row r="3" spans="1:31">
      <c r="B3" t="s">
        <v>427</v>
      </c>
      <c r="E3" t="s">
        <v>414</v>
      </c>
      <c r="J3" t="s">
        <v>415</v>
      </c>
      <c r="M3" t="s">
        <v>424</v>
      </c>
    </row>
    <row r="4" spans="1:31" ht="27">
      <c r="A4" t="s">
        <v>10</v>
      </c>
      <c r="B4" t="s">
        <v>147</v>
      </c>
      <c r="C4" t="s">
        <v>193</v>
      </c>
      <c r="D4" t="s">
        <v>240</v>
      </c>
      <c r="E4" s="50" t="s">
        <v>418</v>
      </c>
      <c r="F4" t="s">
        <v>416</v>
      </c>
      <c r="G4" t="s">
        <v>417</v>
      </c>
      <c r="H4" s="50" t="s">
        <v>419</v>
      </c>
      <c r="I4" s="50" t="s">
        <v>420</v>
      </c>
      <c r="J4" s="50" t="s">
        <v>421</v>
      </c>
      <c r="K4" s="50" t="s">
        <v>422</v>
      </c>
      <c r="L4" t="s">
        <v>423</v>
      </c>
      <c r="M4" s="50" t="s">
        <v>433</v>
      </c>
      <c r="N4" s="50" t="s">
        <v>434</v>
      </c>
      <c r="O4" s="50" t="s">
        <v>432</v>
      </c>
      <c r="P4" s="50" t="s">
        <v>431</v>
      </c>
      <c r="Q4" s="50" t="s">
        <v>430</v>
      </c>
      <c r="R4" t="s">
        <v>425</v>
      </c>
      <c r="S4" s="50" t="s">
        <v>428</v>
      </c>
      <c r="T4" s="50" t="s">
        <v>429</v>
      </c>
      <c r="V4" t="s">
        <v>369</v>
      </c>
      <c r="W4" t="s">
        <v>370</v>
      </c>
    </row>
    <row r="5" spans="1:31">
      <c r="A5" t="s">
        <v>373</v>
      </c>
      <c r="B5">
        <f>その２!AB$41</f>
        <v>0</v>
      </c>
      <c r="C5">
        <f>その２!AB$42</f>
        <v>0</v>
      </c>
      <c r="D5">
        <f>その２!AB$43</f>
        <v>0</v>
      </c>
      <c r="E5">
        <f>その２!AB$45</f>
        <v>0</v>
      </c>
      <c r="F5">
        <f>その２!AB$46</f>
        <v>0</v>
      </c>
      <c r="G5">
        <f>その２!AB$47</f>
        <v>0</v>
      </c>
      <c r="H5">
        <f>その２!AB$48</f>
        <v>0</v>
      </c>
      <c r="I5">
        <f>その２!AB$49</f>
        <v>0</v>
      </c>
      <c r="J5">
        <f>その２!AB$51</f>
        <v>0</v>
      </c>
      <c r="K5">
        <f>その２!AB$52</f>
        <v>0</v>
      </c>
      <c r="L5">
        <f>その２!AB$53</f>
        <v>0</v>
      </c>
      <c r="M5">
        <f>その２!AB$62</f>
        <v>0</v>
      </c>
      <c r="N5">
        <f>その２!AB$63</f>
        <v>0</v>
      </c>
      <c r="O5">
        <f>その２!AB$64</f>
        <v>0</v>
      </c>
      <c r="P5" t="str">
        <f>その２!AB$66</f>
        <v>－</v>
      </c>
      <c r="Q5" t="str">
        <f>その２!AB$67</f>
        <v>－</v>
      </c>
      <c r="R5" t="str">
        <f>その２!AB$68</f>
        <v>－</v>
      </c>
      <c r="S5" t="str">
        <f>その２!AB$70</f>
        <v>－</v>
      </c>
      <c r="T5" t="str">
        <f>その２!AB$71</f>
        <v>－</v>
      </c>
      <c r="U5" t="s">
        <v>374</v>
      </c>
      <c r="V5" t="s">
        <v>180</v>
      </c>
      <c r="W5">
        <v>1E-3</v>
      </c>
      <c r="X5" t="s">
        <v>374</v>
      </c>
      <c r="Y5">
        <v>1</v>
      </c>
    </row>
    <row r="6" spans="1:31">
      <c r="A6" t="s">
        <v>375</v>
      </c>
      <c r="B6">
        <f>その２!AG$41</f>
        <v>0</v>
      </c>
      <c r="C6">
        <f>その２!AG$42</f>
        <v>0</v>
      </c>
      <c r="D6">
        <f>その２!AG$43</f>
        <v>0</v>
      </c>
      <c r="E6">
        <f>その２!AG$45</f>
        <v>0</v>
      </c>
      <c r="F6">
        <f>その２!AG$46</f>
        <v>0</v>
      </c>
      <c r="G6">
        <f>その２!AG$47</f>
        <v>0</v>
      </c>
      <c r="H6">
        <f>その２!AG$48</f>
        <v>0</v>
      </c>
      <c r="I6">
        <f>その２!AG$49</f>
        <v>0</v>
      </c>
      <c r="J6">
        <f>その２!AG$51</f>
        <v>0</v>
      </c>
      <c r="K6">
        <f>その２!AG$52</f>
        <v>0</v>
      </c>
      <c r="L6">
        <f>その２!AG$53</f>
        <v>0</v>
      </c>
      <c r="M6">
        <f>その２!AG$62</f>
        <v>0</v>
      </c>
      <c r="N6">
        <f>その２!AG$63</f>
        <v>0</v>
      </c>
      <c r="O6">
        <f>その２!AG$64</f>
        <v>0</v>
      </c>
      <c r="P6" t="str">
        <f>その２!AG$66</f>
        <v>－</v>
      </c>
      <c r="Q6" t="str">
        <f>その２!AG$67</f>
        <v>－</v>
      </c>
      <c r="R6" t="str">
        <f>その２!AG$68</f>
        <v>－</v>
      </c>
      <c r="S6" t="str">
        <f>その２!AG$70</f>
        <v>－</v>
      </c>
      <c r="T6" t="str">
        <f>その２!AG$71</f>
        <v>－</v>
      </c>
      <c r="U6" t="s">
        <v>374</v>
      </c>
      <c r="V6" t="s">
        <v>180</v>
      </c>
      <c r="W6">
        <v>1E-3</v>
      </c>
      <c r="X6" t="s">
        <v>374</v>
      </c>
      <c r="Y6">
        <v>1</v>
      </c>
    </row>
    <row r="7" spans="1:31">
      <c r="A7" t="s">
        <v>376</v>
      </c>
      <c r="B7">
        <f>その２!AL$41</f>
        <v>0</v>
      </c>
      <c r="C7">
        <f>その２!AL$42</f>
        <v>0</v>
      </c>
      <c r="D7">
        <f>その２!AL$43</f>
        <v>0</v>
      </c>
      <c r="E7">
        <f>その２!AL$45</f>
        <v>0</v>
      </c>
      <c r="F7">
        <f>その２!AL$46</f>
        <v>0</v>
      </c>
      <c r="G7">
        <f>その２!AL$47</f>
        <v>0</v>
      </c>
      <c r="H7">
        <f>その２!AL$48</f>
        <v>0</v>
      </c>
      <c r="I7">
        <f>その２!AL$49</f>
        <v>0</v>
      </c>
      <c r="J7">
        <f>その２!AL$51</f>
        <v>0</v>
      </c>
      <c r="K7">
        <f>その２!AL$52</f>
        <v>0</v>
      </c>
      <c r="L7">
        <f>その２!AL$53</f>
        <v>0</v>
      </c>
      <c r="M7">
        <f>その２!AL$62</f>
        <v>0</v>
      </c>
      <c r="N7">
        <f>その２!AL$63</f>
        <v>0</v>
      </c>
      <c r="O7">
        <f>その２!AL$64</f>
        <v>0</v>
      </c>
      <c r="P7" t="str">
        <f>その２!AL$66</f>
        <v>－</v>
      </c>
      <c r="Q7" t="str">
        <f>その２!AL$67</f>
        <v>－</v>
      </c>
      <c r="R7" t="str">
        <f>その２!AL$68</f>
        <v>－</v>
      </c>
      <c r="S7" t="str">
        <f>その２!AL$70</f>
        <v>－</v>
      </c>
      <c r="T7" t="str">
        <f>その２!AL$71</f>
        <v>－</v>
      </c>
      <c r="U7" t="s">
        <v>374</v>
      </c>
      <c r="V7" t="s">
        <v>180</v>
      </c>
      <c r="W7">
        <v>1E-3</v>
      </c>
      <c r="X7" t="s">
        <v>374</v>
      </c>
      <c r="Y7">
        <v>1</v>
      </c>
    </row>
    <row r="8" spans="1:31">
      <c r="A8" t="s">
        <v>92</v>
      </c>
      <c r="B8">
        <f>その２!AQ$41</f>
        <v>0</v>
      </c>
      <c r="C8">
        <f>その２!AQ$42</f>
        <v>0</v>
      </c>
      <c r="D8">
        <f>その２!AQ$43</f>
        <v>0</v>
      </c>
      <c r="E8">
        <f>その２!AQ$45</f>
        <v>0</v>
      </c>
      <c r="F8">
        <f>その２!AQ$46</f>
        <v>0</v>
      </c>
      <c r="G8">
        <f>その２!AQ$47</f>
        <v>0</v>
      </c>
      <c r="H8">
        <f>その２!AQ$48</f>
        <v>0</v>
      </c>
      <c r="I8">
        <f>その２!AQ$49</f>
        <v>0</v>
      </c>
      <c r="J8">
        <f>その２!AQ$51</f>
        <v>0</v>
      </c>
      <c r="K8">
        <f>その２!AQ$52</f>
        <v>0</v>
      </c>
      <c r="L8">
        <f>その２!AQ$53</f>
        <v>0</v>
      </c>
      <c r="M8">
        <f>その２!AQ$62</f>
        <v>0</v>
      </c>
      <c r="N8">
        <f>その２!AQ$63</f>
        <v>0</v>
      </c>
      <c r="O8">
        <f>その２!AQ$64</f>
        <v>0</v>
      </c>
      <c r="P8" t="str">
        <f>その２!AQ$66</f>
        <v>－</v>
      </c>
      <c r="Q8" t="str">
        <f>その２!AQ$67</f>
        <v>－</v>
      </c>
      <c r="R8" t="str">
        <f>その２!AQ$68</f>
        <v>－</v>
      </c>
      <c r="S8" t="str">
        <f>その２!AQ$70</f>
        <v>－</v>
      </c>
      <c r="T8" t="str">
        <f>その２!AQ$71</f>
        <v>－</v>
      </c>
      <c r="U8" t="s">
        <v>374</v>
      </c>
      <c r="V8" t="s">
        <v>180</v>
      </c>
      <c r="W8">
        <v>1E-3</v>
      </c>
      <c r="X8" t="s">
        <v>374</v>
      </c>
      <c r="Y8">
        <v>1</v>
      </c>
    </row>
    <row r="9" spans="1:31">
      <c r="A9" t="s">
        <v>377</v>
      </c>
      <c r="B9">
        <f>その２!AV$41</f>
        <v>0</v>
      </c>
      <c r="C9">
        <f>その２!AV$42</f>
        <v>0</v>
      </c>
      <c r="D9">
        <f>その２!AV$43</f>
        <v>0</v>
      </c>
      <c r="E9">
        <f>その２!AV$45</f>
        <v>0</v>
      </c>
      <c r="F9">
        <f>その２!AV$46</f>
        <v>0</v>
      </c>
      <c r="G9">
        <f>その２!AV$47</f>
        <v>0</v>
      </c>
      <c r="H9">
        <f>その２!AV$48</f>
        <v>0</v>
      </c>
      <c r="I9">
        <f>その２!AV$49</f>
        <v>0</v>
      </c>
      <c r="J9">
        <f>その２!AV$51</f>
        <v>0</v>
      </c>
      <c r="K9">
        <f>その２!AV$52</f>
        <v>0</v>
      </c>
      <c r="L9">
        <f>その２!AV$53</f>
        <v>0</v>
      </c>
      <c r="M9">
        <f>その２!AV$62</f>
        <v>0</v>
      </c>
      <c r="N9">
        <f>その２!AV$63</f>
        <v>0</v>
      </c>
      <c r="O9">
        <f>その２!AV$64</f>
        <v>0</v>
      </c>
      <c r="P9" t="str">
        <f>その２!AV$66</f>
        <v>－</v>
      </c>
      <c r="Q9" t="str">
        <f>その２!AV$67</f>
        <v>－</v>
      </c>
      <c r="R9" t="str">
        <f>その２!AV$68</f>
        <v>－</v>
      </c>
      <c r="S9" t="str">
        <f>その２!AV$70</f>
        <v>－</v>
      </c>
      <c r="T9" t="str">
        <f>その２!AV$71</f>
        <v>－</v>
      </c>
      <c r="U9" t="s">
        <v>374</v>
      </c>
      <c r="V9" t="s">
        <v>180</v>
      </c>
      <c r="W9">
        <v>1E-3</v>
      </c>
      <c r="X9" t="s">
        <v>374</v>
      </c>
      <c r="Y9">
        <v>1</v>
      </c>
    </row>
    <row r="10" spans="1:31">
      <c r="A10" t="s">
        <v>378</v>
      </c>
      <c r="B10">
        <f>その２!BA$41</f>
        <v>0</v>
      </c>
      <c r="C10">
        <f>その２!BA$42</f>
        <v>0</v>
      </c>
      <c r="D10">
        <f>その２!BA$43</f>
        <v>0</v>
      </c>
      <c r="E10">
        <f>その２!BA$45</f>
        <v>0</v>
      </c>
      <c r="F10">
        <f>その２!BA$46</f>
        <v>0</v>
      </c>
      <c r="G10">
        <f>その２!BA$47</f>
        <v>0</v>
      </c>
      <c r="H10">
        <f>その２!BA$48</f>
        <v>0</v>
      </c>
      <c r="I10">
        <f>その２!BA$49</f>
        <v>0</v>
      </c>
      <c r="J10">
        <f>その２!BA$51</f>
        <v>0</v>
      </c>
      <c r="K10">
        <f>その２!BA$52</f>
        <v>0</v>
      </c>
      <c r="L10">
        <f>その２!BA$53</f>
        <v>0</v>
      </c>
      <c r="M10">
        <f>その２!BA$62</f>
        <v>0</v>
      </c>
      <c r="N10">
        <f>その２!BA$63</f>
        <v>0</v>
      </c>
      <c r="O10">
        <f>その２!BA$64</f>
        <v>0</v>
      </c>
      <c r="P10" t="str">
        <f>その２!BA$66</f>
        <v>－</v>
      </c>
      <c r="Q10" t="str">
        <f>その２!BA$67</f>
        <v>－</v>
      </c>
      <c r="R10" t="str">
        <f>その２!BA$68</f>
        <v>－</v>
      </c>
      <c r="S10" t="str">
        <f>その２!BA$70</f>
        <v>－</v>
      </c>
      <c r="T10" t="str">
        <f>その２!BA$71</f>
        <v>－</v>
      </c>
      <c r="U10" t="s">
        <v>374</v>
      </c>
      <c r="V10" t="s">
        <v>180</v>
      </c>
      <c r="W10">
        <v>1E-3</v>
      </c>
      <c r="X10" t="s">
        <v>374</v>
      </c>
      <c r="Y10">
        <v>1</v>
      </c>
    </row>
    <row r="11" spans="1:31">
      <c r="A11" t="s">
        <v>379</v>
      </c>
      <c r="B11">
        <f>その２!BF$41</f>
        <v>0</v>
      </c>
      <c r="C11">
        <f>その２!BF$42</f>
        <v>0</v>
      </c>
      <c r="D11">
        <f>その２!BF$43</f>
        <v>0</v>
      </c>
      <c r="E11">
        <f>その２!BF$45</f>
        <v>0</v>
      </c>
      <c r="F11">
        <f>その２!BF$46</f>
        <v>0</v>
      </c>
      <c r="G11">
        <f>その２!BF$47</f>
        <v>0</v>
      </c>
      <c r="H11">
        <f>その２!BF$48</f>
        <v>0</v>
      </c>
      <c r="I11">
        <f>その２!BF$49</f>
        <v>0</v>
      </c>
      <c r="J11">
        <f>その２!BF$51</f>
        <v>0</v>
      </c>
      <c r="K11">
        <f>その２!BF$52</f>
        <v>0</v>
      </c>
      <c r="L11">
        <f>その２!BF$53</f>
        <v>0</v>
      </c>
      <c r="M11">
        <f>その２!BF$62</f>
        <v>0</v>
      </c>
      <c r="N11">
        <f>その２!BF$63</f>
        <v>0</v>
      </c>
      <c r="O11">
        <f>その２!BF$64</f>
        <v>0</v>
      </c>
      <c r="P11" t="str">
        <f>その２!BF$66</f>
        <v>－</v>
      </c>
      <c r="Q11" t="str">
        <f>その２!BF$67</f>
        <v>－</v>
      </c>
      <c r="R11" t="str">
        <f>その２!BF$68</f>
        <v>－</v>
      </c>
      <c r="S11" t="str">
        <f>その２!BF$70</f>
        <v>－</v>
      </c>
      <c r="T11" t="str">
        <f>その２!BF$71</f>
        <v>－</v>
      </c>
      <c r="U11" t="s">
        <v>374</v>
      </c>
      <c r="V11" t="s">
        <v>180</v>
      </c>
      <c r="W11">
        <v>1E-3</v>
      </c>
      <c r="X11" t="s">
        <v>374</v>
      </c>
      <c r="Y11">
        <v>1</v>
      </c>
    </row>
    <row r="12" spans="1:31">
      <c r="A12" t="s">
        <v>380</v>
      </c>
      <c r="B12">
        <f>その２!BK$41</f>
        <v>0</v>
      </c>
      <c r="C12">
        <f>その２!BK$42</f>
        <v>0</v>
      </c>
      <c r="D12">
        <f>その２!BK$43</f>
        <v>0</v>
      </c>
      <c r="E12">
        <f>その２!BK$45</f>
        <v>0</v>
      </c>
      <c r="F12">
        <f>その２!BK$46</f>
        <v>0</v>
      </c>
      <c r="G12">
        <f>その２!BK$47</f>
        <v>0</v>
      </c>
      <c r="H12">
        <f>その２!BK$48</f>
        <v>0</v>
      </c>
      <c r="I12">
        <f>その２!BK$49</f>
        <v>0</v>
      </c>
      <c r="J12">
        <f>その２!BK$51</f>
        <v>0</v>
      </c>
      <c r="K12">
        <f>その２!BK$52</f>
        <v>0</v>
      </c>
      <c r="L12">
        <f>その２!BK$53</f>
        <v>0</v>
      </c>
      <c r="M12">
        <f>その２!BK$62</f>
        <v>0</v>
      </c>
      <c r="N12">
        <f>その２!BK$63</f>
        <v>0</v>
      </c>
      <c r="O12">
        <f>その２!BK$64</f>
        <v>0</v>
      </c>
      <c r="P12" t="str">
        <f>その２!BK$66</f>
        <v>－</v>
      </c>
      <c r="Q12" t="str">
        <f>その２!BK$67</f>
        <v>－</v>
      </c>
      <c r="R12" t="str">
        <f>その２!BK$68</f>
        <v>－</v>
      </c>
      <c r="S12" t="str">
        <f>その２!BK$70</f>
        <v>－</v>
      </c>
      <c r="T12" t="str">
        <f>その２!BK$71</f>
        <v>－</v>
      </c>
      <c r="U12" t="s">
        <v>374</v>
      </c>
      <c r="V12" t="s">
        <v>180</v>
      </c>
      <c r="W12">
        <v>1E-3</v>
      </c>
      <c r="X12" t="s">
        <v>374</v>
      </c>
      <c r="Y12">
        <v>1</v>
      </c>
    </row>
    <row r="13" spans="1:31">
      <c r="A13" t="s">
        <v>381</v>
      </c>
      <c r="B13">
        <f>その２!BP$41</f>
        <v>0</v>
      </c>
      <c r="C13">
        <f>その２!BP$42</f>
        <v>0</v>
      </c>
      <c r="D13">
        <f>その２!BP$43</f>
        <v>0</v>
      </c>
      <c r="E13">
        <f>その２!BP$45</f>
        <v>0</v>
      </c>
      <c r="F13">
        <f>その２!BP$46</f>
        <v>0</v>
      </c>
      <c r="G13">
        <f>その２!BP$47</f>
        <v>0</v>
      </c>
      <c r="H13">
        <f>その２!BP$48</f>
        <v>0</v>
      </c>
      <c r="I13">
        <f>その２!BP$49</f>
        <v>0</v>
      </c>
      <c r="J13">
        <f>その２!BP$51</f>
        <v>0</v>
      </c>
      <c r="K13">
        <f>その２!BP$52</f>
        <v>0</v>
      </c>
      <c r="L13">
        <f>その２!BP$53</f>
        <v>0</v>
      </c>
      <c r="M13">
        <f>その２!BP$62</f>
        <v>0</v>
      </c>
      <c r="N13">
        <f>その２!BP$63</f>
        <v>0</v>
      </c>
      <c r="O13">
        <f>その２!BP$64</f>
        <v>0</v>
      </c>
      <c r="P13" t="str">
        <f>その２!BP$66</f>
        <v>－</v>
      </c>
      <c r="Q13" t="str">
        <f>その２!BP$67</f>
        <v>－</v>
      </c>
      <c r="R13" t="str">
        <f>その２!BP$68</f>
        <v>－</v>
      </c>
      <c r="S13" t="str">
        <f>その２!BP$70</f>
        <v>－</v>
      </c>
      <c r="T13" t="str">
        <f>その２!BP$71</f>
        <v>－</v>
      </c>
      <c r="U13" t="s">
        <v>29</v>
      </c>
      <c r="V13" t="s">
        <v>189</v>
      </c>
      <c r="W13">
        <v>1E-3</v>
      </c>
      <c r="X13" t="s">
        <v>188</v>
      </c>
      <c r="Y13">
        <v>1</v>
      </c>
    </row>
    <row r="14" spans="1:31">
      <c r="A14" t="s">
        <v>382</v>
      </c>
      <c r="B14">
        <f>その２!BU$41</f>
        <v>0</v>
      </c>
      <c r="C14">
        <f>その２!BU$42</f>
        <v>0</v>
      </c>
      <c r="D14">
        <f>その２!BU$43</f>
        <v>0</v>
      </c>
      <c r="E14">
        <f>その２!BU$45</f>
        <v>0</v>
      </c>
      <c r="F14">
        <f>その２!BU$46</f>
        <v>0</v>
      </c>
      <c r="G14">
        <f>その２!BU$47</f>
        <v>0</v>
      </c>
      <c r="H14">
        <f>その２!BU$48</f>
        <v>0</v>
      </c>
      <c r="I14">
        <f>その２!BU$49</f>
        <v>0</v>
      </c>
      <c r="J14">
        <f>その２!BU$51</f>
        <v>0</v>
      </c>
      <c r="K14">
        <f>その２!BU$52</f>
        <v>0</v>
      </c>
      <c r="L14">
        <f>その２!BU$53</f>
        <v>0</v>
      </c>
      <c r="M14">
        <f>その２!BU$62</f>
        <v>0</v>
      </c>
      <c r="N14">
        <f>その２!BU$63</f>
        <v>0</v>
      </c>
      <c r="O14">
        <f>その２!BU$64</f>
        <v>0</v>
      </c>
      <c r="P14" t="str">
        <f>その２!BU$66</f>
        <v>－</v>
      </c>
      <c r="Q14" t="str">
        <f>その２!BU$67</f>
        <v>－</v>
      </c>
      <c r="R14" t="str">
        <f>その２!BU$68</f>
        <v>－</v>
      </c>
      <c r="S14" t="str">
        <f>その２!BU$70</f>
        <v>－</v>
      </c>
      <c r="T14" t="str">
        <f>その２!BU$71</f>
        <v>－</v>
      </c>
      <c r="U14" t="s">
        <v>29</v>
      </c>
      <c r="V14" t="s">
        <v>189</v>
      </c>
      <c r="W14">
        <v>1E-3</v>
      </c>
      <c r="X14" t="s">
        <v>188</v>
      </c>
      <c r="Y14">
        <v>1</v>
      </c>
    </row>
    <row r="15" spans="1:31">
      <c r="A15" t="s">
        <v>383</v>
      </c>
      <c r="B15">
        <f>その２!BZ$41</f>
        <v>0</v>
      </c>
      <c r="C15">
        <f>その２!BZ$42</f>
        <v>0</v>
      </c>
      <c r="D15">
        <f>その２!BZ$43</f>
        <v>0</v>
      </c>
      <c r="E15">
        <f>その２!BZ$45</f>
        <v>0</v>
      </c>
      <c r="F15">
        <f>その２!BZ$46</f>
        <v>0</v>
      </c>
      <c r="G15">
        <f>その２!BZ$47</f>
        <v>0</v>
      </c>
      <c r="H15">
        <f>その２!BZ$48</f>
        <v>0</v>
      </c>
      <c r="I15">
        <f>その２!BZ$49</f>
        <v>0</v>
      </c>
      <c r="J15">
        <f>その２!BZ$51</f>
        <v>0</v>
      </c>
      <c r="K15">
        <f>その２!BZ$52</f>
        <v>0</v>
      </c>
      <c r="L15">
        <f>その２!BZ$53</f>
        <v>0</v>
      </c>
      <c r="M15">
        <f>その２!BZ$62</f>
        <v>0</v>
      </c>
      <c r="N15">
        <f>その２!BZ$63</f>
        <v>0</v>
      </c>
      <c r="O15">
        <f>その２!BZ$64</f>
        <v>0</v>
      </c>
      <c r="P15" t="str">
        <f>その２!BZ$66</f>
        <v>－</v>
      </c>
      <c r="Q15" t="str">
        <f>その２!BZ$67</f>
        <v>－</v>
      </c>
      <c r="R15" t="str">
        <f>その２!BZ$68</f>
        <v>－</v>
      </c>
      <c r="S15" t="str">
        <f>その２!BZ$70</f>
        <v>－</v>
      </c>
      <c r="T15" t="str">
        <f>その２!BZ$71</f>
        <v>－</v>
      </c>
      <c r="U15" t="s">
        <v>29</v>
      </c>
      <c r="V15" t="s">
        <v>189</v>
      </c>
      <c r="W15">
        <v>1E-3</v>
      </c>
      <c r="X15" t="s">
        <v>188</v>
      </c>
      <c r="Y15">
        <v>1</v>
      </c>
      <c r="Z15" t="s">
        <v>18</v>
      </c>
      <c r="AA15" t="s">
        <v>399</v>
      </c>
      <c r="AB15" t="s">
        <v>384</v>
      </c>
      <c r="AC15" t="s">
        <v>398</v>
      </c>
      <c r="AD15" t="s">
        <v>393</v>
      </c>
      <c r="AE15" t="s">
        <v>394</v>
      </c>
    </row>
    <row r="16" spans="1:31">
      <c r="A16" t="s">
        <v>385</v>
      </c>
      <c r="B16">
        <f>その２!CE$41</f>
        <v>0</v>
      </c>
      <c r="C16">
        <f>その２!CE$42</f>
        <v>0</v>
      </c>
      <c r="D16">
        <f>その２!CE$43</f>
        <v>0</v>
      </c>
      <c r="E16">
        <f>その２!CE$45</f>
        <v>0</v>
      </c>
      <c r="F16">
        <f>その２!CE$46</f>
        <v>0</v>
      </c>
      <c r="G16">
        <f>その２!CE$47</f>
        <v>0</v>
      </c>
      <c r="H16">
        <f>その２!CE$48</f>
        <v>0</v>
      </c>
      <c r="I16">
        <f>その２!CE$49</f>
        <v>0</v>
      </c>
      <c r="J16">
        <f>その２!CE$51</f>
        <v>0</v>
      </c>
      <c r="K16">
        <f>その２!CE$52</f>
        <v>0</v>
      </c>
      <c r="L16">
        <f>その２!CE$53</f>
        <v>0</v>
      </c>
      <c r="M16">
        <f>その２!CE$62</f>
        <v>0</v>
      </c>
      <c r="N16">
        <f>その２!CE$63</f>
        <v>0</v>
      </c>
      <c r="O16">
        <f>その２!CE$64</f>
        <v>0</v>
      </c>
      <c r="P16" t="str">
        <f>その２!CE$66</f>
        <v>－</v>
      </c>
      <c r="Q16" t="str">
        <f>その２!CE$67</f>
        <v>－</v>
      </c>
      <c r="R16" t="str">
        <f>その２!CE$68</f>
        <v>－</v>
      </c>
      <c r="S16" t="str">
        <f>その２!CE$70</f>
        <v>－</v>
      </c>
      <c r="T16" t="str">
        <f>その２!CE$71</f>
        <v>－</v>
      </c>
      <c r="U16" t="s">
        <v>29</v>
      </c>
      <c r="V16" t="s">
        <v>189</v>
      </c>
      <c r="W16">
        <v>1E-3</v>
      </c>
      <c r="X16" t="s">
        <v>188</v>
      </c>
      <c r="Y16">
        <v>1</v>
      </c>
      <c r="Z16" t="s">
        <v>18</v>
      </c>
      <c r="AA16" t="s">
        <v>399</v>
      </c>
      <c r="AB16" t="s">
        <v>384</v>
      </c>
      <c r="AC16" t="s">
        <v>398</v>
      </c>
      <c r="AD16" t="s">
        <v>393</v>
      </c>
      <c r="AE16" t="s">
        <v>395</v>
      </c>
    </row>
    <row r="17" spans="1:33">
      <c r="A17" t="s">
        <v>386</v>
      </c>
      <c r="B17">
        <f>その２!CJ$41</f>
        <v>0</v>
      </c>
      <c r="C17">
        <f>その２!CJ$42</f>
        <v>0</v>
      </c>
      <c r="D17">
        <f>その２!CJ$43</f>
        <v>0</v>
      </c>
      <c r="E17">
        <f>その２!CJ$45</f>
        <v>0</v>
      </c>
      <c r="F17">
        <f>その２!CJ$46</f>
        <v>0</v>
      </c>
      <c r="G17">
        <f>その２!CJ$47</f>
        <v>0</v>
      </c>
      <c r="H17">
        <f>その２!CJ$48</f>
        <v>0</v>
      </c>
      <c r="I17">
        <f>その２!CJ$49</f>
        <v>0</v>
      </c>
      <c r="J17">
        <f>その２!CJ$51</f>
        <v>0</v>
      </c>
      <c r="K17">
        <f>その２!CJ$52</f>
        <v>0</v>
      </c>
      <c r="L17">
        <f>その２!CJ$53</f>
        <v>0</v>
      </c>
      <c r="M17">
        <f>その２!CJ$62</f>
        <v>0</v>
      </c>
      <c r="N17">
        <f>その２!CJ$63</f>
        <v>0</v>
      </c>
      <c r="O17">
        <f>その２!CJ$64</f>
        <v>0</v>
      </c>
      <c r="P17" t="str">
        <f>その２!CJ$66</f>
        <v>－</v>
      </c>
      <c r="Q17" t="str">
        <f>その２!CJ$67</f>
        <v>－</v>
      </c>
      <c r="R17" t="str">
        <f>その２!CJ$68</f>
        <v>－</v>
      </c>
      <c r="S17" t="str">
        <f>その２!CJ$70</f>
        <v>－</v>
      </c>
      <c r="T17" t="str">
        <f>その２!CJ$71</f>
        <v>－</v>
      </c>
      <c r="U17" t="s">
        <v>29</v>
      </c>
      <c r="V17" t="s">
        <v>189</v>
      </c>
      <c r="W17">
        <v>1E-3</v>
      </c>
      <c r="X17" t="s">
        <v>188</v>
      </c>
      <c r="Y17">
        <v>1</v>
      </c>
      <c r="Z17" t="s">
        <v>18</v>
      </c>
      <c r="AA17" t="s">
        <v>399</v>
      </c>
      <c r="AB17" t="s">
        <v>384</v>
      </c>
      <c r="AC17" t="s">
        <v>398</v>
      </c>
      <c r="AD17" t="s">
        <v>393</v>
      </c>
      <c r="AE17" t="s">
        <v>396</v>
      </c>
    </row>
    <row r="18" spans="1:33">
      <c r="A18" t="s">
        <v>387</v>
      </c>
      <c r="B18">
        <f>その２!CO$41</f>
        <v>0</v>
      </c>
      <c r="C18">
        <f>その２!CO$42</f>
        <v>0</v>
      </c>
      <c r="D18">
        <f>その２!CO$43</f>
        <v>0</v>
      </c>
      <c r="E18">
        <f>その２!CO$45</f>
        <v>0</v>
      </c>
      <c r="F18">
        <f>その２!CO$46</f>
        <v>0</v>
      </c>
      <c r="G18">
        <f>その２!CO$47</f>
        <v>0</v>
      </c>
      <c r="H18">
        <f>その２!CO$48</f>
        <v>0</v>
      </c>
      <c r="I18">
        <f>その２!CO$49</f>
        <v>0</v>
      </c>
      <c r="J18">
        <f>その２!CO$51</f>
        <v>0</v>
      </c>
      <c r="K18">
        <f>その２!CO$52</f>
        <v>0</v>
      </c>
      <c r="L18">
        <f>その２!CO$53</f>
        <v>0</v>
      </c>
      <c r="M18">
        <f>その２!CO$62</f>
        <v>0</v>
      </c>
      <c r="N18">
        <f>その２!CO$63</f>
        <v>0</v>
      </c>
      <c r="O18">
        <f>その２!CO$64</f>
        <v>0</v>
      </c>
      <c r="P18" t="str">
        <f>その２!CO$66</f>
        <v>－</v>
      </c>
      <c r="Q18" t="str">
        <f>その２!CO$67</f>
        <v>－</v>
      </c>
      <c r="R18" t="str">
        <f>その２!CO$68</f>
        <v>－</v>
      </c>
      <c r="S18" t="str">
        <f>その２!CO$70</f>
        <v>－</v>
      </c>
      <c r="T18" t="str">
        <f>その２!CO$71</f>
        <v>－</v>
      </c>
      <c r="U18" t="s">
        <v>29</v>
      </c>
      <c r="V18" t="s">
        <v>189</v>
      </c>
      <c r="W18">
        <v>1E-3</v>
      </c>
      <c r="X18" t="s">
        <v>188</v>
      </c>
      <c r="Y18">
        <v>1</v>
      </c>
      <c r="Z18" t="s">
        <v>18</v>
      </c>
      <c r="AA18" t="s">
        <v>399</v>
      </c>
      <c r="AB18" t="s">
        <v>384</v>
      </c>
      <c r="AC18" t="s">
        <v>398</v>
      </c>
      <c r="AD18" t="s">
        <v>393</v>
      </c>
      <c r="AE18" t="s">
        <v>397</v>
      </c>
    </row>
    <row r="19" spans="1:33" ht="15.75">
      <c r="A19" t="s">
        <v>388</v>
      </c>
      <c r="B19">
        <f>その２!CT$41</f>
        <v>0</v>
      </c>
      <c r="C19">
        <f>その２!CT$42</f>
        <v>0</v>
      </c>
      <c r="D19">
        <f>その２!CT$43</f>
        <v>0</v>
      </c>
      <c r="E19">
        <f>その２!CT$45</f>
        <v>0</v>
      </c>
      <c r="F19">
        <f>その２!CT$46</f>
        <v>0</v>
      </c>
      <c r="G19">
        <f>その２!CT$47</f>
        <v>0</v>
      </c>
      <c r="H19">
        <f>その２!CT$48</f>
        <v>0</v>
      </c>
      <c r="I19">
        <f>その２!CT$49</f>
        <v>0</v>
      </c>
      <c r="J19">
        <f>その２!CT$51</f>
        <v>0</v>
      </c>
      <c r="K19">
        <f>その２!CT$52</f>
        <v>0</v>
      </c>
      <c r="L19">
        <f>その２!CT$53</f>
        <v>0</v>
      </c>
      <c r="M19">
        <f>その２!CT$62</f>
        <v>0</v>
      </c>
      <c r="N19">
        <f>その２!CT$63</f>
        <v>0</v>
      </c>
      <c r="O19">
        <f>その２!CT$64</f>
        <v>0</v>
      </c>
      <c r="P19" t="str">
        <f>その２!CT$66</f>
        <v>－</v>
      </c>
      <c r="Q19" t="str">
        <f>その２!CT$67</f>
        <v>－</v>
      </c>
      <c r="R19" t="str">
        <f>その２!CT$68</f>
        <v>－</v>
      </c>
      <c r="S19" t="str">
        <f>その２!CT$70</f>
        <v>－</v>
      </c>
      <c r="T19" t="str">
        <f>その２!CT$71</f>
        <v>－</v>
      </c>
      <c r="U19" t="s">
        <v>335</v>
      </c>
      <c r="V19" t="s">
        <v>211</v>
      </c>
      <c r="W19">
        <v>1E-3</v>
      </c>
      <c r="X19" t="s">
        <v>390</v>
      </c>
      <c r="Y19">
        <v>1</v>
      </c>
    </row>
    <row r="20" spans="1:33">
      <c r="A20" t="s">
        <v>391</v>
      </c>
      <c r="B20">
        <f>その２!CY$41</f>
        <v>0</v>
      </c>
      <c r="C20">
        <f>その２!CY$42</f>
        <v>0</v>
      </c>
      <c r="D20">
        <f>その２!CY$43</f>
        <v>0</v>
      </c>
      <c r="E20">
        <f>その２!CY$45</f>
        <v>0</v>
      </c>
      <c r="F20">
        <f>その２!CY$46</f>
        <v>0</v>
      </c>
      <c r="G20">
        <f>その２!CY$47</f>
        <v>0</v>
      </c>
      <c r="H20">
        <f>その２!CY$48</f>
        <v>0</v>
      </c>
      <c r="I20">
        <f>その２!CY$49</f>
        <v>0</v>
      </c>
      <c r="J20">
        <f>その２!CY$51</f>
        <v>0</v>
      </c>
      <c r="K20">
        <f>その２!CY$52</f>
        <v>0</v>
      </c>
      <c r="L20">
        <f>その２!CY$53</f>
        <v>0</v>
      </c>
      <c r="M20">
        <f>その２!CY$62</f>
        <v>0</v>
      </c>
      <c r="N20">
        <f>その２!CY$63</f>
        <v>0</v>
      </c>
      <c r="O20">
        <f>その２!CY$64</f>
        <v>0</v>
      </c>
      <c r="P20" t="str">
        <f>その２!CY$66</f>
        <v>－</v>
      </c>
      <c r="Q20" t="str">
        <f>その２!CY$67</f>
        <v>－</v>
      </c>
      <c r="R20" t="str">
        <f>その２!CY$68</f>
        <v>－</v>
      </c>
      <c r="S20" t="str">
        <f>その２!CY$70</f>
        <v>－</v>
      </c>
      <c r="T20" t="str">
        <f>その２!CY$71</f>
        <v>－</v>
      </c>
      <c r="U20" t="s">
        <v>29</v>
      </c>
      <c r="V20" t="s">
        <v>189</v>
      </c>
      <c r="W20">
        <v>1E-3</v>
      </c>
      <c r="X20" t="s">
        <v>188</v>
      </c>
      <c r="Y20">
        <v>1</v>
      </c>
    </row>
    <row r="21" spans="1:33" ht="15.75">
      <c r="A21" t="s">
        <v>392</v>
      </c>
      <c r="B21">
        <f>その２!DD$41</f>
        <v>0</v>
      </c>
      <c r="C21">
        <f>その２!DD$42</f>
        <v>0</v>
      </c>
      <c r="D21">
        <f>その２!DD$43</f>
        <v>0</v>
      </c>
      <c r="E21">
        <f>その２!DD$45</f>
        <v>0</v>
      </c>
      <c r="F21">
        <f>その２!DD$46</f>
        <v>0</v>
      </c>
      <c r="G21">
        <f>その２!DD$47</f>
        <v>0</v>
      </c>
      <c r="H21">
        <f>その２!DD$48</f>
        <v>0</v>
      </c>
      <c r="I21">
        <f>その２!DD$49</f>
        <v>0</v>
      </c>
      <c r="J21">
        <f>その２!DD$51</f>
        <v>0</v>
      </c>
      <c r="K21">
        <f>その２!DD$52</f>
        <v>0</v>
      </c>
      <c r="L21">
        <f>その２!DD$53</f>
        <v>0</v>
      </c>
      <c r="M21">
        <f>その２!DD$62</f>
        <v>0</v>
      </c>
      <c r="N21">
        <f>その２!DD$63</f>
        <v>0</v>
      </c>
      <c r="O21">
        <f>その２!DD$64</f>
        <v>0</v>
      </c>
      <c r="P21" t="str">
        <f>その２!DD$66</f>
        <v>－</v>
      </c>
      <c r="Q21" t="str">
        <f>その２!DD$67</f>
        <v>－</v>
      </c>
      <c r="R21" t="str">
        <f>その２!DD$68</f>
        <v>－</v>
      </c>
      <c r="S21" t="str">
        <f>その２!DD$70</f>
        <v>－</v>
      </c>
      <c r="T21" t="str">
        <f>その２!DD$71</f>
        <v>－</v>
      </c>
      <c r="U21" t="s">
        <v>335</v>
      </c>
      <c r="V21" t="s">
        <v>211</v>
      </c>
      <c r="W21">
        <v>1E-3</v>
      </c>
      <c r="X21" t="s">
        <v>390</v>
      </c>
      <c r="Y21">
        <v>1</v>
      </c>
      <c r="Z21" t="s">
        <v>18</v>
      </c>
      <c r="AA21" t="s">
        <v>400</v>
      </c>
      <c r="AB21" t="s">
        <v>384</v>
      </c>
      <c r="AC21" t="s">
        <v>401</v>
      </c>
    </row>
    <row r="22" spans="1:33">
      <c r="A22" t="s">
        <v>44</v>
      </c>
      <c r="B22">
        <f>その２!DI$41</f>
        <v>0</v>
      </c>
      <c r="C22">
        <f>その２!DI$42</f>
        <v>0</v>
      </c>
      <c r="D22">
        <f>その２!DI$43</f>
        <v>0</v>
      </c>
      <c r="E22">
        <f>その２!DI$45</f>
        <v>0</v>
      </c>
      <c r="F22">
        <f>その２!DI$46</f>
        <v>0</v>
      </c>
      <c r="G22">
        <f>その２!DI$47</f>
        <v>0</v>
      </c>
      <c r="H22">
        <f>その２!DI$48</f>
        <v>0</v>
      </c>
      <c r="I22">
        <f>その２!DI$49</f>
        <v>0</v>
      </c>
      <c r="J22">
        <f>その２!DI$51</f>
        <v>0</v>
      </c>
      <c r="K22">
        <f>その２!DI$52</f>
        <v>0</v>
      </c>
      <c r="L22">
        <f>その２!DI$53</f>
        <v>0</v>
      </c>
      <c r="M22">
        <f>その２!DI$62</f>
        <v>0</v>
      </c>
      <c r="N22">
        <f>その２!DI$63</f>
        <v>0</v>
      </c>
      <c r="O22">
        <f>その２!DI$64</f>
        <v>0</v>
      </c>
      <c r="P22" t="str">
        <f>その２!DI$66</f>
        <v>－</v>
      </c>
      <c r="Q22" t="str">
        <f>その２!DI$67</f>
        <v>－</v>
      </c>
      <c r="R22" t="str">
        <f>その２!DI$68</f>
        <v>－</v>
      </c>
      <c r="S22" t="str">
        <f>その２!DI$70</f>
        <v>－</v>
      </c>
      <c r="T22" t="str">
        <f>その２!DI$71</f>
        <v>－</v>
      </c>
      <c r="U22" t="s">
        <v>29</v>
      </c>
      <c r="V22" t="s">
        <v>189</v>
      </c>
      <c r="W22">
        <v>1E-3</v>
      </c>
      <c r="X22" t="s">
        <v>188</v>
      </c>
      <c r="Y22">
        <v>1</v>
      </c>
    </row>
    <row r="23" spans="1:33">
      <c r="A23" t="s">
        <v>45</v>
      </c>
      <c r="B23">
        <f>その２!DN$41</f>
        <v>0</v>
      </c>
      <c r="C23">
        <f>その２!DN$42</f>
        <v>0</v>
      </c>
      <c r="D23">
        <f>その２!DN$43</f>
        <v>0</v>
      </c>
      <c r="E23">
        <f>その２!DN$45</f>
        <v>0</v>
      </c>
      <c r="F23">
        <f>その２!DN$46</f>
        <v>0</v>
      </c>
      <c r="G23">
        <f>その２!DN$47</f>
        <v>0</v>
      </c>
      <c r="H23">
        <f>その２!DN$48</f>
        <v>0</v>
      </c>
      <c r="I23">
        <f>その２!DN$49</f>
        <v>0</v>
      </c>
      <c r="J23">
        <f>その２!DN$51</f>
        <v>0</v>
      </c>
      <c r="K23">
        <f>その２!DN$52</f>
        <v>0</v>
      </c>
      <c r="L23">
        <f>その２!DN$53</f>
        <v>0</v>
      </c>
      <c r="M23">
        <f>その２!DN$62</f>
        <v>0</v>
      </c>
      <c r="N23">
        <f>その２!DN$63</f>
        <v>0</v>
      </c>
      <c r="O23">
        <f>その２!DN$64</f>
        <v>0</v>
      </c>
      <c r="P23" t="str">
        <f>その２!DN$66</f>
        <v>－</v>
      </c>
      <c r="Q23" t="str">
        <f>その２!DN$67</f>
        <v>－</v>
      </c>
      <c r="R23" t="str">
        <f>その２!DN$68</f>
        <v>－</v>
      </c>
      <c r="S23" t="str">
        <f>その２!DN$70</f>
        <v>－</v>
      </c>
      <c r="T23" t="str">
        <f>その２!DN$71</f>
        <v>－</v>
      </c>
      <c r="U23" t="s">
        <v>29</v>
      </c>
      <c r="V23" t="s">
        <v>189</v>
      </c>
      <c r="W23">
        <v>1E-3</v>
      </c>
      <c r="X23" t="s">
        <v>188</v>
      </c>
      <c r="Y23">
        <v>1</v>
      </c>
    </row>
    <row r="24" spans="1:33">
      <c r="A24" t="s">
        <v>46</v>
      </c>
      <c r="B24">
        <f>その２!DS$41</f>
        <v>0</v>
      </c>
      <c r="C24">
        <f>その２!DS$42</f>
        <v>0</v>
      </c>
      <c r="D24">
        <f>その２!DS$43</f>
        <v>0</v>
      </c>
      <c r="E24">
        <f>その２!DS$45</f>
        <v>0</v>
      </c>
      <c r="F24">
        <f>その２!DS$46</f>
        <v>0</v>
      </c>
      <c r="G24">
        <f>その２!DS$47</f>
        <v>0</v>
      </c>
      <c r="H24">
        <f>その２!DS$48</f>
        <v>0</v>
      </c>
      <c r="I24">
        <f>その２!DS$49</f>
        <v>0</v>
      </c>
      <c r="J24">
        <f>その２!DS$51</f>
        <v>0</v>
      </c>
      <c r="K24">
        <f>その２!DS$52</f>
        <v>0</v>
      </c>
      <c r="L24">
        <f>その２!DS$53</f>
        <v>0</v>
      </c>
      <c r="M24">
        <f>その２!DS$62</f>
        <v>0</v>
      </c>
      <c r="N24">
        <f>その２!DS$63</f>
        <v>0</v>
      </c>
      <c r="O24">
        <f>その２!DS$64</f>
        <v>0</v>
      </c>
      <c r="P24" t="str">
        <f>その２!DS$66</f>
        <v>－</v>
      </c>
      <c r="Q24" t="str">
        <f>その２!DS$67</f>
        <v>－</v>
      </c>
      <c r="R24" t="str">
        <f>その２!DS$68</f>
        <v>－</v>
      </c>
      <c r="S24" t="str">
        <f>その２!DS$70</f>
        <v>－</v>
      </c>
      <c r="T24" t="str">
        <f>その２!DS$71</f>
        <v>－</v>
      </c>
      <c r="U24" t="s">
        <v>29</v>
      </c>
      <c r="V24" t="s">
        <v>189</v>
      </c>
      <c r="W24">
        <v>1E-3</v>
      </c>
      <c r="X24" t="s">
        <v>188</v>
      </c>
      <c r="Y24">
        <v>1</v>
      </c>
    </row>
    <row r="25" spans="1:33">
      <c r="A25" t="s">
        <v>47</v>
      </c>
      <c r="B25">
        <f>その２!DX$41</f>
        <v>0</v>
      </c>
      <c r="C25">
        <f>その２!DX$42</f>
        <v>0</v>
      </c>
      <c r="D25">
        <f>その２!DX$43</f>
        <v>0</v>
      </c>
      <c r="E25">
        <f>その２!DX$45</f>
        <v>0</v>
      </c>
      <c r="F25">
        <f>その２!DX$46</f>
        <v>0</v>
      </c>
      <c r="G25">
        <f>その２!DX$47</f>
        <v>0</v>
      </c>
      <c r="H25">
        <f>その２!DX$48</f>
        <v>0</v>
      </c>
      <c r="I25">
        <f>その２!DX$49</f>
        <v>0</v>
      </c>
      <c r="J25">
        <f>その２!DX$51</f>
        <v>0</v>
      </c>
      <c r="K25">
        <f>その２!DX$52</f>
        <v>0</v>
      </c>
      <c r="L25">
        <f>その２!DX$53</f>
        <v>0</v>
      </c>
      <c r="M25">
        <f>その２!DX$62</f>
        <v>0</v>
      </c>
      <c r="N25">
        <f>その２!DX$63</f>
        <v>0</v>
      </c>
      <c r="O25">
        <f>その２!DX$64</f>
        <v>0</v>
      </c>
      <c r="P25" t="str">
        <f>その２!DX$66</f>
        <v>－</v>
      </c>
      <c r="Q25" t="str">
        <f>その２!DX$67</f>
        <v>－</v>
      </c>
      <c r="R25" t="str">
        <f>その２!DX$68</f>
        <v>－</v>
      </c>
      <c r="S25" t="str">
        <f>その２!DX$70</f>
        <v>－</v>
      </c>
      <c r="T25" t="str">
        <f>その２!DX$71</f>
        <v>－</v>
      </c>
      <c r="U25" t="s">
        <v>29</v>
      </c>
      <c r="V25" t="s">
        <v>189</v>
      </c>
      <c r="W25">
        <v>1E-3</v>
      </c>
      <c r="X25" t="s">
        <v>188</v>
      </c>
      <c r="Y25">
        <v>1</v>
      </c>
    </row>
    <row r="26" spans="1:33">
      <c r="A26" t="s">
        <v>94</v>
      </c>
      <c r="B26">
        <f>その２!EC$41</f>
        <v>0</v>
      </c>
      <c r="C26">
        <f>その２!EC$42</f>
        <v>0</v>
      </c>
      <c r="D26">
        <f>その２!EC$43</f>
        <v>0</v>
      </c>
      <c r="E26">
        <f>その２!EC$45</f>
        <v>0</v>
      </c>
      <c r="F26">
        <f>その２!EC$46</f>
        <v>0</v>
      </c>
      <c r="G26">
        <f>その２!EC$47</f>
        <v>0</v>
      </c>
      <c r="H26">
        <f>その２!EC$48</f>
        <v>0</v>
      </c>
      <c r="I26">
        <f>その２!EC$49</f>
        <v>0</v>
      </c>
      <c r="J26">
        <f>その２!EC$51</f>
        <v>0</v>
      </c>
      <c r="K26">
        <f>その２!EC$52</f>
        <v>0</v>
      </c>
      <c r="L26">
        <f>その２!EC$53</f>
        <v>0</v>
      </c>
      <c r="M26">
        <f>その２!EC$62</f>
        <v>0</v>
      </c>
      <c r="N26">
        <f>その２!EC$63</f>
        <v>0</v>
      </c>
      <c r="O26">
        <f>その２!EC$64</f>
        <v>0</v>
      </c>
      <c r="P26" t="str">
        <f>その２!EC$66</f>
        <v>－</v>
      </c>
      <c r="Q26" t="str">
        <f>その２!EC$67</f>
        <v>－</v>
      </c>
      <c r="R26" t="str">
        <f>その２!EC$68</f>
        <v>－</v>
      </c>
      <c r="S26" t="str">
        <f>その２!EC$70</f>
        <v>－</v>
      </c>
      <c r="T26" t="str">
        <f>その２!EC$71</f>
        <v>－</v>
      </c>
      <c r="U26" t="s">
        <v>29</v>
      </c>
      <c r="V26" t="s">
        <v>189</v>
      </c>
      <c r="W26">
        <v>1E-3</v>
      </c>
      <c r="X26" t="s">
        <v>188</v>
      </c>
      <c r="Y26">
        <v>1</v>
      </c>
    </row>
    <row r="27" spans="1:33" ht="15.75">
      <c r="A27" t="s">
        <v>19</v>
      </c>
      <c r="B27">
        <f>その２!EH$41</f>
        <v>0</v>
      </c>
      <c r="C27">
        <f>その２!EH$42</f>
        <v>0</v>
      </c>
      <c r="D27">
        <f>その２!EH$43</f>
        <v>0</v>
      </c>
      <c r="E27">
        <f>その２!EH$45</f>
        <v>0</v>
      </c>
      <c r="F27">
        <f>その２!EH$46</f>
        <v>0</v>
      </c>
      <c r="G27">
        <f>その２!EH$47</f>
        <v>0</v>
      </c>
      <c r="H27">
        <f>その２!EH$48</f>
        <v>0</v>
      </c>
      <c r="I27">
        <f>その２!EH$49</f>
        <v>0</v>
      </c>
      <c r="J27">
        <f>その２!EH$51</f>
        <v>0</v>
      </c>
      <c r="K27">
        <f>その２!EH$52</f>
        <v>0</v>
      </c>
      <c r="L27">
        <f>その２!EH$53</f>
        <v>0</v>
      </c>
      <c r="M27">
        <f>その２!EH$62</f>
        <v>0</v>
      </c>
      <c r="N27">
        <f>その２!EH$63</f>
        <v>0</v>
      </c>
      <c r="O27">
        <f>その２!EH$64</f>
        <v>0</v>
      </c>
      <c r="P27" t="str">
        <f>その２!EH$66</f>
        <v>－</v>
      </c>
      <c r="Q27" t="str">
        <f>その２!EH$67</f>
        <v>－</v>
      </c>
      <c r="R27" t="str">
        <f>その２!EH$68</f>
        <v>－</v>
      </c>
      <c r="S27" t="str">
        <f>その２!EH$70</f>
        <v>－</v>
      </c>
      <c r="T27" t="str">
        <f>その２!EH$71</f>
        <v>－</v>
      </c>
      <c r="U27" t="s">
        <v>335</v>
      </c>
      <c r="V27" t="s">
        <v>211</v>
      </c>
      <c r="W27">
        <v>1E-3</v>
      </c>
      <c r="X27" t="s">
        <v>390</v>
      </c>
      <c r="Y27">
        <v>1</v>
      </c>
      <c r="Z27" t="s">
        <v>18</v>
      </c>
      <c r="AA27" t="s">
        <v>400</v>
      </c>
      <c r="AB27" t="s">
        <v>384</v>
      </c>
      <c r="AC27" t="s">
        <v>401</v>
      </c>
      <c r="AD27" t="s">
        <v>255</v>
      </c>
      <c r="AE27" t="s">
        <v>402</v>
      </c>
      <c r="AF27" t="s">
        <v>256</v>
      </c>
      <c r="AG27" t="s">
        <v>403</v>
      </c>
    </row>
    <row r="28" spans="1:33" ht="15.75">
      <c r="A28" t="s">
        <v>20</v>
      </c>
      <c r="B28">
        <f>その２!EM$41</f>
        <v>0</v>
      </c>
      <c r="C28">
        <f>その２!EM$42</f>
        <v>0</v>
      </c>
      <c r="D28">
        <f>その２!EM$43</f>
        <v>0</v>
      </c>
      <c r="E28">
        <f>その２!EM$45</f>
        <v>0</v>
      </c>
      <c r="F28">
        <f>その２!EM$46</f>
        <v>0</v>
      </c>
      <c r="G28">
        <f>その２!EM$47</f>
        <v>0</v>
      </c>
      <c r="H28">
        <f>その２!EM$48</f>
        <v>0</v>
      </c>
      <c r="I28">
        <f>その２!EM$49</f>
        <v>0</v>
      </c>
      <c r="J28">
        <f>その２!EM$51</f>
        <v>0</v>
      </c>
      <c r="K28">
        <f>その２!EM$52</f>
        <v>0</v>
      </c>
      <c r="L28">
        <f>その２!EM$53</f>
        <v>0</v>
      </c>
      <c r="M28">
        <f>その２!EM$62</f>
        <v>0</v>
      </c>
      <c r="N28">
        <f>その２!EM$63</f>
        <v>0</v>
      </c>
      <c r="O28">
        <f>その２!EM$64</f>
        <v>0</v>
      </c>
      <c r="P28" t="str">
        <f>その２!EM$66</f>
        <v>－</v>
      </c>
      <c r="Q28" t="str">
        <f>その２!EM$67</f>
        <v>－</v>
      </c>
      <c r="R28" t="str">
        <f>その２!EM$68</f>
        <v>－</v>
      </c>
      <c r="S28" t="str">
        <f>その２!EM$70</f>
        <v>－</v>
      </c>
      <c r="T28" t="str">
        <f>その２!EM$71</f>
        <v>－</v>
      </c>
      <c r="U28" t="s">
        <v>335</v>
      </c>
      <c r="V28" t="s">
        <v>211</v>
      </c>
      <c r="W28">
        <v>1E-3</v>
      </c>
      <c r="X28" t="s">
        <v>390</v>
      </c>
      <c r="Y28">
        <v>1</v>
      </c>
      <c r="Z28" t="s">
        <v>18</v>
      </c>
      <c r="AA28" t="s">
        <v>400</v>
      </c>
      <c r="AB28" t="s">
        <v>384</v>
      </c>
      <c r="AC28" t="s">
        <v>401</v>
      </c>
      <c r="AD28" t="s">
        <v>255</v>
      </c>
      <c r="AE28" t="s">
        <v>404</v>
      </c>
      <c r="AF28" t="s">
        <v>256</v>
      </c>
      <c r="AG28" t="s">
        <v>406</v>
      </c>
    </row>
    <row r="29" spans="1:33" ht="15.75">
      <c r="A29" t="s">
        <v>21</v>
      </c>
      <c r="B29">
        <f>その２!ER$41</f>
        <v>0</v>
      </c>
      <c r="C29">
        <f>その２!ER$42</f>
        <v>0</v>
      </c>
      <c r="D29">
        <f>その２!ER$43</f>
        <v>0</v>
      </c>
      <c r="E29">
        <f>その２!ER$45</f>
        <v>0</v>
      </c>
      <c r="F29">
        <f>その２!ER$46</f>
        <v>0</v>
      </c>
      <c r="G29">
        <f>その２!ER$47</f>
        <v>0</v>
      </c>
      <c r="H29">
        <f>その２!ER$48</f>
        <v>0</v>
      </c>
      <c r="I29">
        <f>その２!ER$49</f>
        <v>0</v>
      </c>
      <c r="J29">
        <f>その２!ER$51</f>
        <v>0</v>
      </c>
      <c r="K29">
        <f>その２!ER$52</f>
        <v>0</v>
      </c>
      <c r="L29">
        <f>その２!ER$53</f>
        <v>0</v>
      </c>
      <c r="M29">
        <f>その２!ER$62</f>
        <v>0</v>
      </c>
      <c r="N29">
        <f>その２!ER$63</f>
        <v>0</v>
      </c>
      <c r="O29">
        <f>その２!ER$64</f>
        <v>0</v>
      </c>
      <c r="P29" t="str">
        <f>その２!ER$66</f>
        <v>－</v>
      </c>
      <c r="Q29" t="str">
        <f>その２!ER$67</f>
        <v>－</v>
      </c>
      <c r="R29" t="str">
        <f>その２!ER$68</f>
        <v>－</v>
      </c>
      <c r="S29" t="str">
        <f>その２!ER$70</f>
        <v>－</v>
      </c>
      <c r="T29" t="str">
        <f>その２!ER$71</f>
        <v>－</v>
      </c>
      <c r="U29" t="s">
        <v>335</v>
      </c>
      <c r="V29" t="s">
        <v>211</v>
      </c>
      <c r="W29">
        <v>1E-3</v>
      </c>
      <c r="X29" t="s">
        <v>390</v>
      </c>
      <c r="Y29">
        <v>1</v>
      </c>
      <c r="Z29" t="s">
        <v>18</v>
      </c>
      <c r="AA29" t="s">
        <v>400</v>
      </c>
      <c r="AB29" t="s">
        <v>384</v>
      </c>
      <c r="AC29" t="s">
        <v>401</v>
      </c>
      <c r="AD29" t="s">
        <v>255</v>
      </c>
      <c r="AE29" t="s">
        <v>405</v>
      </c>
      <c r="AF29" t="s">
        <v>256</v>
      </c>
      <c r="AG29" t="s">
        <v>407</v>
      </c>
    </row>
    <row r="30" spans="1:33">
      <c r="A30" t="s">
        <v>411</v>
      </c>
      <c r="B30">
        <f>その２!GI$41</f>
        <v>0</v>
      </c>
      <c r="C30">
        <f>その２!GI$42</f>
        <v>0</v>
      </c>
      <c r="D30">
        <f>その２!GI$43</f>
        <v>0</v>
      </c>
      <c r="E30">
        <f>その２!GI$45</f>
        <v>0</v>
      </c>
      <c r="F30">
        <f>その２!GI$46</f>
        <v>0</v>
      </c>
      <c r="G30">
        <f>その２!GI$47</f>
        <v>0</v>
      </c>
      <c r="H30">
        <f>その２!GI$48</f>
        <v>0</v>
      </c>
      <c r="I30">
        <f>その２!GI$49</f>
        <v>0</v>
      </c>
      <c r="J30">
        <f>その２!GI$51</f>
        <v>0</v>
      </c>
      <c r="K30">
        <f>その２!GI$52</f>
        <v>0</v>
      </c>
      <c r="L30">
        <f>その２!GI$53</f>
        <v>0</v>
      </c>
      <c r="M30">
        <f>その２!GI$62</f>
        <v>0</v>
      </c>
      <c r="N30">
        <f>その２!GI$63</f>
        <v>0</v>
      </c>
      <c r="O30">
        <f>その２!GI$64</f>
        <v>0</v>
      </c>
      <c r="P30" t="str">
        <f>その２!GI$66</f>
        <v>－</v>
      </c>
      <c r="Q30" t="str">
        <f>その２!GI$67</f>
        <v>－</v>
      </c>
      <c r="R30" t="str">
        <f>その２!GI$68</f>
        <v>－</v>
      </c>
      <c r="S30" t="str">
        <f>その２!GI$70</f>
        <v>－</v>
      </c>
      <c r="T30" t="str">
        <f>その２!GI$71</f>
        <v>－</v>
      </c>
    </row>
    <row r="31" spans="1:33">
      <c r="A31" t="s">
        <v>412</v>
      </c>
      <c r="B31">
        <f>その２!GL$41</f>
        <v>0</v>
      </c>
      <c r="C31">
        <f>その２!GL$42</f>
        <v>0</v>
      </c>
      <c r="D31">
        <f>その２!GL$43</f>
        <v>0</v>
      </c>
      <c r="E31">
        <f>その２!GL$45</f>
        <v>0</v>
      </c>
      <c r="F31">
        <f>その２!GL$46</f>
        <v>0</v>
      </c>
      <c r="G31">
        <f>その２!GL$47</f>
        <v>0</v>
      </c>
      <c r="H31">
        <f>その２!GL$48</f>
        <v>0</v>
      </c>
      <c r="I31">
        <f>その２!GL$49</f>
        <v>0</v>
      </c>
      <c r="J31">
        <f>その２!GL$51</f>
        <v>0</v>
      </c>
      <c r="K31">
        <f>その２!GL$52</f>
        <v>0</v>
      </c>
      <c r="L31">
        <f>その２!GL$53</f>
        <v>0</v>
      </c>
      <c r="M31">
        <f>その２!GL$62</f>
        <v>0</v>
      </c>
      <c r="N31">
        <f>その２!GL$63</f>
        <v>0</v>
      </c>
      <c r="O31">
        <f>その２!GL$64</f>
        <v>0</v>
      </c>
      <c r="P31" t="str">
        <f>その２!GL$66</f>
        <v>－</v>
      </c>
      <c r="Q31" t="str">
        <f>その２!GL$67</f>
        <v>－</v>
      </c>
      <c r="R31" t="str">
        <f>その２!GL$68</f>
        <v>－</v>
      </c>
      <c r="S31" t="str">
        <f>その２!GL$70</f>
        <v>－</v>
      </c>
      <c r="T31" t="str">
        <f>その２!GL$71</f>
        <v>－</v>
      </c>
    </row>
    <row r="32" spans="1:33">
      <c r="A32" t="s">
        <v>50</v>
      </c>
      <c r="B32">
        <f>その２!EW$41</f>
        <v>0</v>
      </c>
      <c r="C32">
        <f>その２!EW$42</f>
        <v>0</v>
      </c>
      <c r="D32">
        <f>その２!EW$43</f>
        <v>0</v>
      </c>
      <c r="E32">
        <f>その２!EW$45</f>
        <v>0</v>
      </c>
      <c r="F32">
        <f>その２!EW$46</f>
        <v>0</v>
      </c>
      <c r="G32">
        <f>その２!EW$47</f>
        <v>0</v>
      </c>
      <c r="H32">
        <f>その２!EW$48</f>
        <v>0</v>
      </c>
      <c r="I32">
        <f>その２!EW$49</f>
        <v>0</v>
      </c>
      <c r="J32">
        <f>その２!EW$51</f>
        <v>0</v>
      </c>
      <c r="K32">
        <f>その２!EW$52</f>
        <v>0</v>
      </c>
      <c r="L32">
        <f>その２!EW$53</f>
        <v>0</v>
      </c>
      <c r="M32">
        <f>その２!EW$62</f>
        <v>0</v>
      </c>
      <c r="N32">
        <f>その２!EW$63</f>
        <v>0</v>
      </c>
      <c r="O32">
        <f>その２!EW$64</f>
        <v>0</v>
      </c>
      <c r="P32" t="str">
        <f>その２!EW$66</f>
        <v>－</v>
      </c>
      <c r="Q32" t="str">
        <f>その２!EW$67</f>
        <v>－</v>
      </c>
      <c r="R32" t="str">
        <f>その２!EW$68</f>
        <v>－</v>
      </c>
      <c r="S32" t="str">
        <f>その２!EW$70</f>
        <v>－</v>
      </c>
      <c r="T32" t="str">
        <f>その２!EW$71</f>
        <v>－</v>
      </c>
      <c r="U32" t="s">
        <v>40</v>
      </c>
      <c r="V32" t="s">
        <v>38</v>
      </c>
      <c r="W32">
        <v>1E-3</v>
      </c>
      <c r="X32" t="s">
        <v>221</v>
      </c>
      <c r="Y32">
        <v>1</v>
      </c>
    </row>
    <row r="33" spans="1:25">
      <c r="A33" t="s">
        <v>51</v>
      </c>
      <c r="B33">
        <f>その２!FB$41</f>
        <v>0</v>
      </c>
      <c r="C33">
        <f>その２!FB$42</f>
        <v>0</v>
      </c>
      <c r="D33">
        <f>その２!FB$43</f>
        <v>0</v>
      </c>
      <c r="E33">
        <f>その２!FB$45</f>
        <v>0</v>
      </c>
      <c r="F33">
        <f>その２!FB$46</f>
        <v>0</v>
      </c>
      <c r="G33">
        <f>その２!FB$47</f>
        <v>0</v>
      </c>
      <c r="H33">
        <f>その２!FB$48</f>
        <v>0</v>
      </c>
      <c r="I33">
        <f>その２!FB$49</f>
        <v>0</v>
      </c>
      <c r="J33">
        <f>その２!FB$51</f>
        <v>0</v>
      </c>
      <c r="K33">
        <f>その２!FB$52</f>
        <v>0</v>
      </c>
      <c r="L33">
        <f>その２!FB$53</f>
        <v>0</v>
      </c>
      <c r="M33">
        <f>その２!FB$62</f>
        <v>0</v>
      </c>
      <c r="N33">
        <f>その２!FB$63</f>
        <v>0</v>
      </c>
      <c r="O33">
        <f>その２!FB$64</f>
        <v>0</v>
      </c>
      <c r="P33" t="str">
        <f>その２!FB$66</f>
        <v>－</v>
      </c>
      <c r="Q33" t="str">
        <f>その２!FB$67</f>
        <v>－</v>
      </c>
      <c r="R33" t="str">
        <f>その２!FB$68</f>
        <v>－</v>
      </c>
      <c r="S33" t="str">
        <f>その２!FB$70</f>
        <v>－</v>
      </c>
      <c r="T33" t="str">
        <f>その２!FB$71</f>
        <v>－</v>
      </c>
      <c r="U33" t="s">
        <v>40</v>
      </c>
      <c r="V33" t="s">
        <v>38</v>
      </c>
      <c r="W33">
        <v>1E-3</v>
      </c>
      <c r="X33" t="s">
        <v>221</v>
      </c>
      <c r="Y33">
        <v>1</v>
      </c>
    </row>
    <row r="34" spans="1:25">
      <c r="A34" t="s">
        <v>52</v>
      </c>
      <c r="B34">
        <f>その２!FG$41</f>
        <v>0</v>
      </c>
      <c r="C34">
        <f>その２!FG$42</f>
        <v>0</v>
      </c>
      <c r="D34">
        <f>その２!FG$43</f>
        <v>0</v>
      </c>
      <c r="E34">
        <f>その２!FG$45</f>
        <v>0</v>
      </c>
      <c r="F34">
        <f>その２!FG$46</f>
        <v>0</v>
      </c>
      <c r="G34">
        <f>その２!FG$47</f>
        <v>0</v>
      </c>
      <c r="H34">
        <f>その２!FG$48</f>
        <v>0</v>
      </c>
      <c r="I34">
        <f>その２!FG$49</f>
        <v>0</v>
      </c>
      <c r="J34">
        <f>その２!FG$51</f>
        <v>0</v>
      </c>
      <c r="K34">
        <f>その２!FG$52</f>
        <v>0</v>
      </c>
      <c r="L34">
        <f>その２!FG$53</f>
        <v>0</v>
      </c>
      <c r="M34">
        <f>その２!FG$62</f>
        <v>0</v>
      </c>
      <c r="N34">
        <f>その２!FG$63</f>
        <v>0</v>
      </c>
      <c r="O34">
        <f>その２!FG$64</f>
        <v>0</v>
      </c>
      <c r="P34" t="str">
        <f>その２!FG$66</f>
        <v>－</v>
      </c>
      <c r="Q34" t="str">
        <f>その２!FG$67</f>
        <v>－</v>
      </c>
      <c r="R34" t="str">
        <f>その２!FG$68</f>
        <v>－</v>
      </c>
      <c r="S34" t="str">
        <f>その２!FG$70</f>
        <v>－</v>
      </c>
      <c r="T34" t="str">
        <f>その２!FG$71</f>
        <v>－</v>
      </c>
      <c r="U34" t="s">
        <v>40</v>
      </c>
      <c r="V34" t="s">
        <v>38</v>
      </c>
      <c r="W34">
        <v>1E-3</v>
      </c>
      <c r="X34" t="s">
        <v>221</v>
      </c>
      <c r="Y34">
        <v>1</v>
      </c>
    </row>
    <row r="35" spans="1:25">
      <c r="A35" t="s">
        <v>53</v>
      </c>
      <c r="B35">
        <f>その２!FL$41</f>
        <v>0</v>
      </c>
      <c r="C35">
        <f>その２!FL$42</f>
        <v>0</v>
      </c>
      <c r="D35">
        <f>その２!FL$43</f>
        <v>0</v>
      </c>
      <c r="E35">
        <f>その２!FL$45</f>
        <v>0</v>
      </c>
      <c r="F35">
        <f>その２!FL$46</f>
        <v>0</v>
      </c>
      <c r="G35">
        <f>その２!FL$47</f>
        <v>0</v>
      </c>
      <c r="H35">
        <f>その２!FL$48</f>
        <v>0</v>
      </c>
      <c r="I35">
        <f>その２!FL$49</f>
        <v>0</v>
      </c>
      <c r="J35">
        <f>その２!FL$51</f>
        <v>0</v>
      </c>
      <c r="K35">
        <f>その２!FL$52</f>
        <v>0</v>
      </c>
      <c r="L35">
        <f>その２!FL$53</f>
        <v>0</v>
      </c>
      <c r="M35">
        <f>その２!FL$62</f>
        <v>0</v>
      </c>
      <c r="N35">
        <f>その２!FL$63</f>
        <v>0</v>
      </c>
      <c r="O35">
        <f>その２!FL$64</f>
        <v>0</v>
      </c>
      <c r="P35" t="str">
        <f>その２!FL$66</f>
        <v>－</v>
      </c>
      <c r="Q35" t="str">
        <f>その２!FL$67</f>
        <v>－</v>
      </c>
      <c r="R35" t="str">
        <f>その２!FL$68</f>
        <v>－</v>
      </c>
      <c r="S35" t="str">
        <f>その２!FL$70</f>
        <v>－</v>
      </c>
      <c r="T35" t="str">
        <f>その２!FL$71</f>
        <v>－</v>
      </c>
      <c r="U35" t="s">
        <v>40</v>
      </c>
      <c r="V35" t="s">
        <v>38</v>
      </c>
      <c r="W35">
        <v>1E-3</v>
      </c>
      <c r="X35" t="s">
        <v>221</v>
      </c>
      <c r="Y35">
        <v>1</v>
      </c>
    </row>
    <row r="36" spans="1:25">
      <c r="A36" t="s">
        <v>410</v>
      </c>
      <c r="B36">
        <f>その２!GA$41</f>
        <v>0</v>
      </c>
      <c r="C36">
        <f>その２!GA$42</f>
        <v>0</v>
      </c>
      <c r="D36">
        <f>その２!GA$43</f>
        <v>0</v>
      </c>
      <c r="E36">
        <f>その２!GA$45</f>
        <v>0</v>
      </c>
      <c r="F36">
        <f>その２!GA$46</f>
        <v>0</v>
      </c>
      <c r="G36">
        <f>その２!GA$47</f>
        <v>0</v>
      </c>
      <c r="H36">
        <f>その２!GA$48</f>
        <v>0</v>
      </c>
      <c r="I36">
        <f>その２!GA$49</f>
        <v>0</v>
      </c>
      <c r="J36">
        <f>その２!GA$51</f>
        <v>0</v>
      </c>
      <c r="K36">
        <f>その２!GA$52</f>
        <v>0</v>
      </c>
      <c r="L36">
        <f>その２!GA$53</f>
        <v>0</v>
      </c>
      <c r="M36" t="str">
        <f>その２!GA$62</f>
        <v>－</v>
      </c>
      <c r="N36" t="str">
        <f>その２!GA$63</f>
        <v>－</v>
      </c>
      <c r="O36" t="str">
        <f>その２!GA$64</f>
        <v>－</v>
      </c>
      <c r="P36">
        <f>その２!GA$66</f>
        <v>0</v>
      </c>
      <c r="Q36" t="str">
        <f>その２!GA$67</f>
        <v>－</v>
      </c>
      <c r="R36" t="str">
        <f>その２!GA$68</f>
        <v>－</v>
      </c>
      <c r="S36" t="str">
        <f>その２!GA$70</f>
        <v>－</v>
      </c>
      <c r="T36" t="str">
        <f>その２!GA$71</f>
        <v>－</v>
      </c>
      <c r="U36" t="s">
        <v>40</v>
      </c>
      <c r="V36" t="s">
        <v>38</v>
      </c>
      <c r="W36">
        <v>1E-3</v>
      </c>
      <c r="X36" t="s">
        <v>221</v>
      </c>
      <c r="Y36">
        <v>1</v>
      </c>
    </row>
    <row r="37" spans="1:25">
      <c r="A37" s="67" t="s">
        <v>502</v>
      </c>
      <c r="B37">
        <f>その２!M$41</f>
        <v>0</v>
      </c>
      <c r="C37">
        <f>その２!M$42</f>
        <v>0</v>
      </c>
      <c r="D37">
        <f>その２!M$43</f>
        <v>0</v>
      </c>
      <c r="E37">
        <f>その２!M$45</f>
        <v>0</v>
      </c>
      <c r="F37">
        <f>その２!M$46</f>
        <v>0</v>
      </c>
      <c r="G37">
        <f>その２!M$47</f>
        <v>0</v>
      </c>
      <c r="H37">
        <f>その２!M$48</f>
        <v>0</v>
      </c>
      <c r="I37">
        <f>その２!M$49</f>
        <v>0</v>
      </c>
      <c r="J37">
        <f>その２!M$51</f>
        <v>0</v>
      </c>
      <c r="K37">
        <f>その２!M$52</f>
        <v>0</v>
      </c>
      <c r="L37">
        <f>その２!M$53</f>
        <v>0</v>
      </c>
      <c r="M37">
        <f>その２!M$62</f>
        <v>0</v>
      </c>
      <c r="N37">
        <f>その２!M$63</f>
        <v>0</v>
      </c>
      <c r="O37">
        <f>その２!M$64</f>
        <v>0</v>
      </c>
      <c r="P37" t="str">
        <f>その２!M$66</f>
        <v>－</v>
      </c>
      <c r="Q37" t="str">
        <f>その２!M$67</f>
        <v>－</v>
      </c>
      <c r="R37" t="str">
        <f>その２!M$68</f>
        <v>－</v>
      </c>
      <c r="S37" t="str">
        <f>その２!M$70</f>
        <v>－</v>
      </c>
      <c r="T37" t="str">
        <f>その２!M$71</f>
        <v>－</v>
      </c>
      <c r="U37" t="s">
        <v>55</v>
      </c>
      <c r="V37" t="s">
        <v>371</v>
      </c>
      <c r="W37">
        <v>1E-3</v>
      </c>
      <c r="X37" t="s">
        <v>372</v>
      </c>
      <c r="Y37">
        <v>1</v>
      </c>
    </row>
    <row r="38" spans="1:25">
      <c r="A38" s="67" t="s">
        <v>505</v>
      </c>
      <c r="B38">
        <f>その２!R$41</f>
        <v>0</v>
      </c>
      <c r="C38">
        <f>その２!R$42</f>
        <v>0</v>
      </c>
      <c r="D38">
        <f>その２!R$43</f>
        <v>0</v>
      </c>
      <c r="E38">
        <f>その２!R$45</f>
        <v>0</v>
      </c>
      <c r="F38">
        <f>その２!R$46</f>
        <v>0</v>
      </c>
      <c r="G38">
        <f>その２!R$47</f>
        <v>0</v>
      </c>
      <c r="H38">
        <f>その２!R$48</f>
        <v>0</v>
      </c>
      <c r="I38">
        <f>その２!R$49</f>
        <v>0</v>
      </c>
      <c r="J38">
        <f>その２!R$51</f>
        <v>0</v>
      </c>
      <c r="K38">
        <f>その２!R$52</f>
        <v>0</v>
      </c>
      <c r="L38">
        <f>その２!R$53</f>
        <v>0</v>
      </c>
      <c r="M38">
        <f>その２!R$62</f>
        <v>0</v>
      </c>
      <c r="N38">
        <f>その２!R$63</f>
        <v>0</v>
      </c>
      <c r="O38">
        <f>その２!R$64</f>
        <v>0</v>
      </c>
      <c r="P38" t="str">
        <f>その２!R$66</f>
        <v>－</v>
      </c>
      <c r="Q38" t="str">
        <f>その２!R$67</f>
        <v>－</v>
      </c>
      <c r="R38" t="str">
        <f>その２!R$68</f>
        <v>－</v>
      </c>
      <c r="S38" t="str">
        <f>その２!R$70</f>
        <v>－</v>
      </c>
      <c r="T38" t="str">
        <f>その２!R$71</f>
        <v>－</v>
      </c>
      <c r="U38" t="s">
        <v>55</v>
      </c>
      <c r="V38" t="s">
        <v>371</v>
      </c>
      <c r="W38">
        <v>1E-3</v>
      </c>
      <c r="X38" t="s">
        <v>372</v>
      </c>
      <c r="Y38">
        <v>1</v>
      </c>
    </row>
    <row r="39" spans="1:25">
      <c r="A39" s="67" t="s">
        <v>508</v>
      </c>
      <c r="B39">
        <f>その２!W$41</f>
        <v>0</v>
      </c>
      <c r="C39">
        <f>その２!W$42</f>
        <v>0</v>
      </c>
      <c r="D39">
        <f>その２!W$43</f>
        <v>0</v>
      </c>
      <c r="E39">
        <f>その２!W$45</f>
        <v>0</v>
      </c>
      <c r="F39">
        <f>その２!W$46</f>
        <v>0</v>
      </c>
      <c r="G39">
        <f>その２!W$47</f>
        <v>0</v>
      </c>
      <c r="H39">
        <f>その２!W$48</f>
        <v>0</v>
      </c>
      <c r="I39">
        <f>その２!W$49</f>
        <v>0</v>
      </c>
      <c r="J39">
        <f>その２!W$51</f>
        <v>0</v>
      </c>
      <c r="K39">
        <f>その２!W$52</f>
        <v>0</v>
      </c>
      <c r="L39">
        <f>その２!W$53</f>
        <v>0</v>
      </c>
      <c r="M39">
        <f>その２!W$62</f>
        <v>0</v>
      </c>
      <c r="N39">
        <f>その２!W$63</f>
        <v>0</v>
      </c>
      <c r="O39">
        <f>その２!W$64</f>
        <v>0</v>
      </c>
      <c r="P39" t="str">
        <f>その２!W$66</f>
        <v>－</v>
      </c>
      <c r="Q39" t="str">
        <f>その２!W$67</f>
        <v>－</v>
      </c>
      <c r="R39" t="str">
        <f>その２!W$68</f>
        <v>－</v>
      </c>
      <c r="S39" t="str">
        <f>その２!W$70</f>
        <v>－</v>
      </c>
      <c r="T39" t="str">
        <f>その２!W$71</f>
        <v>－</v>
      </c>
      <c r="U39" t="s">
        <v>55</v>
      </c>
      <c r="V39" t="s">
        <v>371</v>
      </c>
      <c r="W39">
        <v>1E-3</v>
      </c>
      <c r="X39" t="s">
        <v>372</v>
      </c>
      <c r="Y39">
        <v>1</v>
      </c>
    </row>
    <row r="40" spans="1:25">
      <c r="A40" t="s">
        <v>150</v>
      </c>
      <c r="B40">
        <f>その２!GF$41</f>
        <v>0</v>
      </c>
      <c r="C40">
        <f>その２!GF$42</f>
        <v>0</v>
      </c>
      <c r="D40">
        <f>その２!GF$43</f>
        <v>0</v>
      </c>
      <c r="E40">
        <f>その２!GF$45</f>
        <v>0</v>
      </c>
      <c r="F40">
        <f>その２!GF$46</f>
        <v>0</v>
      </c>
      <c r="G40">
        <f>その２!GF$47</f>
        <v>0</v>
      </c>
      <c r="H40">
        <f>その２!GF$48</f>
        <v>0</v>
      </c>
      <c r="I40">
        <f>その２!GF$49</f>
        <v>0</v>
      </c>
      <c r="J40">
        <f>その２!GF$51</f>
        <v>0</v>
      </c>
      <c r="K40">
        <f>その２!GF$52</f>
        <v>0</v>
      </c>
      <c r="L40">
        <f>その２!GF$53</f>
        <v>0</v>
      </c>
      <c r="M40" t="str">
        <f>その２!GF$62</f>
        <v>－</v>
      </c>
      <c r="N40" t="str">
        <f>その２!GF$63</f>
        <v>－</v>
      </c>
      <c r="O40" t="str">
        <f>その２!GF$64</f>
        <v>－</v>
      </c>
      <c r="P40" t="str">
        <f>その２!GF$66</f>
        <v>－</v>
      </c>
      <c r="Q40">
        <f>その２!GF$67</f>
        <v>0</v>
      </c>
      <c r="R40">
        <f>その２!GF$68</f>
        <v>0</v>
      </c>
      <c r="S40" t="str">
        <f>その２!GF$70</f>
        <v>－</v>
      </c>
      <c r="T40" t="str">
        <f>その２!GF$71</f>
        <v>－</v>
      </c>
      <c r="U40" t="s">
        <v>55</v>
      </c>
      <c r="V40" t="s">
        <v>371</v>
      </c>
      <c r="W40">
        <v>1E-3</v>
      </c>
      <c r="X40" t="s">
        <v>372</v>
      </c>
      <c r="Y40">
        <v>1</v>
      </c>
    </row>
    <row r="41" spans="1:25">
      <c r="A41" t="s">
        <v>408</v>
      </c>
      <c r="B41">
        <f>その２!FQ$41</f>
        <v>0</v>
      </c>
      <c r="C41">
        <f>その２!FQ$42</f>
        <v>0</v>
      </c>
      <c r="D41">
        <f>その２!FQ$43</f>
        <v>0</v>
      </c>
      <c r="E41">
        <f>その２!FQ$45</f>
        <v>0</v>
      </c>
      <c r="F41">
        <f>その２!FQ$46</f>
        <v>0</v>
      </c>
      <c r="G41">
        <f>その２!FQ$47</f>
        <v>0</v>
      </c>
      <c r="H41">
        <f>その２!FQ$48</f>
        <v>0</v>
      </c>
      <c r="I41">
        <f>その２!FQ$49</f>
        <v>0</v>
      </c>
      <c r="J41">
        <f>その２!FQ$51</f>
        <v>0</v>
      </c>
      <c r="K41">
        <f>その２!FQ$52</f>
        <v>0</v>
      </c>
      <c r="L41">
        <f>その２!FQ$53</f>
        <v>0</v>
      </c>
      <c r="M41" t="str">
        <f>その２!FQ$62</f>
        <v>－</v>
      </c>
      <c r="N41" t="str">
        <f>その２!FQ$63</f>
        <v>－</v>
      </c>
      <c r="O41" t="str">
        <f>その２!FQ$64</f>
        <v>－</v>
      </c>
      <c r="P41" t="str">
        <f>その２!FQ$66</f>
        <v>－</v>
      </c>
      <c r="Q41" t="str">
        <f>その２!FQ$67</f>
        <v>－</v>
      </c>
      <c r="R41" t="str">
        <f>その２!FQ$68</f>
        <v>－</v>
      </c>
      <c r="S41">
        <f>その２!FQ$70</f>
        <v>0</v>
      </c>
      <c r="T41" t="str">
        <f>その２!FQ$71</f>
        <v>－</v>
      </c>
      <c r="U41" t="s">
        <v>40</v>
      </c>
      <c r="V41" t="s">
        <v>38</v>
      </c>
      <c r="W41">
        <v>1E-3</v>
      </c>
      <c r="X41" t="s">
        <v>221</v>
      </c>
      <c r="Y41">
        <v>1</v>
      </c>
    </row>
    <row r="42" spans="1:25">
      <c r="A42" t="s">
        <v>409</v>
      </c>
      <c r="B42">
        <f>その２!FV$41</f>
        <v>0</v>
      </c>
      <c r="C42">
        <f>その２!FV$42</f>
        <v>0</v>
      </c>
      <c r="D42">
        <f>その２!FV$43</f>
        <v>0</v>
      </c>
      <c r="E42">
        <f>その２!FV$45</f>
        <v>0</v>
      </c>
      <c r="F42">
        <f>その２!FV$46</f>
        <v>0</v>
      </c>
      <c r="G42">
        <f>その２!FV$47</f>
        <v>0</v>
      </c>
      <c r="H42">
        <f>その２!FV$48</f>
        <v>0</v>
      </c>
      <c r="I42">
        <f>その２!FV$49</f>
        <v>0</v>
      </c>
      <c r="J42">
        <f>その２!FV$51</f>
        <v>0</v>
      </c>
      <c r="K42">
        <f>その２!FV$52</f>
        <v>0</v>
      </c>
      <c r="L42">
        <f>その２!FV$53</f>
        <v>0</v>
      </c>
      <c r="M42" t="str">
        <f>その２!FV$62</f>
        <v>－</v>
      </c>
      <c r="N42" t="str">
        <f>その２!FV$63</f>
        <v>－</v>
      </c>
      <c r="O42" t="str">
        <f>その２!FV$64</f>
        <v>－</v>
      </c>
      <c r="P42" t="str">
        <f>その２!FV$66</f>
        <v>－</v>
      </c>
      <c r="Q42" t="str">
        <f>その２!FV$67</f>
        <v>－</v>
      </c>
      <c r="R42" t="str">
        <f>その２!FV$68</f>
        <v>－</v>
      </c>
      <c r="S42" t="str">
        <f>その２!FV$70</f>
        <v>－</v>
      </c>
      <c r="T42">
        <f>その２!FV$71</f>
        <v>0</v>
      </c>
      <c r="U42" t="s">
        <v>55</v>
      </c>
      <c r="V42" t="s">
        <v>371</v>
      </c>
      <c r="W42">
        <v>1E-3</v>
      </c>
      <c r="X42" t="s">
        <v>372</v>
      </c>
      <c r="Y42">
        <v>1</v>
      </c>
    </row>
  </sheetData>
  <sheetProtection autoFilter="0"/>
  <phoneticPr fontId="2"/>
  <pageMargins left="0.70866141732283472" right="0.70866141732283472" top="0.74803149606299213" bottom="0.74803149606299213" header="0.31496062992125984" footer="0.31496062992125984"/>
  <pageSetup paperSize="8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62</vt:i4>
      </vt:variant>
    </vt:vector>
  </HeadingPairs>
  <TitlesOfParts>
    <vt:vector size="69" baseType="lpstr">
      <vt:lpstr>その１</vt:lpstr>
      <vt:lpstr>その２</vt:lpstr>
      <vt:lpstr>その３</vt:lpstr>
      <vt:lpstr>その４</vt:lpstr>
      <vt:lpstr>初期設定シート</vt:lpstr>
      <vt:lpstr>都市ガス換算</vt:lpstr>
      <vt:lpstr>参考</vt:lpstr>
      <vt:lpstr>Ａ重油</vt:lpstr>
      <vt:lpstr>Ｂ・Ｃ重油</vt:lpstr>
      <vt:lpstr>その１!Print_Area</vt:lpstr>
      <vt:lpstr>その２!Print_Area</vt:lpstr>
      <vt:lpstr>その３!Print_Area</vt:lpstr>
      <vt:lpstr>その４!Print_Area</vt:lpstr>
      <vt:lpstr>参考!Print_Area</vt:lpstr>
      <vt:lpstr>都市ガス換算!Print_Titles</vt:lpstr>
      <vt:lpstr>コークス炉ガス</vt:lpstr>
      <vt:lpstr>コールタール</vt:lpstr>
      <vt:lpstr>その他の燃料①</vt:lpstr>
      <vt:lpstr>その他の燃料②</vt:lpstr>
      <vt:lpstr>その他可燃性天然ガス</vt:lpstr>
      <vt:lpstr>ナフサ</vt:lpstr>
      <vt:lpstr>メーター種</vt:lpstr>
      <vt:lpstr>一般送配電事業者の電線路を介した電気_昼間</vt:lpstr>
      <vt:lpstr>一般送配電事業者の電線路を介した電気_夜間</vt:lpstr>
      <vt:lpstr>一般炭</vt:lpstr>
      <vt:lpstr>液化石油ガス_LPG_その他</vt:lpstr>
      <vt:lpstr>液化石油ガス_LPG_ブタン</vt:lpstr>
      <vt:lpstr>液化石油ガス_LPG_プロパン</vt:lpstr>
      <vt:lpstr>液化石油ガス_LPG_プロパン・ブタン混合</vt:lpstr>
      <vt:lpstr>液化天然ガス_ＬＮＧ</vt:lpstr>
      <vt:lpstr>温水</vt:lpstr>
      <vt:lpstr>揮発油_ガソリン</vt:lpstr>
      <vt:lpstr>軽油</vt:lpstr>
      <vt:lpstr>原油_コンデンセートを除く</vt:lpstr>
      <vt:lpstr>原油のうちコンデンセート_NGL</vt:lpstr>
      <vt:lpstr>原料炭</vt:lpstr>
      <vt:lpstr>工事のためのエネルギー使用</vt:lpstr>
      <vt:lpstr>控除分監視点</vt:lpstr>
      <vt:lpstr>高効率ＣＧＳの利用</vt:lpstr>
      <vt:lpstr>高炉ガス</vt:lpstr>
      <vt:lpstr>再エネ・特例監視点</vt:lpstr>
      <vt:lpstr>再生可能エネルギーの価値移転</vt:lpstr>
      <vt:lpstr>再生可能エネルギーの自家消費</vt:lpstr>
      <vt:lpstr>産業用以外の蒸気</vt:lpstr>
      <vt:lpstr>産業用蒸気</vt:lpstr>
      <vt:lpstr>使用量監視点</vt:lpstr>
      <vt:lpstr>事業所外利用の移動体への供給</vt:lpstr>
      <vt:lpstr>自ら生成した電力</vt:lpstr>
      <vt:lpstr>自ら生成した熱</vt:lpstr>
      <vt:lpstr>住宅用途への供給</vt:lpstr>
      <vt:lpstr>石炭コークス</vt:lpstr>
      <vt:lpstr>石油アスファルト</vt:lpstr>
      <vt:lpstr>石油コークス</vt:lpstr>
      <vt:lpstr>石油系炭化水素ガス</vt:lpstr>
      <vt:lpstr>他事業所への熱や電気の供給</vt:lpstr>
      <vt:lpstr>他事業所への燃料等の直接供給</vt:lpstr>
      <vt:lpstr>昼夜不明またはその他からの買電</vt:lpstr>
      <vt:lpstr>転炉ガス</vt:lpstr>
      <vt:lpstr>電気</vt:lpstr>
      <vt:lpstr>電気の使用</vt:lpstr>
      <vt:lpstr>都市ガス</vt:lpstr>
      <vt:lpstr>都市ガス会社</vt:lpstr>
      <vt:lpstr>灯油</vt:lpstr>
      <vt:lpstr>熱</vt:lpstr>
      <vt:lpstr>熱の使用</vt:lpstr>
      <vt:lpstr>熱量</vt:lpstr>
      <vt:lpstr>燃料の使用</vt:lpstr>
      <vt:lpstr>無煙炭</vt:lpstr>
      <vt:lpstr>冷水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2020-12-28T05:29:54Z</dcterms:created>
  <dcterms:modified xsi:type="dcterms:W3CDTF">2021-03-29T01:09:09Z</dcterms:modified>
</cp:coreProperties>
</file>