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993\Box\【02_課所共有】05_02_温暖化対策課\R04年度\計画制度・排出量取引担当\17_計画・取引担当\17_01_計画・取引担当全般\17_01_110_計画・取引担当全般　ホームページ\R4.7.6_xlsファイル形式修正\"/>
    </mc:Choice>
  </mc:AlternateContent>
  <xr:revisionPtr revIDLastSave="0" documentId="13_ncr:1_{DC6BD663-F829-4CAE-9C88-3FF5BF9051F1}" xr6:coauthVersionLast="36" xr6:coauthVersionMax="36" xr10:uidLastSave="{00000000-0000-0000-0000-000000000000}"/>
  <bookViews>
    <workbookView xWindow="600" yWindow="60" windowWidth="18135" windowHeight="8610" xr2:uid="{00000000-000D-0000-FFFF-FFFF00000000}"/>
  </bookViews>
  <sheets>
    <sheet name="チェックシート" sheetId="1" r:id="rId1"/>
  </sheets>
  <definedNames>
    <definedName name="_xlnm.Print_Area" localSheetId="0">チェックシート!$B$2:$O$47</definedName>
  </definedNames>
  <calcPr calcId="191029"/>
</workbook>
</file>

<file path=xl/calcChain.xml><?xml version="1.0" encoding="utf-8"?>
<calcChain xmlns="http://schemas.openxmlformats.org/spreadsheetml/2006/main">
  <c r="O44" i="1" l="1"/>
  <c r="N44" i="1"/>
  <c r="L44" i="1"/>
  <c r="O43" i="1"/>
  <c r="N43" i="1"/>
  <c r="L43" i="1"/>
  <c r="O42" i="1"/>
  <c r="N42" i="1"/>
  <c r="L42" i="1"/>
  <c r="L45" i="1"/>
  <c r="O45" i="1" s="1"/>
  <c r="O39" i="1"/>
  <c r="N39" i="1"/>
  <c r="L39" i="1"/>
  <c r="O38" i="1"/>
  <c r="N38" i="1"/>
  <c r="L38" i="1"/>
  <c r="O37" i="1"/>
  <c r="N37" i="1"/>
  <c r="L37" i="1"/>
  <c r="O36" i="1"/>
  <c r="N36" i="1"/>
  <c r="L36" i="1"/>
  <c r="O35" i="1"/>
  <c r="N35" i="1"/>
  <c r="L35" i="1"/>
  <c r="O34" i="1"/>
  <c r="N34" i="1"/>
  <c r="L34" i="1"/>
  <c r="O33" i="1"/>
  <c r="N33" i="1"/>
  <c r="L33" i="1"/>
  <c r="O32" i="1"/>
  <c r="N32" i="1"/>
  <c r="L32" i="1"/>
  <c r="O31" i="1"/>
  <c r="N31" i="1"/>
  <c r="L31" i="1"/>
  <c r="O30" i="1"/>
  <c r="N30" i="1"/>
  <c r="L30" i="1"/>
  <c r="O29" i="1"/>
  <c r="N29" i="1"/>
  <c r="L29" i="1"/>
  <c r="O28" i="1"/>
  <c r="N28" i="1"/>
  <c r="L28" i="1"/>
  <c r="O27" i="1"/>
  <c r="N27" i="1"/>
  <c r="L27" i="1"/>
  <c r="O26" i="1"/>
  <c r="N26" i="1"/>
  <c r="L26" i="1"/>
  <c r="O25" i="1"/>
  <c r="N25" i="1"/>
  <c r="L25" i="1"/>
  <c r="O24" i="1"/>
  <c r="N24" i="1"/>
  <c r="L24" i="1"/>
  <c r="O23" i="1"/>
  <c r="N23" i="1"/>
  <c r="L23" i="1"/>
  <c r="O22" i="1"/>
  <c r="N22" i="1"/>
  <c r="L22" i="1"/>
  <c r="O21" i="1"/>
  <c r="N21" i="1"/>
  <c r="L21" i="1"/>
  <c r="O20" i="1"/>
  <c r="N20" i="1"/>
  <c r="L20" i="1"/>
  <c r="O19" i="1"/>
  <c r="N19" i="1"/>
  <c r="L19" i="1"/>
  <c r="O18" i="1"/>
  <c r="N18" i="1"/>
  <c r="L18" i="1"/>
  <c r="O17" i="1"/>
  <c r="N17" i="1"/>
  <c r="L17" i="1"/>
  <c r="O16" i="1"/>
  <c r="N16" i="1"/>
  <c r="L16" i="1"/>
  <c r="O15" i="1"/>
  <c r="N15" i="1"/>
  <c r="L15" i="1"/>
  <c r="O14" i="1"/>
  <c r="N14" i="1"/>
  <c r="L14" i="1"/>
  <c r="O13" i="1"/>
  <c r="N13" i="1"/>
  <c r="L13" i="1"/>
  <c r="L40" i="1" s="1"/>
  <c r="O12" i="1"/>
  <c r="N12" i="1"/>
  <c r="L12" i="1"/>
  <c r="O11" i="1"/>
  <c r="N11" i="1"/>
  <c r="L11" i="1"/>
  <c r="O10" i="1"/>
  <c r="N10" i="1"/>
  <c r="L10" i="1"/>
  <c r="O9" i="1"/>
  <c r="N9" i="1"/>
  <c r="L9" i="1"/>
  <c r="O8" i="1"/>
  <c r="N8" i="1"/>
  <c r="L8" i="1"/>
  <c r="O7" i="1"/>
  <c r="N7" i="1"/>
  <c r="L7" i="1"/>
  <c r="O6" i="1"/>
  <c r="N6" i="1"/>
  <c r="L6" i="1"/>
  <c r="O40" i="1" l="1"/>
  <c r="L46" i="1"/>
  <c r="O46" i="1" s="1"/>
</calcChain>
</file>

<file path=xl/sharedStrings.xml><?xml version="1.0" encoding="utf-8"?>
<sst xmlns="http://schemas.openxmlformats.org/spreadsheetml/2006/main" count="138" uniqueCount="74">
  <si>
    <t>種類</t>
    <rPh sb="0" eb="2">
      <t>シュルイ</t>
    </rPh>
    <phoneticPr fontId="6"/>
  </si>
  <si>
    <t>使用量</t>
    <rPh sb="0" eb="3">
      <t>シヨウリョウ</t>
    </rPh>
    <phoneticPr fontId="6"/>
  </si>
  <si>
    <t>単位当たり発熱量</t>
    <rPh sb="0" eb="2">
      <t>タンイ</t>
    </rPh>
    <rPh sb="2" eb="3">
      <t>ア</t>
    </rPh>
    <rPh sb="5" eb="8">
      <t>ハツネツリョウ</t>
    </rPh>
    <phoneticPr fontId="6"/>
  </si>
  <si>
    <t>熱量</t>
    <phoneticPr fontId="6"/>
  </si>
  <si>
    <t>原油換算</t>
    <rPh sb="0" eb="2">
      <t>ゲンユ</t>
    </rPh>
    <rPh sb="2" eb="4">
      <t>カンサン</t>
    </rPh>
    <phoneticPr fontId="6"/>
  </si>
  <si>
    <t>原油換算係数</t>
    <rPh sb="0" eb="2">
      <t>ゲンユ</t>
    </rPh>
    <rPh sb="2" eb="4">
      <t>カンサン</t>
    </rPh>
    <rPh sb="4" eb="6">
      <t>ケイスウ</t>
    </rPh>
    <phoneticPr fontId="6"/>
  </si>
  <si>
    <t>原油換算使用量</t>
    <rPh sb="0" eb="2">
      <t>ゲンユ</t>
    </rPh>
    <rPh sb="2" eb="4">
      <t>カンサン</t>
    </rPh>
    <rPh sb="4" eb="7">
      <t>シヨウリョウ</t>
    </rPh>
    <phoneticPr fontId="6"/>
  </si>
  <si>
    <t>①</t>
    <phoneticPr fontId="6"/>
  </si>
  <si>
    <t>②</t>
    <phoneticPr fontId="6"/>
  </si>
  <si>
    <t>③=①×②</t>
    <phoneticPr fontId="6"/>
  </si>
  <si>
    <t>④</t>
    <phoneticPr fontId="6"/>
  </si>
  <si>
    <t>⑤=①×②×④</t>
    <phoneticPr fontId="6"/>
  </si>
  <si>
    <t>数値</t>
    <rPh sb="0" eb="2">
      <t>スウチ</t>
    </rPh>
    <phoneticPr fontId="6"/>
  </si>
  <si>
    <t>単位</t>
    <phoneticPr fontId="6"/>
  </si>
  <si>
    <t>単位</t>
    <rPh sb="0" eb="2">
      <t>タンイ</t>
    </rPh>
    <phoneticPr fontId="6"/>
  </si>
  <si>
    <t>GJ</t>
    <phoneticPr fontId="6"/>
  </si>
  <si>
    <t>kL/GJ</t>
    <phoneticPr fontId="6"/>
  </si>
  <si>
    <t>kL</t>
    <phoneticPr fontId="6"/>
  </si>
  <si>
    <r>
      <t>エネルギー起源CO</t>
    </r>
    <r>
      <rPr>
        <vertAlign val="subscript"/>
        <sz val="11"/>
        <color indexed="8"/>
        <rFont val="ＭＳ 明朝"/>
        <family val="1"/>
        <charset val="128"/>
      </rPr>
      <t>2</t>
    </r>
    <rPh sb="5" eb="7">
      <t>キゲン</t>
    </rPh>
    <phoneticPr fontId="6"/>
  </si>
  <si>
    <t>燃料及び熱</t>
    <rPh sb="0" eb="2">
      <t>ネンリョウ</t>
    </rPh>
    <rPh sb="2" eb="3">
      <t>オヨ</t>
    </rPh>
    <rPh sb="4" eb="5">
      <t>ネツ</t>
    </rPh>
    <phoneticPr fontId="6"/>
  </si>
  <si>
    <t>原油（コンデンセートを除く）</t>
    <rPh sb="0" eb="2">
      <t>ゲンユ</t>
    </rPh>
    <rPh sb="11" eb="12">
      <t>ノゾ</t>
    </rPh>
    <phoneticPr fontId="6"/>
  </si>
  <si>
    <t>GJ/kL</t>
    <phoneticPr fontId="6"/>
  </si>
  <si>
    <t>原油のうちコンデンセート（ＮＧＬ）</t>
    <rPh sb="0" eb="2">
      <t>ゲンユ</t>
    </rPh>
    <phoneticPr fontId="6"/>
  </si>
  <si>
    <t>揮発油（ガソリン）</t>
    <rPh sb="0" eb="3">
      <t>キハツユ</t>
    </rPh>
    <phoneticPr fontId="6"/>
  </si>
  <si>
    <t>ナフサ</t>
    <phoneticPr fontId="6"/>
  </si>
  <si>
    <t>灯油</t>
    <rPh sb="0" eb="2">
      <t>トウユ</t>
    </rPh>
    <phoneticPr fontId="6"/>
  </si>
  <si>
    <t>軽油</t>
    <rPh sb="0" eb="2">
      <t>ケイユ</t>
    </rPh>
    <phoneticPr fontId="6"/>
  </si>
  <si>
    <t>Ａ重油</t>
    <rPh sb="1" eb="3">
      <t>ジュウユ</t>
    </rPh>
    <phoneticPr fontId="6"/>
  </si>
  <si>
    <t>Ｂ・Ｃ重油</t>
    <rPh sb="3" eb="5">
      <t>ジュウユ</t>
    </rPh>
    <phoneticPr fontId="6"/>
  </si>
  <si>
    <t>石油アスファルト</t>
    <rPh sb="0" eb="2">
      <t>セキユ</t>
    </rPh>
    <phoneticPr fontId="6"/>
  </si>
  <si>
    <t>t</t>
    <phoneticPr fontId="6"/>
  </si>
  <si>
    <t>GJ/t</t>
    <phoneticPr fontId="6"/>
  </si>
  <si>
    <t>石油コークス</t>
    <rPh sb="0" eb="2">
      <t>セキユ</t>
    </rPh>
    <phoneticPr fontId="6"/>
  </si>
  <si>
    <t>石油ガス</t>
    <rPh sb="0" eb="2">
      <t>セキユ</t>
    </rPh>
    <phoneticPr fontId="6"/>
  </si>
  <si>
    <t>液化石油ガス（ＬＰＧ）</t>
    <phoneticPr fontId="6"/>
  </si>
  <si>
    <t>石油系炭化水素ガス</t>
    <rPh sb="0" eb="3">
      <t>セキユケイ</t>
    </rPh>
    <rPh sb="3" eb="5">
      <t>タンカ</t>
    </rPh>
    <rPh sb="5" eb="7">
      <t>スイソ</t>
    </rPh>
    <phoneticPr fontId="6"/>
  </si>
  <si>
    <r>
      <t>千Nｍ</t>
    </r>
    <r>
      <rPr>
        <vertAlign val="superscript"/>
        <sz val="8"/>
        <rFont val="ＭＳ 明朝"/>
        <family val="1"/>
        <charset val="128"/>
      </rPr>
      <t>3</t>
    </r>
    <rPh sb="0" eb="1">
      <t>セン</t>
    </rPh>
    <phoneticPr fontId="6"/>
  </si>
  <si>
    <r>
      <t>GJ/千Nｍ</t>
    </r>
    <r>
      <rPr>
        <vertAlign val="superscript"/>
        <sz val="8"/>
        <rFont val="ＭＳ 明朝"/>
        <family val="1"/>
        <charset val="128"/>
      </rPr>
      <t>3</t>
    </r>
    <phoneticPr fontId="6"/>
  </si>
  <si>
    <t>可燃性天然ガス</t>
    <rPh sb="0" eb="3">
      <t>カネンセイ</t>
    </rPh>
    <rPh sb="3" eb="5">
      <t>テンネン</t>
    </rPh>
    <phoneticPr fontId="6"/>
  </si>
  <si>
    <t>液化天然ガス（LNG)</t>
    <rPh sb="0" eb="2">
      <t>エキカ</t>
    </rPh>
    <rPh sb="2" eb="4">
      <t>テンネン</t>
    </rPh>
    <phoneticPr fontId="6"/>
  </si>
  <si>
    <t>その他可燃性天然ガス</t>
    <rPh sb="2" eb="3">
      <t>タ</t>
    </rPh>
    <rPh sb="3" eb="6">
      <t>カネンセイ</t>
    </rPh>
    <rPh sb="6" eb="8">
      <t>テンネン</t>
    </rPh>
    <phoneticPr fontId="6"/>
  </si>
  <si>
    <t>石炭</t>
    <rPh sb="0" eb="2">
      <t>セキタン</t>
    </rPh>
    <phoneticPr fontId="6"/>
  </si>
  <si>
    <t>原料炭</t>
    <rPh sb="0" eb="2">
      <t>ゲンリョウ</t>
    </rPh>
    <rPh sb="2" eb="3">
      <t>タン</t>
    </rPh>
    <phoneticPr fontId="6"/>
  </si>
  <si>
    <t>一般炭</t>
    <rPh sb="0" eb="2">
      <t>イッパン</t>
    </rPh>
    <rPh sb="2" eb="3">
      <t>タン</t>
    </rPh>
    <phoneticPr fontId="6"/>
  </si>
  <si>
    <t>無煙炭</t>
    <rPh sb="0" eb="3">
      <t>ムエンタン</t>
    </rPh>
    <phoneticPr fontId="6"/>
  </si>
  <si>
    <t>石炭コークス</t>
    <rPh sb="0" eb="2">
      <t>セキタン</t>
    </rPh>
    <phoneticPr fontId="6"/>
  </si>
  <si>
    <t>コールタール</t>
    <phoneticPr fontId="6"/>
  </si>
  <si>
    <t>コークス炉ガス</t>
    <rPh sb="4" eb="5">
      <t>ロ</t>
    </rPh>
    <phoneticPr fontId="6"/>
  </si>
  <si>
    <t>高炉ガス</t>
    <rPh sb="0" eb="2">
      <t>コウロ</t>
    </rPh>
    <phoneticPr fontId="6"/>
  </si>
  <si>
    <t>転炉ガス</t>
    <rPh sb="0" eb="2">
      <t>テンロ</t>
    </rPh>
    <phoneticPr fontId="6"/>
  </si>
  <si>
    <t>その他燃料</t>
    <rPh sb="2" eb="3">
      <t>タ</t>
    </rPh>
    <rPh sb="3" eb="5">
      <t>ネンリョウ</t>
    </rPh>
    <phoneticPr fontId="6"/>
  </si>
  <si>
    <r>
      <t>都市ガス</t>
    </r>
    <r>
      <rPr>
        <vertAlign val="superscript"/>
        <sz val="11"/>
        <rFont val="ＭＳ 明朝"/>
        <family val="1"/>
        <charset val="128"/>
      </rPr>
      <t>（※）</t>
    </r>
    <rPh sb="0" eb="2">
      <t>トシ</t>
    </rPh>
    <phoneticPr fontId="6"/>
  </si>
  <si>
    <r>
      <t>13A:45MJ/m</t>
    </r>
    <r>
      <rPr>
        <vertAlign val="superscript"/>
        <sz val="11"/>
        <rFont val="ＭＳ 明朝"/>
        <family val="1"/>
        <charset val="128"/>
      </rPr>
      <t>3</t>
    </r>
    <phoneticPr fontId="6"/>
  </si>
  <si>
    <r>
      <t>13A:43.12MJ/m</t>
    </r>
    <r>
      <rPr>
        <vertAlign val="superscript"/>
        <sz val="11"/>
        <rFont val="ＭＳ 明朝"/>
        <family val="1"/>
        <charset val="128"/>
      </rPr>
      <t>3</t>
    </r>
    <phoneticPr fontId="6"/>
  </si>
  <si>
    <r>
      <t>13A:46.04MJ/m</t>
    </r>
    <r>
      <rPr>
        <vertAlign val="superscript"/>
        <sz val="11"/>
        <rFont val="ＭＳ 明朝"/>
        <family val="1"/>
        <charset val="128"/>
      </rPr>
      <t>3</t>
    </r>
    <phoneticPr fontId="6"/>
  </si>
  <si>
    <r>
      <t>12A:41.86MJ/m</t>
    </r>
    <r>
      <rPr>
        <vertAlign val="superscript"/>
        <sz val="11"/>
        <rFont val="ＭＳ 明朝"/>
        <family val="1"/>
        <charset val="128"/>
      </rPr>
      <t>3</t>
    </r>
    <phoneticPr fontId="6"/>
  </si>
  <si>
    <r>
      <t>6A:29.30MJ/m</t>
    </r>
    <r>
      <rPr>
        <vertAlign val="superscript"/>
        <sz val="11"/>
        <rFont val="ＭＳ 明朝"/>
        <family val="1"/>
        <charset val="128"/>
      </rPr>
      <t>3</t>
    </r>
    <phoneticPr fontId="6"/>
  </si>
  <si>
    <t>産業用蒸気</t>
    <rPh sb="0" eb="3">
      <t>サンギョウヨウ</t>
    </rPh>
    <rPh sb="3" eb="5">
      <t>ジョウキ</t>
    </rPh>
    <phoneticPr fontId="6"/>
  </si>
  <si>
    <t>GJ/GJ</t>
    <phoneticPr fontId="6"/>
  </si>
  <si>
    <t>産業用以外の蒸気</t>
    <rPh sb="0" eb="3">
      <t>サンギョウヨウ</t>
    </rPh>
    <rPh sb="3" eb="5">
      <t>イガイ</t>
    </rPh>
    <rPh sb="6" eb="8">
      <t>ジョウキ</t>
    </rPh>
    <phoneticPr fontId="6"/>
  </si>
  <si>
    <t>温水</t>
    <rPh sb="0" eb="2">
      <t>オンスイ</t>
    </rPh>
    <phoneticPr fontId="6"/>
  </si>
  <si>
    <t>冷水</t>
    <rPh sb="0" eb="2">
      <t>レイスイ</t>
    </rPh>
    <phoneticPr fontId="6"/>
  </si>
  <si>
    <t>小計</t>
    <phoneticPr fontId="6"/>
  </si>
  <si>
    <t>電気</t>
    <rPh sb="0" eb="2">
      <t>デンキ</t>
    </rPh>
    <phoneticPr fontId="6"/>
  </si>
  <si>
    <t>①</t>
  </si>
  <si>
    <t>④</t>
  </si>
  <si>
    <t>一般電気事業者</t>
    <rPh sb="0" eb="2">
      <t>イッパン</t>
    </rPh>
    <rPh sb="2" eb="4">
      <t>デンキ</t>
    </rPh>
    <rPh sb="4" eb="7">
      <t>ジギョウシャ</t>
    </rPh>
    <phoneticPr fontId="6"/>
  </si>
  <si>
    <t>昼間（8時～22時）</t>
    <rPh sb="0" eb="2">
      <t>ヒルマ</t>
    </rPh>
    <rPh sb="4" eb="5">
      <t>ジ</t>
    </rPh>
    <rPh sb="8" eb="9">
      <t>ジ</t>
    </rPh>
    <phoneticPr fontId="6"/>
  </si>
  <si>
    <t>千kWh</t>
    <rPh sb="0" eb="1">
      <t>セン</t>
    </rPh>
    <phoneticPr fontId="6"/>
  </si>
  <si>
    <t>GJ/千kWh</t>
    <rPh sb="3" eb="4">
      <t>セン</t>
    </rPh>
    <phoneticPr fontId="6"/>
  </si>
  <si>
    <t>夜間（22時～翌8時）</t>
    <rPh sb="0" eb="2">
      <t>ヤカン</t>
    </rPh>
    <rPh sb="5" eb="6">
      <t>ジ</t>
    </rPh>
    <rPh sb="7" eb="8">
      <t>ヨク</t>
    </rPh>
    <rPh sb="9" eb="10">
      <t>ジ</t>
    </rPh>
    <phoneticPr fontId="6"/>
  </si>
  <si>
    <t>その他の買電</t>
    <rPh sb="2" eb="3">
      <t>タ</t>
    </rPh>
    <phoneticPr fontId="6"/>
  </si>
  <si>
    <t>合計</t>
    <rPh sb="0" eb="2">
      <t>ゴウケイ</t>
    </rPh>
    <phoneticPr fontId="6"/>
  </si>
  <si>
    <t>原油換算チェックシート</t>
    <rPh sb="0" eb="2">
      <t>ゲンユ</t>
    </rPh>
    <rPh sb="2" eb="4">
      <t>カンサン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</si>
</sst>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"/>
    <numFmt numFmtId="177" formatCode="0.000000_ "/>
    <numFmt numFmtId="178" formatCode="#,##0;\-#,##0;#"/>
    <numFmt numFmtId="179" formatCode="0.00000_ "/>
    <numFmt numFmtId="180" formatCode="#,##0.000_);[Red]\(#,##0.000\)"/>
    <numFmt numFmtId="181" formatCode="0.000_ 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vertAlign val="subscript"/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4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14" fontId="2" fillId="2" borderId="0" xfId="0" applyNumberFormat="1" applyFont="1" applyFill="1">
      <alignment vertical="center"/>
    </xf>
    <xf numFmtId="176" fontId="3" fillId="2" borderId="0" xfId="0" applyNumberFormat="1" applyFont="1" applyFill="1">
      <alignment vertical="center"/>
    </xf>
    <xf numFmtId="176" fontId="2" fillId="2" borderId="0" xfId="0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0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0" fontId="5" fillId="2" borderId="8" xfId="2" applyFont="1" applyFill="1" applyBorder="1" applyAlignment="1">
      <alignment vertical="center"/>
    </xf>
    <xf numFmtId="0" fontId="5" fillId="0" borderId="9" xfId="2" applyFont="1" applyFill="1" applyBorder="1" applyAlignment="1">
      <alignment vertical="center" wrapText="1"/>
    </xf>
    <xf numFmtId="0" fontId="5" fillId="3" borderId="4" xfId="2" applyFont="1" applyFill="1" applyBorder="1" applyAlignment="1">
      <alignment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2" fillId="2" borderId="11" xfId="0" applyFont="1" applyFill="1" applyBorder="1">
      <alignment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  <xf numFmtId="0" fontId="2" fillId="2" borderId="18" xfId="0" applyFont="1" applyFill="1" applyBorder="1">
      <alignment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 wrapText="1"/>
    </xf>
    <xf numFmtId="0" fontId="5" fillId="2" borderId="21" xfId="2" applyFont="1" applyFill="1" applyBorder="1" applyAlignment="1">
      <alignment horizontal="center" vertical="center" wrapText="1"/>
    </xf>
    <xf numFmtId="0" fontId="5" fillId="2" borderId="23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178" fontId="5" fillId="2" borderId="30" xfId="2" applyNumberFormat="1" applyFont="1" applyFill="1" applyBorder="1" applyAlignment="1">
      <alignment horizontal="center" vertical="center" wrapText="1"/>
    </xf>
    <xf numFmtId="179" fontId="5" fillId="2" borderId="30" xfId="2" applyNumberFormat="1" applyFont="1" applyFill="1" applyBorder="1" applyAlignment="1">
      <alignment horizontal="center" vertical="center" wrapText="1"/>
    </xf>
    <xf numFmtId="178" fontId="5" fillId="2" borderId="31" xfId="2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textRotation="255"/>
    </xf>
    <xf numFmtId="0" fontId="5" fillId="2" borderId="35" xfId="2" applyFont="1" applyFill="1" applyBorder="1" applyAlignment="1">
      <alignment horizontal="center" vertical="center"/>
    </xf>
    <xf numFmtId="0" fontId="5" fillId="2" borderId="33" xfId="2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 wrapText="1"/>
    </xf>
    <xf numFmtId="178" fontId="5" fillId="2" borderId="36" xfId="2" applyNumberFormat="1" applyFont="1" applyFill="1" applyBorder="1" applyAlignment="1">
      <alignment horizontal="center" vertical="center" wrapText="1"/>
    </xf>
    <xf numFmtId="179" fontId="5" fillId="2" borderId="36" xfId="2" applyNumberFormat="1" applyFont="1" applyFill="1" applyBorder="1" applyAlignment="1">
      <alignment horizontal="center" vertical="center" wrapText="1"/>
    </xf>
    <xf numFmtId="0" fontId="8" fillId="2" borderId="29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/>
    </xf>
    <xf numFmtId="0" fontId="8" fillId="2" borderId="35" xfId="2" applyFont="1" applyFill="1" applyBorder="1" applyAlignment="1">
      <alignment horizontal="center" vertical="center" wrapText="1"/>
    </xf>
    <xf numFmtId="0" fontId="5" fillId="2" borderId="38" xfId="2" applyFont="1" applyFill="1" applyBorder="1" applyAlignment="1">
      <alignment horizontal="center" vertical="center"/>
    </xf>
    <xf numFmtId="0" fontId="8" fillId="2" borderId="38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horizontal="center" vertical="center"/>
    </xf>
    <xf numFmtId="0" fontId="5" fillId="2" borderId="36" xfId="2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31" xfId="0" applyFont="1" applyFill="1" applyBorder="1">
      <alignment vertical="center"/>
    </xf>
    <xf numFmtId="176" fontId="2" fillId="2" borderId="33" xfId="0" applyNumberFormat="1" applyFont="1" applyFill="1" applyBorder="1">
      <alignment vertical="center"/>
    </xf>
    <xf numFmtId="0" fontId="5" fillId="2" borderId="35" xfId="2" applyFont="1" applyFill="1" applyBorder="1">
      <alignment vertical="center"/>
    </xf>
    <xf numFmtId="178" fontId="5" fillId="2" borderId="35" xfId="2" applyNumberFormat="1" applyFont="1" applyFill="1" applyBorder="1" applyAlignment="1">
      <alignment horizontal="center" vertical="center"/>
    </xf>
    <xf numFmtId="178" fontId="5" fillId="2" borderId="33" xfId="2" applyNumberFormat="1" applyFont="1" applyFill="1" applyBorder="1" applyAlignment="1">
      <alignment horizontal="center" vertical="center" wrapText="1"/>
    </xf>
    <xf numFmtId="0" fontId="5" fillId="2" borderId="29" xfId="2" applyFont="1" applyFill="1" applyBorder="1">
      <alignment vertical="center"/>
    </xf>
    <xf numFmtId="0" fontId="5" fillId="2" borderId="33" xfId="2" applyFont="1" applyFill="1" applyBorder="1" applyAlignment="1">
      <alignment horizontal="center" vertical="center"/>
    </xf>
    <xf numFmtId="0" fontId="5" fillId="2" borderId="39" xfId="2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vertical="center" wrapText="1"/>
    </xf>
    <xf numFmtId="178" fontId="5" fillId="2" borderId="46" xfId="2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181" fontId="5" fillId="2" borderId="47" xfId="2" applyNumberFormat="1" applyFont="1" applyFill="1" applyBorder="1" applyAlignment="1">
      <alignment horizontal="center" vertical="center" wrapText="1"/>
    </xf>
    <xf numFmtId="178" fontId="2" fillId="2" borderId="40" xfId="0" applyNumberFormat="1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distributed" vertical="center" indent="1"/>
    </xf>
    <xf numFmtId="0" fontId="5" fillId="2" borderId="49" xfId="2" applyFont="1" applyFill="1" applyBorder="1" applyAlignment="1">
      <alignment horizontal="distributed" vertical="center" indent="1"/>
    </xf>
    <xf numFmtId="0" fontId="5" fillId="2" borderId="50" xfId="2" applyFont="1" applyFill="1" applyBorder="1" applyAlignment="1">
      <alignment horizontal="distributed" vertical="center" indent="1"/>
    </xf>
    <xf numFmtId="180" fontId="5" fillId="2" borderId="51" xfId="1" applyNumberFormat="1" applyFont="1" applyFill="1" applyBorder="1" applyAlignment="1">
      <alignment horizontal="center" vertical="center"/>
    </xf>
    <xf numFmtId="0" fontId="5" fillId="2" borderId="50" xfId="2" applyFont="1" applyFill="1" applyBorder="1" applyAlignment="1">
      <alignment horizontal="center" vertical="center"/>
    </xf>
    <xf numFmtId="0" fontId="5" fillId="2" borderId="51" xfId="2" applyFont="1" applyFill="1" applyBorder="1" applyAlignment="1">
      <alignment horizontal="center" vertical="center"/>
    </xf>
    <xf numFmtId="4" fontId="5" fillId="2" borderId="51" xfId="2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vertical="center"/>
    </xf>
    <xf numFmtId="181" fontId="5" fillId="2" borderId="52" xfId="2" applyNumberFormat="1" applyFont="1" applyFill="1" applyBorder="1" applyAlignment="1">
      <alignment horizontal="center" vertical="center" wrapText="1"/>
    </xf>
    <xf numFmtId="178" fontId="2" fillId="2" borderId="52" xfId="0" applyNumberFormat="1" applyFont="1" applyFill="1" applyBorder="1" applyAlignment="1">
      <alignment horizontal="center" vertical="center"/>
    </xf>
    <xf numFmtId="0" fontId="5" fillId="2" borderId="39" xfId="2" applyFont="1" applyFill="1" applyBorder="1" applyAlignment="1">
      <alignment vertical="center"/>
    </xf>
    <xf numFmtId="0" fontId="5" fillId="2" borderId="29" xfId="2" applyFont="1" applyFill="1" applyBorder="1" applyAlignment="1">
      <alignment vertical="center"/>
    </xf>
    <xf numFmtId="0" fontId="8" fillId="2" borderId="53" xfId="2" applyFont="1" applyFill="1" applyBorder="1" applyAlignment="1">
      <alignment horizontal="center" vertical="center"/>
    </xf>
    <xf numFmtId="178" fontId="5" fillId="2" borderId="39" xfId="2" applyNumberFormat="1" applyFont="1" applyFill="1" applyBorder="1" applyAlignment="1">
      <alignment horizontal="center" vertical="center" wrapText="1"/>
    </xf>
    <xf numFmtId="177" fontId="5" fillId="2" borderId="31" xfId="2" applyNumberFormat="1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vertical="center"/>
    </xf>
    <xf numFmtId="0" fontId="5" fillId="2" borderId="53" xfId="2" applyFont="1" applyFill="1" applyBorder="1" applyAlignment="1">
      <alignment vertical="center"/>
    </xf>
    <xf numFmtId="0" fontId="5" fillId="2" borderId="54" xfId="2" applyFont="1" applyFill="1" applyBorder="1">
      <alignment vertical="center"/>
    </xf>
    <xf numFmtId="181" fontId="5" fillId="2" borderId="55" xfId="2" applyNumberFormat="1" applyFont="1" applyFill="1" applyBorder="1" applyAlignment="1">
      <alignment horizontal="center" vertical="center" wrapText="1"/>
    </xf>
    <xf numFmtId="178" fontId="2" fillId="2" borderId="56" xfId="0" applyNumberFormat="1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5" fillId="2" borderId="39" xfId="2" applyNumberFormat="1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65" xfId="0" applyBorder="1" applyAlignment="1">
      <alignment vertical="center"/>
    </xf>
    <xf numFmtId="178" fontId="2" fillId="4" borderId="66" xfId="0" applyNumberFormat="1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78" fontId="5" fillId="5" borderId="39" xfId="1" applyNumberFormat="1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>
      <alignment horizontal="distributed" vertical="center"/>
    </xf>
    <xf numFmtId="0" fontId="2" fillId="2" borderId="59" xfId="0" applyFont="1" applyFill="1" applyBorder="1" applyAlignment="1">
      <alignment horizontal="distributed" vertical="center"/>
    </xf>
    <xf numFmtId="0" fontId="2" fillId="2" borderId="60" xfId="0" applyFont="1" applyFill="1" applyBorder="1" applyAlignment="1">
      <alignment horizontal="distributed" vertical="center"/>
    </xf>
    <xf numFmtId="178" fontId="5" fillId="2" borderId="61" xfId="2" applyNumberFormat="1" applyFont="1" applyFill="1" applyBorder="1" applyAlignment="1">
      <alignment vertical="center"/>
    </xf>
    <xf numFmtId="178" fontId="0" fillId="0" borderId="62" xfId="0" applyNumberFormat="1" applyBorder="1" applyAlignment="1">
      <alignment vertical="center"/>
    </xf>
    <xf numFmtId="178" fontId="2" fillId="2" borderId="63" xfId="0" applyNumberFormat="1" applyFont="1" applyFill="1" applyBorder="1" applyAlignment="1">
      <alignment horizontal="center" vertical="center"/>
    </xf>
    <xf numFmtId="178" fontId="2" fillId="2" borderId="64" xfId="0" applyNumberFormat="1" applyFont="1" applyFill="1" applyBorder="1" applyAlignment="1">
      <alignment horizontal="center" vertical="center"/>
    </xf>
    <xf numFmtId="0" fontId="5" fillId="2" borderId="44" xfId="2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2" borderId="48" xfId="2" applyFont="1" applyFill="1" applyBorder="1" applyAlignment="1">
      <alignment vertical="center" textRotation="255"/>
    </xf>
    <xf numFmtId="0" fontId="0" fillId="0" borderId="32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37" xfId="2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5" fillId="2" borderId="33" xfId="2" applyFont="1" applyFill="1" applyBorder="1" applyAlignment="1">
      <alignment horizontal="distributed" vertical="center" indent="1"/>
    </xf>
    <xf numFmtId="0" fontId="5" fillId="2" borderId="34" xfId="2" applyFont="1" applyFill="1" applyBorder="1" applyAlignment="1">
      <alignment horizontal="distributed" vertical="center" indent="1"/>
    </xf>
    <xf numFmtId="0" fontId="5" fillId="2" borderId="35" xfId="2" applyFont="1" applyFill="1" applyBorder="1" applyAlignment="1">
      <alignment horizontal="distributed" vertical="center" indent="1"/>
    </xf>
    <xf numFmtId="0" fontId="5" fillId="2" borderId="33" xfId="2" applyFont="1" applyFill="1" applyBorder="1" applyAlignment="1">
      <alignment horizontal="distributed" vertical="center" wrapText="1" indent="1"/>
    </xf>
    <xf numFmtId="0" fontId="5" fillId="2" borderId="34" xfId="2" applyFont="1" applyFill="1" applyBorder="1" applyAlignment="1">
      <alignment horizontal="distributed" vertical="center" wrapText="1" indent="1"/>
    </xf>
    <xf numFmtId="0" fontId="5" fillId="2" borderId="35" xfId="2" applyFont="1" applyFill="1" applyBorder="1" applyAlignment="1">
      <alignment horizontal="distributed" vertical="center" wrapText="1" indent="1"/>
    </xf>
    <xf numFmtId="0" fontId="5" fillId="2" borderId="37" xfId="2" applyFont="1" applyFill="1" applyBorder="1" applyAlignment="1">
      <alignment horizontal="center" vertical="center"/>
    </xf>
    <xf numFmtId="0" fontId="5" fillId="2" borderId="32" xfId="2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distributed" vertical="center" indent="1"/>
    </xf>
    <xf numFmtId="0" fontId="2" fillId="2" borderId="34" xfId="0" applyFont="1" applyFill="1" applyBorder="1" applyAlignment="1">
      <alignment horizontal="distributed" vertical="center" indent="1"/>
    </xf>
    <xf numFmtId="0" fontId="2" fillId="2" borderId="35" xfId="0" applyFont="1" applyFill="1" applyBorder="1" applyAlignment="1">
      <alignment horizontal="distributed" vertical="center" indent="1"/>
    </xf>
    <xf numFmtId="0" fontId="2" fillId="2" borderId="41" xfId="0" applyFont="1" applyFill="1" applyBorder="1" applyAlignment="1">
      <alignment horizontal="distributed" vertical="center" indent="1"/>
    </xf>
    <xf numFmtId="0" fontId="2" fillId="2" borderId="42" xfId="0" applyFont="1" applyFill="1" applyBorder="1" applyAlignment="1">
      <alignment horizontal="distributed" vertical="center" indent="1"/>
    </xf>
    <xf numFmtId="0" fontId="2" fillId="2" borderId="43" xfId="0" applyFont="1" applyFill="1" applyBorder="1" applyAlignment="1">
      <alignment horizontal="distributed" vertical="center" indent="1"/>
    </xf>
    <xf numFmtId="180" fontId="5" fillId="2" borderId="44" xfId="1" applyNumberFormat="1" applyFont="1" applyFill="1" applyBorder="1" applyAlignment="1">
      <alignment horizontal="center" vertical="center"/>
    </xf>
    <xf numFmtId="180" fontId="5" fillId="2" borderId="45" xfId="1" applyNumberFormat="1" applyFont="1" applyFill="1" applyBorder="1" applyAlignment="1">
      <alignment horizontal="center" vertical="center"/>
    </xf>
    <xf numFmtId="0" fontId="5" fillId="2" borderId="41" xfId="2" applyFont="1" applyFill="1" applyBorder="1" applyAlignment="1">
      <alignment horizontal="distributed" vertical="center" indent="1"/>
    </xf>
    <xf numFmtId="0" fontId="5" fillId="2" borderId="42" xfId="2" applyFont="1" applyFill="1" applyBorder="1" applyAlignment="1">
      <alignment horizontal="distributed" vertical="center" indent="1"/>
    </xf>
    <xf numFmtId="0" fontId="5" fillId="2" borderId="43" xfId="2" applyFont="1" applyFill="1" applyBorder="1" applyAlignment="1">
      <alignment horizontal="distributed" vertical="center" indent="1"/>
    </xf>
    <xf numFmtId="0" fontId="5" fillId="2" borderId="45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horizontal="distributed" vertical="center" indent="1"/>
    </xf>
    <xf numFmtId="0" fontId="5" fillId="2" borderId="32" xfId="2" applyFont="1" applyFill="1" applyBorder="1" applyAlignment="1">
      <alignment horizontal="distributed" vertical="center" indent="1"/>
    </xf>
    <xf numFmtId="0" fontId="5" fillId="2" borderId="31" xfId="2" applyFont="1" applyFill="1" applyBorder="1" applyAlignment="1">
      <alignment horizontal="distributed" vertical="center" indent="1"/>
    </xf>
    <xf numFmtId="0" fontId="5" fillId="2" borderId="37" xfId="2" applyFont="1" applyFill="1" applyBorder="1" applyAlignment="1">
      <alignment horizontal="distributed" vertical="center" wrapText="1" inden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textRotation="255"/>
    </xf>
    <xf numFmtId="0" fontId="2" fillId="2" borderId="11" xfId="0" applyFont="1" applyFill="1" applyBorder="1" applyAlignment="1">
      <alignment vertical="center" textRotation="255"/>
    </xf>
    <xf numFmtId="14" fontId="5" fillId="2" borderId="9" xfId="2" applyNumberFormat="1" applyFont="1" applyFill="1" applyBorder="1" applyAlignment="1">
      <alignment horizontal="center" vertical="center" textRotation="255" wrapText="1"/>
    </xf>
    <xf numFmtId="0" fontId="2" fillId="2" borderId="32" xfId="0" applyFont="1" applyFill="1" applyBorder="1" applyAlignment="1">
      <alignment vertical="center" textRotation="255" wrapText="1"/>
    </xf>
    <xf numFmtId="0" fontId="5" fillId="2" borderId="26" xfId="2" applyFont="1" applyFill="1" applyBorder="1" applyAlignment="1">
      <alignment horizontal="distributed" vertical="center" indent="1"/>
    </xf>
    <xf numFmtId="0" fontId="5" fillId="2" borderId="27" xfId="2" applyFont="1" applyFill="1" applyBorder="1" applyAlignment="1">
      <alignment horizontal="distributed" vertical="center" indent="1"/>
    </xf>
    <xf numFmtId="0" fontId="5" fillId="2" borderId="28" xfId="2" applyFont="1" applyFill="1" applyBorder="1" applyAlignment="1">
      <alignment horizontal="distributed" vertical="center" indent="1"/>
    </xf>
  </cellXfs>
  <cellStyles count="3">
    <cellStyle name="桁区切り" xfId="1" builtinId="6"/>
    <cellStyle name="標準" xfId="0" builtinId="0"/>
    <cellStyle name="標準_負荷チェックシート（水谷修正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48"/>
  <sheetViews>
    <sheetView tabSelected="1" view="pageBreakPreview" zoomScale="85" zoomScaleNormal="100" zoomScaleSheetLayoutView="85" workbookViewId="0">
      <selection activeCell="G2" sqref="G2"/>
    </sheetView>
  </sheetViews>
  <sheetFormatPr defaultRowHeight="13.5"/>
  <cols>
    <col min="1" max="1" width="1.625" customWidth="1"/>
    <col min="2" max="2" width="1.875" customWidth="1"/>
    <col min="3" max="3" width="4.125" customWidth="1"/>
    <col min="4" max="4" width="5.25" customWidth="1"/>
    <col min="5" max="5" width="12.25" customWidth="1"/>
    <col min="6" max="6" width="13" customWidth="1"/>
    <col min="7" max="7" width="15.125" customWidth="1"/>
    <col min="8" max="8" width="12.625" customWidth="1"/>
    <col min="9" max="9" width="6.75" customWidth="1"/>
    <col min="10" max="10" width="12.625" customWidth="1"/>
    <col min="11" max="11" width="8" customWidth="1"/>
    <col min="12" max="12" width="15.25" hidden="1" customWidth="1"/>
    <col min="13" max="13" width="9.375" hidden="1" customWidth="1"/>
    <col min="14" max="14" width="12.625" hidden="1" customWidth="1"/>
    <col min="15" max="15" width="15.625" customWidth="1"/>
  </cols>
  <sheetData>
    <row r="2" spans="2:15" ht="23.25" customHeight="1" thickBot="1">
      <c r="B2" s="1"/>
      <c r="C2" s="2" t="s">
        <v>73</v>
      </c>
      <c r="D2" s="2"/>
      <c r="E2" s="2"/>
      <c r="F2" s="2"/>
      <c r="G2" s="2"/>
      <c r="H2" s="3"/>
      <c r="I2" s="2"/>
      <c r="J2" s="4"/>
      <c r="K2" s="2"/>
      <c r="L2" s="5"/>
      <c r="M2" s="2"/>
      <c r="N2" s="6"/>
      <c r="O2" s="7"/>
    </row>
    <row r="3" spans="2:15" ht="54" customHeight="1">
      <c r="B3" s="1"/>
      <c r="C3" s="8"/>
      <c r="D3" s="132" t="s">
        <v>0</v>
      </c>
      <c r="E3" s="133"/>
      <c r="F3" s="133"/>
      <c r="G3" s="133"/>
      <c r="H3" s="138" t="s">
        <v>1</v>
      </c>
      <c r="I3" s="139"/>
      <c r="J3" s="140" t="s">
        <v>2</v>
      </c>
      <c r="K3" s="141"/>
      <c r="L3" s="9" t="s">
        <v>3</v>
      </c>
      <c r="M3" s="10" t="s">
        <v>4</v>
      </c>
      <c r="N3" s="11" t="s">
        <v>5</v>
      </c>
      <c r="O3" s="12" t="s">
        <v>6</v>
      </c>
    </row>
    <row r="4" spans="2:15" ht="30" hidden="1" customHeight="1">
      <c r="B4" s="1"/>
      <c r="C4" s="13"/>
      <c r="D4" s="134"/>
      <c r="E4" s="135"/>
      <c r="F4" s="135"/>
      <c r="G4" s="135"/>
      <c r="H4" s="14" t="s">
        <v>7</v>
      </c>
      <c r="I4" s="15"/>
      <c r="J4" s="16" t="s">
        <v>8</v>
      </c>
      <c r="K4" s="17"/>
      <c r="L4" s="18" t="s">
        <v>9</v>
      </c>
      <c r="M4" s="19" t="s">
        <v>10</v>
      </c>
      <c r="N4" s="16"/>
      <c r="O4" s="20" t="s">
        <v>11</v>
      </c>
    </row>
    <row r="5" spans="2:15" ht="21.75" customHeight="1" thickBot="1">
      <c r="B5" s="1"/>
      <c r="C5" s="21"/>
      <c r="D5" s="136"/>
      <c r="E5" s="137"/>
      <c r="F5" s="137"/>
      <c r="G5" s="137"/>
      <c r="H5" s="22" t="s">
        <v>12</v>
      </c>
      <c r="I5" s="23" t="s">
        <v>13</v>
      </c>
      <c r="J5" s="24"/>
      <c r="K5" s="25" t="s">
        <v>14</v>
      </c>
      <c r="L5" s="26" t="s">
        <v>15</v>
      </c>
      <c r="M5" s="27" t="s">
        <v>16</v>
      </c>
      <c r="N5" s="24"/>
      <c r="O5" s="28" t="s">
        <v>17</v>
      </c>
    </row>
    <row r="6" spans="2:15" ht="28.5" customHeight="1">
      <c r="B6" s="1"/>
      <c r="C6" s="142" t="s">
        <v>18</v>
      </c>
      <c r="D6" s="144" t="s">
        <v>19</v>
      </c>
      <c r="E6" s="146" t="s">
        <v>20</v>
      </c>
      <c r="F6" s="147"/>
      <c r="G6" s="148"/>
      <c r="H6" s="88"/>
      <c r="I6" s="29" t="s">
        <v>17</v>
      </c>
      <c r="J6" s="30">
        <v>38.200000000000003</v>
      </c>
      <c r="K6" s="31" t="s">
        <v>21</v>
      </c>
      <c r="L6" s="32">
        <f>H6*J6</f>
        <v>0</v>
      </c>
      <c r="M6" s="123">
        <v>2.58E-2</v>
      </c>
      <c r="N6" s="33">
        <f t="shared" ref="N6:N39" si="0">ROUNDDOWN(J6*M$6,5-INT(LOG(ABS(J6*M$6))))</f>
        <v>0.98555999999999999</v>
      </c>
      <c r="O6" s="34">
        <f>H6*J6*M$6</f>
        <v>0</v>
      </c>
    </row>
    <row r="7" spans="2:15" ht="28.5" customHeight="1">
      <c r="B7" s="1"/>
      <c r="C7" s="143"/>
      <c r="D7" s="145"/>
      <c r="E7" s="103" t="s">
        <v>22</v>
      </c>
      <c r="F7" s="104"/>
      <c r="G7" s="105"/>
      <c r="H7" s="88"/>
      <c r="I7" s="36" t="s">
        <v>17</v>
      </c>
      <c r="J7" s="37">
        <v>35.299999999999997</v>
      </c>
      <c r="K7" s="38" t="s">
        <v>21</v>
      </c>
      <c r="L7" s="39">
        <f t="shared" ref="L7:L39" si="1">H7*J7</f>
        <v>0</v>
      </c>
      <c r="M7" s="124"/>
      <c r="N7" s="40">
        <f t="shared" si="0"/>
        <v>0.91073999999999999</v>
      </c>
      <c r="O7" s="34">
        <f t="shared" ref="O7:O39" si="2">H7*J7*M$6</f>
        <v>0</v>
      </c>
    </row>
    <row r="8" spans="2:15" ht="28.5" customHeight="1">
      <c r="B8" s="1"/>
      <c r="C8" s="143"/>
      <c r="D8" s="145"/>
      <c r="E8" s="103" t="s">
        <v>23</v>
      </c>
      <c r="F8" s="104"/>
      <c r="G8" s="105"/>
      <c r="H8" s="88"/>
      <c r="I8" s="36" t="s">
        <v>17</v>
      </c>
      <c r="J8" s="37">
        <v>34.6</v>
      </c>
      <c r="K8" s="38" t="s">
        <v>21</v>
      </c>
      <c r="L8" s="39">
        <f t="shared" si="1"/>
        <v>0</v>
      </c>
      <c r="M8" s="124"/>
      <c r="N8" s="40">
        <f t="shared" si="0"/>
        <v>0.89268000000000003</v>
      </c>
      <c r="O8" s="34">
        <f t="shared" si="2"/>
        <v>0</v>
      </c>
    </row>
    <row r="9" spans="2:15" ht="28.5" customHeight="1">
      <c r="B9" s="1"/>
      <c r="C9" s="143"/>
      <c r="D9" s="145"/>
      <c r="E9" s="103" t="s">
        <v>24</v>
      </c>
      <c r="F9" s="104"/>
      <c r="G9" s="105"/>
      <c r="H9" s="88"/>
      <c r="I9" s="36" t="s">
        <v>17</v>
      </c>
      <c r="J9" s="37">
        <v>33.6</v>
      </c>
      <c r="K9" s="38" t="s">
        <v>21</v>
      </c>
      <c r="L9" s="39">
        <f t="shared" si="1"/>
        <v>0</v>
      </c>
      <c r="M9" s="124"/>
      <c r="N9" s="40">
        <f t="shared" si="0"/>
        <v>0.86687999999999998</v>
      </c>
      <c r="O9" s="34">
        <f t="shared" si="2"/>
        <v>0</v>
      </c>
    </row>
    <row r="10" spans="2:15" ht="28.5" customHeight="1">
      <c r="B10" s="1"/>
      <c r="C10" s="143"/>
      <c r="D10" s="145"/>
      <c r="E10" s="103" t="s">
        <v>25</v>
      </c>
      <c r="F10" s="104"/>
      <c r="G10" s="105"/>
      <c r="H10" s="88"/>
      <c r="I10" s="36" t="s">
        <v>17</v>
      </c>
      <c r="J10" s="37">
        <v>36.700000000000003</v>
      </c>
      <c r="K10" s="38" t="s">
        <v>21</v>
      </c>
      <c r="L10" s="39">
        <f t="shared" si="1"/>
        <v>0</v>
      </c>
      <c r="M10" s="124"/>
      <c r="N10" s="40">
        <f t="shared" si="0"/>
        <v>0.94686000000000003</v>
      </c>
      <c r="O10" s="34">
        <f t="shared" si="2"/>
        <v>0</v>
      </c>
    </row>
    <row r="11" spans="2:15" ht="28.5" customHeight="1">
      <c r="B11" s="1"/>
      <c r="C11" s="143"/>
      <c r="D11" s="145"/>
      <c r="E11" s="103" t="s">
        <v>26</v>
      </c>
      <c r="F11" s="104"/>
      <c r="G11" s="105"/>
      <c r="H11" s="88"/>
      <c r="I11" s="36" t="s">
        <v>17</v>
      </c>
      <c r="J11" s="37">
        <v>37.700000000000003</v>
      </c>
      <c r="K11" s="38" t="s">
        <v>21</v>
      </c>
      <c r="L11" s="39">
        <f t="shared" si="1"/>
        <v>0</v>
      </c>
      <c r="M11" s="124"/>
      <c r="N11" s="40">
        <f t="shared" si="0"/>
        <v>0.97265999999999997</v>
      </c>
      <c r="O11" s="34">
        <f t="shared" si="2"/>
        <v>0</v>
      </c>
    </row>
    <row r="12" spans="2:15" ht="28.5" customHeight="1">
      <c r="B12" s="1"/>
      <c r="C12" s="143"/>
      <c r="D12" s="145"/>
      <c r="E12" s="103" t="s">
        <v>27</v>
      </c>
      <c r="F12" s="104"/>
      <c r="G12" s="105"/>
      <c r="H12" s="88"/>
      <c r="I12" s="36" t="s">
        <v>17</v>
      </c>
      <c r="J12" s="37">
        <v>39.1</v>
      </c>
      <c r="K12" s="38" t="s">
        <v>21</v>
      </c>
      <c r="L12" s="39">
        <f t="shared" si="1"/>
        <v>0</v>
      </c>
      <c r="M12" s="124"/>
      <c r="N12" s="40">
        <f t="shared" si="0"/>
        <v>1.00878</v>
      </c>
      <c r="O12" s="34">
        <f t="shared" si="2"/>
        <v>0</v>
      </c>
    </row>
    <row r="13" spans="2:15" ht="28.5" customHeight="1">
      <c r="B13" s="1"/>
      <c r="C13" s="143"/>
      <c r="D13" s="145"/>
      <c r="E13" s="103" t="s">
        <v>28</v>
      </c>
      <c r="F13" s="104"/>
      <c r="G13" s="105"/>
      <c r="H13" s="88"/>
      <c r="I13" s="36" t="s">
        <v>17</v>
      </c>
      <c r="J13" s="37">
        <v>41.9</v>
      </c>
      <c r="K13" s="38" t="s">
        <v>21</v>
      </c>
      <c r="L13" s="39">
        <f t="shared" si="1"/>
        <v>0</v>
      </c>
      <c r="M13" s="124"/>
      <c r="N13" s="40">
        <f t="shared" si="0"/>
        <v>1.0810200000000001</v>
      </c>
      <c r="O13" s="34">
        <f t="shared" si="2"/>
        <v>0</v>
      </c>
    </row>
    <row r="14" spans="2:15" ht="28.5" customHeight="1">
      <c r="B14" s="1"/>
      <c r="C14" s="143"/>
      <c r="D14" s="145"/>
      <c r="E14" s="103" t="s">
        <v>29</v>
      </c>
      <c r="F14" s="104"/>
      <c r="G14" s="105"/>
      <c r="H14" s="88"/>
      <c r="I14" s="36" t="s">
        <v>30</v>
      </c>
      <c r="J14" s="37">
        <v>40.9</v>
      </c>
      <c r="K14" s="38" t="s">
        <v>31</v>
      </c>
      <c r="L14" s="39">
        <f t="shared" si="1"/>
        <v>0</v>
      </c>
      <c r="M14" s="124"/>
      <c r="N14" s="40">
        <f t="shared" si="0"/>
        <v>1.05522</v>
      </c>
      <c r="O14" s="34">
        <f t="shared" si="2"/>
        <v>0</v>
      </c>
    </row>
    <row r="15" spans="2:15" ht="28.5" customHeight="1">
      <c r="B15" s="1"/>
      <c r="C15" s="143"/>
      <c r="D15" s="145"/>
      <c r="E15" s="103" t="s">
        <v>32</v>
      </c>
      <c r="F15" s="104"/>
      <c r="G15" s="105"/>
      <c r="H15" s="88"/>
      <c r="I15" s="36" t="s">
        <v>30</v>
      </c>
      <c r="J15" s="37">
        <v>29.9</v>
      </c>
      <c r="K15" s="38" t="s">
        <v>31</v>
      </c>
      <c r="L15" s="39">
        <f t="shared" si="1"/>
        <v>0</v>
      </c>
      <c r="M15" s="124"/>
      <c r="N15" s="40">
        <f t="shared" si="0"/>
        <v>0.77141999999999999</v>
      </c>
      <c r="O15" s="34">
        <f t="shared" si="2"/>
        <v>0</v>
      </c>
    </row>
    <row r="16" spans="2:15" ht="28.5" customHeight="1">
      <c r="B16" s="1"/>
      <c r="C16" s="143"/>
      <c r="D16" s="145"/>
      <c r="E16" s="128" t="s">
        <v>33</v>
      </c>
      <c r="F16" s="103" t="s">
        <v>34</v>
      </c>
      <c r="G16" s="105"/>
      <c r="H16" s="88"/>
      <c r="I16" s="36" t="s">
        <v>30</v>
      </c>
      <c r="J16" s="37">
        <v>50.8</v>
      </c>
      <c r="K16" s="38" t="s">
        <v>31</v>
      </c>
      <c r="L16" s="39">
        <f t="shared" si="1"/>
        <v>0</v>
      </c>
      <c r="M16" s="124"/>
      <c r="N16" s="40">
        <f t="shared" si="0"/>
        <v>1.31064</v>
      </c>
      <c r="O16" s="34">
        <f t="shared" si="2"/>
        <v>0</v>
      </c>
    </row>
    <row r="17" spans="2:15" ht="28.5" customHeight="1">
      <c r="B17" s="1"/>
      <c r="C17" s="143"/>
      <c r="D17" s="145"/>
      <c r="E17" s="130"/>
      <c r="F17" s="103" t="s">
        <v>35</v>
      </c>
      <c r="G17" s="105"/>
      <c r="H17" s="88"/>
      <c r="I17" s="42" t="s">
        <v>36</v>
      </c>
      <c r="J17" s="37">
        <v>44.9</v>
      </c>
      <c r="K17" s="43" t="s">
        <v>37</v>
      </c>
      <c r="L17" s="39">
        <f t="shared" si="1"/>
        <v>0</v>
      </c>
      <c r="M17" s="124"/>
      <c r="N17" s="40">
        <f t="shared" si="0"/>
        <v>1.15842</v>
      </c>
      <c r="O17" s="34">
        <f t="shared" si="2"/>
        <v>0</v>
      </c>
    </row>
    <row r="18" spans="2:15" ht="28.5" customHeight="1">
      <c r="B18" s="1"/>
      <c r="C18" s="143"/>
      <c r="D18" s="145"/>
      <c r="E18" s="131" t="s">
        <v>38</v>
      </c>
      <c r="F18" s="103" t="s">
        <v>39</v>
      </c>
      <c r="G18" s="105"/>
      <c r="H18" s="88"/>
      <c r="I18" s="36" t="s">
        <v>30</v>
      </c>
      <c r="J18" s="37">
        <v>54.6</v>
      </c>
      <c r="K18" s="38" t="s">
        <v>31</v>
      </c>
      <c r="L18" s="39">
        <f t="shared" si="1"/>
        <v>0</v>
      </c>
      <c r="M18" s="124"/>
      <c r="N18" s="40">
        <f t="shared" si="0"/>
        <v>1.4086799999999999</v>
      </c>
      <c r="O18" s="34">
        <f t="shared" si="2"/>
        <v>0</v>
      </c>
    </row>
    <row r="19" spans="2:15" ht="28.5" customHeight="1">
      <c r="B19" s="1"/>
      <c r="C19" s="143"/>
      <c r="D19" s="145"/>
      <c r="E19" s="130"/>
      <c r="F19" s="103" t="s">
        <v>40</v>
      </c>
      <c r="G19" s="105"/>
      <c r="H19" s="88"/>
      <c r="I19" s="42" t="s">
        <v>36</v>
      </c>
      <c r="J19" s="37">
        <v>43.5</v>
      </c>
      <c r="K19" s="43" t="s">
        <v>37</v>
      </c>
      <c r="L19" s="39">
        <f t="shared" si="1"/>
        <v>0</v>
      </c>
      <c r="M19" s="124"/>
      <c r="N19" s="40">
        <f t="shared" si="0"/>
        <v>1.1223000000000001</v>
      </c>
      <c r="O19" s="34">
        <f t="shared" si="2"/>
        <v>0</v>
      </c>
    </row>
    <row r="20" spans="2:15" ht="28.5" customHeight="1">
      <c r="B20" s="1"/>
      <c r="C20" s="143"/>
      <c r="D20" s="145"/>
      <c r="E20" s="128" t="s">
        <v>41</v>
      </c>
      <c r="F20" s="103" t="s">
        <v>42</v>
      </c>
      <c r="G20" s="105"/>
      <c r="H20" s="88"/>
      <c r="I20" s="36" t="s">
        <v>30</v>
      </c>
      <c r="J20" s="37">
        <v>29</v>
      </c>
      <c r="K20" s="38" t="s">
        <v>31</v>
      </c>
      <c r="L20" s="39">
        <f t="shared" si="1"/>
        <v>0</v>
      </c>
      <c r="M20" s="124"/>
      <c r="N20" s="40">
        <f t="shared" si="0"/>
        <v>0.74819999999999998</v>
      </c>
      <c r="O20" s="34">
        <f t="shared" si="2"/>
        <v>0</v>
      </c>
    </row>
    <row r="21" spans="2:15" ht="28.5" customHeight="1">
      <c r="B21" s="1"/>
      <c r="C21" s="143"/>
      <c r="D21" s="145"/>
      <c r="E21" s="129"/>
      <c r="F21" s="103" t="s">
        <v>43</v>
      </c>
      <c r="G21" s="105"/>
      <c r="H21" s="88"/>
      <c r="I21" s="36" t="s">
        <v>30</v>
      </c>
      <c r="J21" s="37">
        <v>25.7</v>
      </c>
      <c r="K21" s="38" t="s">
        <v>31</v>
      </c>
      <c r="L21" s="39">
        <f t="shared" si="1"/>
        <v>0</v>
      </c>
      <c r="M21" s="124"/>
      <c r="N21" s="40">
        <f t="shared" si="0"/>
        <v>0.66305999999999998</v>
      </c>
      <c r="O21" s="34">
        <f t="shared" si="2"/>
        <v>0</v>
      </c>
    </row>
    <row r="22" spans="2:15" ht="28.5" customHeight="1">
      <c r="B22" s="1"/>
      <c r="C22" s="143"/>
      <c r="D22" s="145"/>
      <c r="E22" s="130"/>
      <c r="F22" s="103" t="s">
        <v>44</v>
      </c>
      <c r="G22" s="105"/>
      <c r="H22" s="88"/>
      <c r="I22" s="36" t="s">
        <v>30</v>
      </c>
      <c r="J22" s="37">
        <v>26.9</v>
      </c>
      <c r="K22" s="38" t="s">
        <v>31</v>
      </c>
      <c r="L22" s="39">
        <f t="shared" si="1"/>
        <v>0</v>
      </c>
      <c r="M22" s="124"/>
      <c r="N22" s="40">
        <f t="shared" si="0"/>
        <v>0.69401999999999997</v>
      </c>
      <c r="O22" s="34">
        <f t="shared" si="2"/>
        <v>0</v>
      </c>
    </row>
    <row r="23" spans="2:15" ht="28.5" customHeight="1">
      <c r="B23" s="1"/>
      <c r="C23" s="143"/>
      <c r="D23" s="145"/>
      <c r="E23" s="103" t="s">
        <v>45</v>
      </c>
      <c r="F23" s="104"/>
      <c r="G23" s="105"/>
      <c r="H23" s="88"/>
      <c r="I23" s="44" t="s">
        <v>30</v>
      </c>
      <c r="J23" s="37">
        <v>29.4</v>
      </c>
      <c r="K23" s="38" t="s">
        <v>31</v>
      </c>
      <c r="L23" s="39">
        <f t="shared" si="1"/>
        <v>0</v>
      </c>
      <c r="M23" s="124"/>
      <c r="N23" s="40">
        <f t="shared" si="0"/>
        <v>0.75851999999999997</v>
      </c>
      <c r="O23" s="34">
        <f t="shared" si="2"/>
        <v>0</v>
      </c>
    </row>
    <row r="24" spans="2:15" ht="28.5" customHeight="1">
      <c r="B24" s="1"/>
      <c r="C24" s="143"/>
      <c r="D24" s="145"/>
      <c r="E24" s="103" t="s">
        <v>46</v>
      </c>
      <c r="F24" s="104"/>
      <c r="G24" s="105"/>
      <c r="H24" s="88"/>
      <c r="I24" s="44" t="s">
        <v>30</v>
      </c>
      <c r="J24" s="37">
        <v>37.299999999999997</v>
      </c>
      <c r="K24" s="38" t="s">
        <v>31</v>
      </c>
      <c r="L24" s="39">
        <f t="shared" si="1"/>
        <v>0</v>
      </c>
      <c r="M24" s="124"/>
      <c r="N24" s="40">
        <f t="shared" si="0"/>
        <v>0.96233999999999997</v>
      </c>
      <c r="O24" s="34">
        <f t="shared" si="2"/>
        <v>0</v>
      </c>
    </row>
    <row r="25" spans="2:15" ht="28.5" customHeight="1">
      <c r="B25" s="1"/>
      <c r="C25" s="143"/>
      <c r="D25" s="145"/>
      <c r="E25" s="103" t="s">
        <v>47</v>
      </c>
      <c r="F25" s="104"/>
      <c r="G25" s="105"/>
      <c r="H25" s="88"/>
      <c r="I25" s="45" t="s">
        <v>36</v>
      </c>
      <c r="J25" s="37">
        <v>21.1</v>
      </c>
      <c r="K25" s="43" t="s">
        <v>37</v>
      </c>
      <c r="L25" s="39">
        <f t="shared" si="1"/>
        <v>0</v>
      </c>
      <c r="M25" s="124"/>
      <c r="N25" s="40">
        <f t="shared" si="0"/>
        <v>0.54437999999999998</v>
      </c>
      <c r="O25" s="34">
        <f t="shared" si="2"/>
        <v>0</v>
      </c>
    </row>
    <row r="26" spans="2:15" ht="28.5" customHeight="1">
      <c r="B26" s="1"/>
      <c r="C26" s="143"/>
      <c r="D26" s="145"/>
      <c r="E26" s="103" t="s">
        <v>48</v>
      </c>
      <c r="F26" s="104"/>
      <c r="G26" s="105"/>
      <c r="H26" s="88"/>
      <c r="I26" s="45" t="s">
        <v>36</v>
      </c>
      <c r="J26" s="37">
        <v>3.41</v>
      </c>
      <c r="K26" s="43" t="s">
        <v>37</v>
      </c>
      <c r="L26" s="39">
        <f t="shared" si="1"/>
        <v>0</v>
      </c>
      <c r="M26" s="124"/>
      <c r="N26" s="40">
        <f t="shared" si="0"/>
        <v>8.7978000000000001E-2</v>
      </c>
      <c r="O26" s="34">
        <f t="shared" si="2"/>
        <v>0</v>
      </c>
    </row>
    <row r="27" spans="2:15" ht="28.5" customHeight="1">
      <c r="B27" s="1"/>
      <c r="C27" s="143"/>
      <c r="D27" s="145"/>
      <c r="E27" s="103" t="s">
        <v>49</v>
      </c>
      <c r="F27" s="104"/>
      <c r="G27" s="105"/>
      <c r="H27" s="88"/>
      <c r="I27" s="45" t="s">
        <v>36</v>
      </c>
      <c r="J27" s="37">
        <v>8.41</v>
      </c>
      <c r="K27" s="43" t="s">
        <v>37</v>
      </c>
      <c r="L27" s="39">
        <f t="shared" si="1"/>
        <v>0</v>
      </c>
      <c r="M27" s="124"/>
      <c r="N27" s="40">
        <f t="shared" si="0"/>
        <v>0.216978</v>
      </c>
      <c r="O27" s="34">
        <f t="shared" si="2"/>
        <v>0</v>
      </c>
    </row>
    <row r="28" spans="2:15" ht="28.5" customHeight="1">
      <c r="B28" s="1"/>
      <c r="C28" s="143"/>
      <c r="D28" s="145"/>
      <c r="E28" s="109" t="s">
        <v>50</v>
      </c>
      <c r="F28" s="46" t="s">
        <v>51</v>
      </c>
      <c r="G28" s="47" t="s">
        <v>52</v>
      </c>
      <c r="H28" s="88"/>
      <c r="I28" s="45" t="s">
        <v>36</v>
      </c>
      <c r="J28" s="37">
        <v>45</v>
      </c>
      <c r="K28" s="43" t="s">
        <v>37</v>
      </c>
      <c r="L28" s="39">
        <f t="shared" si="1"/>
        <v>0</v>
      </c>
      <c r="M28" s="124"/>
      <c r="N28" s="40">
        <f t="shared" si="0"/>
        <v>1.161</v>
      </c>
      <c r="O28" s="34">
        <f t="shared" si="2"/>
        <v>0</v>
      </c>
    </row>
    <row r="29" spans="2:15" ht="28.5" customHeight="1">
      <c r="B29" s="1"/>
      <c r="C29" s="143"/>
      <c r="D29" s="145"/>
      <c r="E29" s="126"/>
      <c r="F29" s="48"/>
      <c r="G29" s="47" t="s">
        <v>53</v>
      </c>
      <c r="H29" s="88"/>
      <c r="I29" s="45" t="s">
        <v>36</v>
      </c>
      <c r="J29" s="37">
        <v>43.12</v>
      </c>
      <c r="K29" s="43" t="s">
        <v>37</v>
      </c>
      <c r="L29" s="39">
        <f t="shared" si="1"/>
        <v>0</v>
      </c>
      <c r="M29" s="124"/>
      <c r="N29" s="40">
        <f t="shared" si="0"/>
        <v>1.11249</v>
      </c>
      <c r="O29" s="34">
        <f t="shared" si="2"/>
        <v>0</v>
      </c>
    </row>
    <row r="30" spans="2:15" ht="28.5" customHeight="1">
      <c r="B30" s="1"/>
      <c r="C30" s="143"/>
      <c r="D30" s="145"/>
      <c r="E30" s="126"/>
      <c r="F30" s="48"/>
      <c r="G30" s="47" t="s">
        <v>54</v>
      </c>
      <c r="H30" s="88"/>
      <c r="I30" s="45" t="s">
        <v>36</v>
      </c>
      <c r="J30" s="37">
        <v>46.04</v>
      </c>
      <c r="K30" s="43" t="s">
        <v>37</v>
      </c>
      <c r="L30" s="39">
        <f t="shared" si="1"/>
        <v>0</v>
      </c>
      <c r="M30" s="124"/>
      <c r="N30" s="40">
        <f t="shared" si="0"/>
        <v>1.1878299999999999</v>
      </c>
      <c r="O30" s="34">
        <f t="shared" si="2"/>
        <v>0</v>
      </c>
    </row>
    <row r="31" spans="2:15" ht="28.5" customHeight="1">
      <c r="B31" s="1"/>
      <c r="C31" s="143"/>
      <c r="D31" s="145"/>
      <c r="E31" s="126"/>
      <c r="F31" s="48"/>
      <c r="G31" s="47" t="s">
        <v>55</v>
      </c>
      <c r="H31" s="88"/>
      <c r="I31" s="45" t="s">
        <v>36</v>
      </c>
      <c r="J31" s="37">
        <v>41.86</v>
      </c>
      <c r="K31" s="43" t="s">
        <v>37</v>
      </c>
      <c r="L31" s="39">
        <f t="shared" si="1"/>
        <v>0</v>
      </c>
      <c r="M31" s="124"/>
      <c r="N31" s="40">
        <f t="shared" si="0"/>
        <v>1.0799799999999999</v>
      </c>
      <c r="O31" s="34">
        <f t="shared" si="2"/>
        <v>0</v>
      </c>
    </row>
    <row r="32" spans="2:15" ht="28.5" customHeight="1">
      <c r="B32" s="1"/>
      <c r="C32" s="143"/>
      <c r="D32" s="145"/>
      <c r="E32" s="126"/>
      <c r="F32" s="49"/>
      <c r="G32" s="47" t="s">
        <v>56</v>
      </c>
      <c r="H32" s="88"/>
      <c r="I32" s="45" t="s">
        <v>36</v>
      </c>
      <c r="J32" s="37">
        <v>29.3</v>
      </c>
      <c r="K32" s="43" t="s">
        <v>37</v>
      </c>
      <c r="L32" s="39">
        <f t="shared" si="1"/>
        <v>0</v>
      </c>
      <c r="M32" s="124"/>
      <c r="N32" s="40">
        <f t="shared" si="0"/>
        <v>0.75593999999999995</v>
      </c>
      <c r="O32" s="34">
        <f t="shared" si="2"/>
        <v>0</v>
      </c>
    </row>
    <row r="33" spans="2:15" ht="28.5" customHeight="1">
      <c r="B33" s="1"/>
      <c r="C33" s="143"/>
      <c r="D33" s="145"/>
      <c r="E33" s="126"/>
      <c r="F33" s="50"/>
      <c r="G33" s="51"/>
      <c r="H33" s="88"/>
      <c r="I33" s="52"/>
      <c r="J33" s="53">
        <v>0</v>
      </c>
      <c r="K33" s="52">
        <v>0</v>
      </c>
      <c r="L33" s="39">
        <f>IF(ISERROR(H33*J33),"",H33*J33)</f>
        <v>0</v>
      </c>
      <c r="M33" s="124"/>
      <c r="N33" s="40" t="e">
        <f t="shared" si="0"/>
        <v>#NUM!</v>
      </c>
      <c r="O33" s="34">
        <f>IF(ISERROR(H33*J33*M$6),"",H33*J33*M$6)</f>
        <v>0</v>
      </c>
    </row>
    <row r="34" spans="2:15" ht="28.5" customHeight="1">
      <c r="B34" s="1"/>
      <c r="C34" s="143"/>
      <c r="D34" s="145"/>
      <c r="E34" s="126"/>
      <c r="F34" s="50"/>
      <c r="G34" s="54"/>
      <c r="H34" s="88"/>
      <c r="I34" s="52"/>
      <c r="J34" s="53">
        <v>0</v>
      </c>
      <c r="K34" s="52">
        <v>0</v>
      </c>
      <c r="L34" s="39">
        <f>IF(ISERROR(H34*J34),"",H34*J34)</f>
        <v>0</v>
      </c>
      <c r="M34" s="124"/>
      <c r="N34" s="40" t="e">
        <f t="shared" si="0"/>
        <v>#NUM!</v>
      </c>
      <c r="O34" s="34">
        <f>IF(ISERROR(H34*J34*M$6),"",H34*J34*M$6)</f>
        <v>0</v>
      </c>
    </row>
    <row r="35" spans="2:15" ht="28.5" customHeight="1">
      <c r="B35" s="1"/>
      <c r="C35" s="143"/>
      <c r="D35" s="145"/>
      <c r="E35" s="127"/>
      <c r="F35" s="50"/>
      <c r="G35" s="54"/>
      <c r="H35" s="88"/>
      <c r="I35" s="52"/>
      <c r="J35" s="53">
        <v>0</v>
      </c>
      <c r="K35" s="52">
        <v>0</v>
      </c>
      <c r="L35" s="39">
        <f>IF(ISERROR(H35*J35),"",H35*J35)</f>
        <v>0</v>
      </c>
      <c r="M35" s="124"/>
      <c r="N35" s="40" t="e">
        <f t="shared" si="0"/>
        <v>#NUM!</v>
      </c>
      <c r="O35" s="34">
        <f>IF(ISERROR(H35*J35*M$6),"",H35*J35*M$6)</f>
        <v>0</v>
      </c>
    </row>
    <row r="36" spans="2:15" ht="28.5" customHeight="1">
      <c r="B36" s="1"/>
      <c r="C36" s="143"/>
      <c r="D36" s="145"/>
      <c r="E36" s="103" t="s">
        <v>57</v>
      </c>
      <c r="F36" s="104"/>
      <c r="G36" s="105"/>
      <c r="H36" s="88"/>
      <c r="I36" s="36" t="s">
        <v>15</v>
      </c>
      <c r="J36" s="55">
        <v>1.02</v>
      </c>
      <c r="K36" s="36" t="s">
        <v>58</v>
      </c>
      <c r="L36" s="39">
        <f t="shared" si="1"/>
        <v>0</v>
      </c>
      <c r="M36" s="124"/>
      <c r="N36" s="40">
        <f t="shared" si="0"/>
        <v>2.6315999999999999E-2</v>
      </c>
      <c r="O36" s="34">
        <f t="shared" si="2"/>
        <v>0</v>
      </c>
    </row>
    <row r="37" spans="2:15" ht="28.5" customHeight="1">
      <c r="B37" s="1"/>
      <c r="C37" s="143"/>
      <c r="D37" s="145"/>
      <c r="E37" s="106" t="s">
        <v>59</v>
      </c>
      <c r="F37" s="107"/>
      <c r="G37" s="108"/>
      <c r="H37" s="88"/>
      <c r="I37" s="36" t="s">
        <v>15</v>
      </c>
      <c r="J37" s="55">
        <v>1.36</v>
      </c>
      <c r="K37" s="36" t="s">
        <v>58</v>
      </c>
      <c r="L37" s="39">
        <f t="shared" si="1"/>
        <v>0</v>
      </c>
      <c r="M37" s="124"/>
      <c r="N37" s="40">
        <f t="shared" si="0"/>
        <v>3.5088000000000001E-2</v>
      </c>
      <c r="O37" s="34">
        <f t="shared" si="2"/>
        <v>0</v>
      </c>
    </row>
    <row r="38" spans="2:15" ht="28.5" customHeight="1">
      <c r="B38" s="1"/>
      <c r="C38" s="143"/>
      <c r="D38" s="145"/>
      <c r="E38" s="103" t="s">
        <v>60</v>
      </c>
      <c r="F38" s="104"/>
      <c r="G38" s="105"/>
      <c r="H38" s="88"/>
      <c r="I38" s="36" t="s">
        <v>15</v>
      </c>
      <c r="J38" s="55">
        <v>1.36</v>
      </c>
      <c r="K38" s="36" t="s">
        <v>58</v>
      </c>
      <c r="L38" s="39">
        <f t="shared" si="1"/>
        <v>0</v>
      </c>
      <c r="M38" s="124"/>
      <c r="N38" s="40">
        <f t="shared" si="0"/>
        <v>3.5088000000000001E-2</v>
      </c>
      <c r="O38" s="34">
        <f t="shared" si="2"/>
        <v>0</v>
      </c>
    </row>
    <row r="39" spans="2:15" ht="28.5" customHeight="1">
      <c r="B39" s="1"/>
      <c r="C39" s="143"/>
      <c r="D39" s="145"/>
      <c r="E39" s="103" t="s">
        <v>61</v>
      </c>
      <c r="F39" s="104"/>
      <c r="G39" s="105"/>
      <c r="H39" s="88"/>
      <c r="I39" s="36" t="s">
        <v>15</v>
      </c>
      <c r="J39" s="56">
        <v>1.36</v>
      </c>
      <c r="K39" s="36" t="s">
        <v>58</v>
      </c>
      <c r="L39" s="39">
        <f t="shared" si="1"/>
        <v>0</v>
      </c>
      <c r="M39" s="125"/>
      <c r="N39" s="40">
        <f t="shared" si="0"/>
        <v>3.5088000000000001E-2</v>
      </c>
      <c r="O39" s="34">
        <f t="shared" si="2"/>
        <v>0</v>
      </c>
    </row>
    <row r="40" spans="2:15" ht="27" customHeight="1" thickBot="1">
      <c r="B40" s="1"/>
      <c r="C40" s="143"/>
      <c r="D40" s="57"/>
      <c r="E40" s="119" t="s">
        <v>62</v>
      </c>
      <c r="F40" s="120"/>
      <c r="G40" s="121"/>
      <c r="H40" s="117"/>
      <c r="I40" s="118"/>
      <c r="J40" s="96"/>
      <c r="K40" s="122"/>
      <c r="L40" s="58">
        <f>SUM(L6:L39)</f>
        <v>0</v>
      </c>
      <c r="M40" s="59"/>
      <c r="N40" s="60"/>
      <c r="O40" s="61">
        <f>L40*M6</f>
        <v>0</v>
      </c>
    </row>
    <row r="41" spans="2:15" ht="16.5" hidden="1" customHeight="1" thickTop="1">
      <c r="B41" s="1"/>
      <c r="C41" s="143"/>
      <c r="D41" s="98" t="s">
        <v>63</v>
      </c>
      <c r="E41" s="62"/>
      <c r="F41" s="63"/>
      <c r="G41" s="64"/>
      <c r="H41" s="65" t="s">
        <v>64</v>
      </c>
      <c r="I41" s="66"/>
      <c r="J41" s="67" t="s">
        <v>8</v>
      </c>
      <c r="K41" s="66"/>
      <c r="L41" s="68" t="s">
        <v>9</v>
      </c>
      <c r="M41" s="69" t="s">
        <v>65</v>
      </c>
      <c r="N41" s="70"/>
      <c r="O41" s="71" t="s">
        <v>11</v>
      </c>
    </row>
    <row r="42" spans="2:15" ht="28.5" customHeight="1" thickTop="1">
      <c r="B42" s="1"/>
      <c r="C42" s="143"/>
      <c r="D42" s="99"/>
      <c r="E42" s="101" t="s">
        <v>66</v>
      </c>
      <c r="F42" s="72" t="s">
        <v>67</v>
      </c>
      <c r="G42" s="73"/>
      <c r="H42" s="88"/>
      <c r="I42" s="74" t="s">
        <v>68</v>
      </c>
      <c r="J42" s="56">
        <v>9.9700000000000006</v>
      </c>
      <c r="K42" s="41" t="s">
        <v>69</v>
      </c>
      <c r="L42" s="75">
        <f>H42*J42</f>
        <v>0</v>
      </c>
      <c r="M42" s="109">
        <v>2.58E-2</v>
      </c>
      <c r="N42" s="76">
        <f>ROUNDDOWN(J42*M$42,5-INT(LOG(ABS(J42*M$42))))</f>
        <v>0.25722600000000001</v>
      </c>
      <c r="O42" s="34">
        <f>H42*J42*M$42</f>
        <v>0</v>
      </c>
    </row>
    <row r="43" spans="2:15" ht="28.5" customHeight="1">
      <c r="B43" s="1"/>
      <c r="C43" s="143"/>
      <c r="D43" s="99"/>
      <c r="E43" s="102"/>
      <c r="F43" s="77" t="s">
        <v>70</v>
      </c>
      <c r="G43" s="78"/>
      <c r="H43" s="88"/>
      <c r="I43" s="45" t="s">
        <v>68</v>
      </c>
      <c r="J43" s="56">
        <v>9.2799999999999994</v>
      </c>
      <c r="K43" s="42" t="s">
        <v>69</v>
      </c>
      <c r="L43" s="75">
        <f>H43*J43</f>
        <v>0</v>
      </c>
      <c r="M43" s="110"/>
      <c r="N43" s="76">
        <f>ROUNDDOWN(J43*M$42,5-INT(LOG(ABS(J43*M$42))))</f>
        <v>0.239424</v>
      </c>
      <c r="O43" s="34">
        <f>H43*J43*M$42</f>
        <v>0</v>
      </c>
    </row>
    <row r="44" spans="2:15" ht="51" customHeight="1">
      <c r="B44" s="1"/>
      <c r="C44" s="143"/>
      <c r="D44" s="99"/>
      <c r="E44" s="111" t="s">
        <v>71</v>
      </c>
      <c r="F44" s="112"/>
      <c r="G44" s="113"/>
      <c r="H44" s="88"/>
      <c r="I44" s="42" t="s">
        <v>68</v>
      </c>
      <c r="J44" s="56">
        <v>9.76</v>
      </c>
      <c r="K44" s="42" t="s">
        <v>69</v>
      </c>
      <c r="L44" s="75">
        <f>H44*J44</f>
        <v>0</v>
      </c>
      <c r="M44" s="110"/>
      <c r="N44" s="76">
        <f>ROUNDDOWN(J44*M$42,5-INT(LOG(ABS(J44*M$42))))</f>
        <v>0.25180799999999998</v>
      </c>
      <c r="O44" s="34">
        <f>H44*J44*M$42</f>
        <v>0</v>
      </c>
    </row>
    <row r="45" spans="2:15" ht="28.5" customHeight="1" thickBot="1">
      <c r="B45" s="1"/>
      <c r="C45" s="35"/>
      <c r="D45" s="100"/>
      <c r="E45" s="114" t="s">
        <v>62</v>
      </c>
      <c r="F45" s="115"/>
      <c r="G45" s="116"/>
      <c r="H45" s="117"/>
      <c r="I45" s="118"/>
      <c r="J45" s="96"/>
      <c r="K45" s="97"/>
      <c r="L45" s="58">
        <f>SUM(L42:L44)</f>
        <v>0</v>
      </c>
      <c r="M45" s="79"/>
      <c r="N45" s="80"/>
      <c r="O45" s="81">
        <f>L45*M42</f>
        <v>0</v>
      </c>
    </row>
    <row r="46" spans="2:15" ht="28.5" customHeight="1" thickTop="1" thickBot="1">
      <c r="B46" s="1"/>
      <c r="C46" s="82"/>
      <c r="D46" s="89" t="s">
        <v>72</v>
      </c>
      <c r="E46" s="90"/>
      <c r="F46" s="90"/>
      <c r="G46" s="91"/>
      <c r="H46" s="92"/>
      <c r="I46" s="93"/>
      <c r="J46" s="94"/>
      <c r="K46" s="95"/>
      <c r="L46" s="83">
        <f>SUM(L40,L45)</f>
        <v>0</v>
      </c>
      <c r="M46" s="84">
        <v>2.58E-2</v>
      </c>
      <c r="N46" s="85"/>
      <c r="O46" s="86">
        <f>L46*M46</f>
        <v>0</v>
      </c>
    </row>
    <row r="48" spans="2:15">
      <c r="O48" s="87"/>
    </row>
  </sheetData>
  <sheetProtection algorithmName="SHA-512" hashValue="uzMqVEcDcr+/vQXBLV1QOYgQlaUdrdnF2ZStsBityu4O8e/u1ND/IyUtRB8O4do0VZgG3SOV5uK66cWxiadyKw==" saltValue="xQi2JVFIKlhYv6cwLxaUYQ==" spinCount="100000" sheet="1" objects="1" scenarios="1"/>
  <mergeCells count="49">
    <mergeCell ref="D3:G5"/>
    <mergeCell ref="H3:I3"/>
    <mergeCell ref="J3:K3"/>
    <mergeCell ref="C6:C44"/>
    <mergeCell ref="D6:D39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E17"/>
    <mergeCell ref="F16:G16"/>
    <mergeCell ref="F17:G17"/>
    <mergeCell ref="E18:E19"/>
    <mergeCell ref="F18:G18"/>
    <mergeCell ref="F19:G19"/>
    <mergeCell ref="E28:E35"/>
    <mergeCell ref="E20:E22"/>
    <mergeCell ref="F20:G20"/>
    <mergeCell ref="F21:G21"/>
    <mergeCell ref="F22:G22"/>
    <mergeCell ref="E23:G23"/>
    <mergeCell ref="E36:G36"/>
    <mergeCell ref="E37:G37"/>
    <mergeCell ref="M42:M44"/>
    <mergeCell ref="E44:G44"/>
    <mergeCell ref="E45:G45"/>
    <mergeCell ref="H45:I45"/>
    <mergeCell ref="E38:G38"/>
    <mergeCell ref="E39:G39"/>
    <mergeCell ref="E40:G40"/>
    <mergeCell ref="H40:I40"/>
    <mergeCell ref="J40:K40"/>
    <mergeCell ref="M6:M39"/>
    <mergeCell ref="E24:G24"/>
    <mergeCell ref="E25:G25"/>
    <mergeCell ref="E26:G26"/>
    <mergeCell ref="E27:G27"/>
    <mergeCell ref="D46:G46"/>
    <mergeCell ref="H46:I46"/>
    <mergeCell ref="J46:K46"/>
    <mergeCell ref="J45:K45"/>
    <mergeCell ref="D41:D45"/>
    <mergeCell ref="E42:E43"/>
  </mergeCells>
  <phoneticPr fontI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　矢島</dc:creator>
  <cp:lastModifiedBy>埼玉県</cp:lastModifiedBy>
  <dcterms:created xsi:type="dcterms:W3CDTF">2010-03-23T14:54:40Z</dcterms:created>
  <dcterms:modified xsi:type="dcterms:W3CDTF">2022-07-06T05:17:48Z</dcterms:modified>
</cp:coreProperties>
</file>