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207\Box\【02_課所共有】05_02_温暖化対策課\R05年度\中小担当\22_事業者支援\22_05_CO2排出削減設備導入補助\22_05_040_設備補助　補助金\設備導入事業（当初分）\様式\"/>
    </mc:Choice>
  </mc:AlternateContent>
  <xr:revisionPtr revIDLastSave="0" documentId="13_ncr:1_{9F00D36B-701E-4C52-B6F8-685CADDAD21A}" xr6:coauthVersionLast="36" xr6:coauthVersionMax="36" xr10:uidLastSave="{00000000-0000-0000-0000-000000000000}"/>
  <bookViews>
    <workbookView xWindow="0" yWindow="0" windowWidth="20490" windowHeight="7785" tabRatio="885" xr2:uid="{00000000-000D-0000-FFFF-FFFF00000000}"/>
  </bookViews>
  <sheets>
    <sheet name="変更後の事業費内訳" sheetId="4" r:id="rId1"/>
    <sheet name="ボイラ排出量算定（追加)" sheetId="39" state="hidden" r:id="rId2"/>
    <sheet name="Sheet1" sheetId="40" state="hidden" r:id="rId3"/>
  </sheets>
  <definedNames>
    <definedName name="inv補正COP">#REF!</definedName>
    <definedName name="_xlnm.Print_Area" localSheetId="1">'ボイラ排出量算定（追加)'!$A$1:$AI$64</definedName>
    <definedName name="_xlnm.Print_Area" localSheetId="0">変更後の事業費内訳!$A$1:$AH$38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>#REF!</definedName>
    <definedName name="電気・ガス・熱供給・水道業">#REF!</definedName>
    <definedName name="燃料">#REF!</definedName>
    <definedName name="農業_林業">#REF!</definedName>
    <definedName name="農業・林業">#REF!</definedName>
    <definedName name="不動産業・物品賃貸業">#REF!</definedName>
    <definedName name="複合サービス事業">#REF!</definedName>
  </definedNames>
  <calcPr calcId="191029"/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3" i="4" l="1"/>
  <c r="AC22" i="4"/>
  <c r="AC23" i="4" s="1"/>
  <c r="AC24" i="4" s="1"/>
  <c r="Z27" i="39"/>
  <c r="P33" i="4" l="1"/>
  <c r="Z37" i="4" s="1"/>
  <c r="AI6" i="39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G133" i="40" s="1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s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J110" i="40" l="1"/>
  <c r="C89" i="40"/>
  <c r="I119" i="40"/>
  <c r="D88" i="40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F111" i="40"/>
  <c r="F115" i="40"/>
  <c r="F119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J158" i="40" l="1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W49" i="40" s="1"/>
  <c r="R30" i="40"/>
  <c r="R29" i="40"/>
  <c r="W47" i="40" s="1"/>
  <c r="R28" i="40"/>
  <c r="R27" i="40"/>
  <c r="W45" i="40" s="1"/>
  <c r="R26" i="40"/>
  <c r="W44" i="40" s="1"/>
  <c r="Q37" i="40"/>
  <c r="V55" i="40" s="1"/>
  <c r="Z55" i="40" s="1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V45" i="40" s="1"/>
  <c r="Z45" i="40" s="1"/>
  <c r="Q26" i="40"/>
  <c r="V26" i="40" s="1"/>
  <c r="P27" i="40"/>
  <c r="U27" i="40" s="1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U35" i="40" s="1"/>
  <c r="P36" i="40"/>
  <c r="U36" i="40" s="1"/>
  <c r="P37" i="40"/>
  <c r="U37" i="40" s="1"/>
  <c r="P26" i="40"/>
  <c r="U26" i="40" s="1"/>
  <c r="U34" i="40" l="1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Y48" i="40" s="1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W29" i="40" s="1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Y46" i="40" l="1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<sst xmlns="http://schemas.openxmlformats.org/spreadsheetml/2006/main" count="517" uniqueCount="243">
  <si>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</si>
  <si>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</si>
  <si>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</si>
  <si>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</si>
  <si>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</si>
  <si>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</si>
  <si>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</si>
  <si>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</si>
  <si>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</si>
  <si>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</si>
  <si>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</si>
  <si>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</si>
  <si>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</si>
  <si>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</si>
  <si>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</si>
  <si>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</si>
  <si>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</si>
  <si>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</si>
  <si>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</si>
  <si>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</si>
  <si>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</si>
  <si>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シート名</t>
    <rPh sb="3" eb="4">
      <t>メイ</t>
    </rPh>
    <phoneticPr fontId="18"/>
  </si>
  <si>
    <t>その他</t>
    <rPh sb="2" eb="3">
      <t>タ</t>
    </rPh>
    <phoneticPr fontId="18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</si>
  <si>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</si>
  <si>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</si>
  <si>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</si>
  <si>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</si>
  <si>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</si>
  <si>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</si>
  <si>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</si>
  <si>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</si>
  <si>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</si>
  <si>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</si>
  <si>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</si>
  <si>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</si>
  <si>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</si>
  <si>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</si>
  <si>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</si>
  <si>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</si>
  <si>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</si>
  <si>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</si>
  <si>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</si>
  <si>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</si>
  <si>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</si>
  <si>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</si>
  <si>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8"/>
  </si>
  <si>
    <t>貫流ボイラ</t>
    <rPh sb="0" eb="2">
      <t>カンリュウ</t>
    </rPh>
    <phoneticPr fontId="18"/>
  </si>
  <si>
    <t>2018年</t>
    <rPh sb="4" eb="5">
      <t>ネン</t>
    </rPh>
    <phoneticPr fontId="18"/>
  </si>
  <si>
    <t>強制循環ボイラ</t>
    <rPh sb="0" eb="2">
      <t>キョウセイ</t>
    </rPh>
    <rPh sb="2" eb="4">
      <t>ジュンカン</t>
    </rPh>
    <phoneticPr fontId="18"/>
  </si>
  <si>
    <t>2017年</t>
    <rPh sb="4" eb="5">
      <t>ネン</t>
    </rPh>
    <phoneticPr fontId="18"/>
  </si>
  <si>
    <t>自然循環ボイラ</t>
    <rPh sb="0" eb="2">
      <t>シゼン</t>
    </rPh>
    <rPh sb="2" eb="4">
      <t>ジュンカン</t>
    </rPh>
    <phoneticPr fontId="18"/>
  </si>
  <si>
    <t>2016年</t>
    <rPh sb="4" eb="5">
      <t>ネン</t>
    </rPh>
    <phoneticPr fontId="18"/>
  </si>
  <si>
    <t>煙管ボイラ</t>
    <rPh sb="0" eb="2">
      <t>エンカン</t>
    </rPh>
    <phoneticPr fontId="18"/>
  </si>
  <si>
    <t>名称・型式等</t>
    <rPh sb="0" eb="2">
      <t>メイショウ</t>
    </rPh>
    <rPh sb="3" eb="5">
      <t>カタシキ</t>
    </rPh>
    <rPh sb="5" eb="6">
      <t>トウ</t>
    </rPh>
    <phoneticPr fontId="18"/>
  </si>
  <si>
    <t>方式</t>
    <rPh sb="0" eb="2">
      <t>ホウシキ</t>
    </rPh>
    <phoneticPr fontId="18"/>
  </si>
  <si>
    <t>年式等</t>
    <rPh sb="0" eb="2">
      <t>ネンシキ</t>
    </rPh>
    <rPh sb="2" eb="3">
      <t>トウ</t>
    </rPh>
    <phoneticPr fontId="18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</si>
  <si>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</si>
  <si>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</si>
  <si>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8"/>
  </si>
  <si>
    <t>2015年</t>
    <rPh sb="4" eb="5">
      <t>ネン</t>
    </rPh>
    <phoneticPr fontId="18"/>
  </si>
  <si>
    <t>炉筒ボイラ</t>
    <rPh sb="0" eb="2">
      <t>ロトウ</t>
    </rPh>
    <phoneticPr fontId="18"/>
  </si>
  <si>
    <t>2014年</t>
    <rPh sb="4" eb="5">
      <t>ネン</t>
    </rPh>
    <phoneticPr fontId="18"/>
  </si>
  <si>
    <t>炉筒煙管ボイラ</t>
    <rPh sb="0" eb="2">
      <t>ロトウ</t>
    </rPh>
    <rPh sb="2" eb="4">
      <t>エンカン</t>
    </rPh>
    <phoneticPr fontId="18"/>
  </si>
  <si>
    <t>2013年</t>
    <rPh sb="4" eb="5">
      <t>ネン</t>
    </rPh>
    <phoneticPr fontId="18"/>
  </si>
  <si>
    <t>立てボイラ</t>
    <rPh sb="0" eb="1">
      <t>タ</t>
    </rPh>
    <phoneticPr fontId="18"/>
  </si>
  <si>
    <t>2012年</t>
    <rPh sb="4" eb="5">
      <t>ネン</t>
    </rPh>
    <phoneticPr fontId="18"/>
  </si>
  <si>
    <t>セクショナルボイラ</t>
    <phoneticPr fontId="18"/>
  </si>
  <si>
    <t>2011年</t>
    <rPh sb="4" eb="5">
      <t>ネン</t>
    </rPh>
    <phoneticPr fontId="18"/>
  </si>
  <si>
    <t>2010年</t>
    <rPh sb="4" eb="5">
      <t>ネン</t>
    </rPh>
    <phoneticPr fontId="18"/>
  </si>
  <si>
    <t>2009年</t>
    <rPh sb="4" eb="5">
      <t>ネン</t>
    </rPh>
    <phoneticPr fontId="18"/>
  </si>
  <si>
    <t>2008年</t>
    <rPh sb="4" eb="5">
      <t>ネン</t>
    </rPh>
    <phoneticPr fontId="18"/>
  </si>
  <si>
    <t>2007年</t>
    <rPh sb="4" eb="5">
      <t>ネン</t>
    </rPh>
    <phoneticPr fontId="18"/>
  </si>
  <si>
    <t>2006年</t>
    <rPh sb="4" eb="5">
      <t>ネン</t>
    </rPh>
    <phoneticPr fontId="18"/>
  </si>
  <si>
    <t>2005年</t>
    <rPh sb="4" eb="5">
      <t>ネン</t>
    </rPh>
    <phoneticPr fontId="18"/>
  </si>
  <si>
    <t>2004年</t>
    <rPh sb="4" eb="5">
      <t>ネン</t>
    </rPh>
    <phoneticPr fontId="18"/>
  </si>
  <si>
    <t>2003年</t>
    <rPh sb="4" eb="5">
      <t>ネン</t>
    </rPh>
    <phoneticPr fontId="18"/>
  </si>
  <si>
    <t>2002年</t>
    <rPh sb="4" eb="5">
      <t>ネン</t>
    </rPh>
    <phoneticPr fontId="18"/>
  </si>
  <si>
    <t>2001年</t>
    <rPh sb="4" eb="5">
      <t>ネン</t>
    </rPh>
    <phoneticPr fontId="18"/>
  </si>
  <si>
    <t>2000年</t>
    <rPh sb="4" eb="5">
      <t>ネン</t>
    </rPh>
    <phoneticPr fontId="18"/>
  </si>
  <si>
    <t>1999年</t>
    <rPh sb="4" eb="5">
      <t>ネン</t>
    </rPh>
    <phoneticPr fontId="18"/>
  </si>
  <si>
    <t>1998年</t>
    <rPh sb="4" eb="5">
      <t>ネン</t>
    </rPh>
    <phoneticPr fontId="18"/>
  </si>
  <si>
    <t>1997年</t>
    <rPh sb="4" eb="5">
      <t>ネン</t>
    </rPh>
    <phoneticPr fontId="18"/>
  </si>
  <si>
    <t>1996年</t>
    <rPh sb="4" eb="5">
      <t>ネン</t>
    </rPh>
    <phoneticPr fontId="18"/>
  </si>
  <si>
    <t>1995年</t>
    <rPh sb="4" eb="5">
      <t>ネン</t>
    </rPh>
    <phoneticPr fontId="18"/>
  </si>
  <si>
    <t>1994年</t>
    <rPh sb="4" eb="5">
      <t>ネン</t>
    </rPh>
    <phoneticPr fontId="18"/>
  </si>
  <si>
    <t>1993年</t>
    <rPh sb="4" eb="5">
      <t>ネン</t>
    </rPh>
    <phoneticPr fontId="18"/>
  </si>
  <si>
    <t>1992年</t>
    <rPh sb="4" eb="5">
      <t>ネン</t>
    </rPh>
    <phoneticPr fontId="18"/>
  </si>
  <si>
    <t>1991年</t>
    <rPh sb="4" eb="5">
      <t>ネン</t>
    </rPh>
    <phoneticPr fontId="18"/>
  </si>
  <si>
    <t>1990年</t>
    <rPh sb="4" eb="5">
      <t>ネン</t>
    </rPh>
    <phoneticPr fontId="18"/>
  </si>
  <si>
    <t>1989年</t>
    <rPh sb="4" eb="5">
      <t>ネン</t>
    </rPh>
    <phoneticPr fontId="18"/>
  </si>
  <si>
    <t>1988年</t>
    <rPh sb="4" eb="5">
      <t>ネン</t>
    </rPh>
    <phoneticPr fontId="18"/>
  </si>
  <si>
    <t>1987年</t>
    <rPh sb="4" eb="5">
      <t>ネン</t>
    </rPh>
    <phoneticPr fontId="18"/>
  </si>
  <si>
    <t>1986年</t>
    <rPh sb="4" eb="5">
      <t>ネン</t>
    </rPh>
    <phoneticPr fontId="18"/>
  </si>
  <si>
    <t>1985年</t>
    <rPh sb="4" eb="5">
      <t>ネン</t>
    </rPh>
    <phoneticPr fontId="18"/>
  </si>
  <si>
    <t>1984年</t>
    <rPh sb="4" eb="5">
      <t>ネン</t>
    </rPh>
    <phoneticPr fontId="18"/>
  </si>
  <si>
    <t>1983年</t>
    <rPh sb="4" eb="5">
      <t>ネン</t>
    </rPh>
    <phoneticPr fontId="18"/>
  </si>
  <si>
    <t>1982年</t>
    <rPh sb="4" eb="5">
      <t>ネン</t>
    </rPh>
    <phoneticPr fontId="18"/>
  </si>
  <si>
    <t>1981年</t>
    <rPh sb="4" eb="5">
      <t>ネン</t>
    </rPh>
    <phoneticPr fontId="18"/>
  </si>
  <si>
    <t>1980年</t>
    <rPh sb="4" eb="5">
      <t>ネン</t>
    </rPh>
    <phoneticPr fontId="18"/>
  </si>
  <si>
    <t>1979年</t>
    <rPh sb="4" eb="5">
      <t>ネン</t>
    </rPh>
    <phoneticPr fontId="18"/>
  </si>
  <si>
    <t>1978年</t>
    <rPh sb="4" eb="5">
      <t>ネン</t>
    </rPh>
    <phoneticPr fontId="18"/>
  </si>
  <si>
    <t>1977年</t>
    <rPh sb="4" eb="5">
      <t>ネン</t>
    </rPh>
    <phoneticPr fontId="18"/>
  </si>
  <si>
    <t>1976年</t>
    <rPh sb="4" eb="5">
      <t>ネン</t>
    </rPh>
    <phoneticPr fontId="18"/>
  </si>
  <si>
    <t>1975年</t>
    <rPh sb="4" eb="5">
      <t>ネン</t>
    </rPh>
    <phoneticPr fontId="18"/>
  </si>
  <si>
    <t>1974年</t>
    <rPh sb="4" eb="5">
      <t>ネン</t>
    </rPh>
    <phoneticPr fontId="18"/>
  </si>
  <si>
    <t>1973年</t>
    <rPh sb="4" eb="5">
      <t>ネン</t>
    </rPh>
    <phoneticPr fontId="18"/>
  </si>
  <si>
    <t>1970年</t>
    <rPh sb="4" eb="5">
      <t>ネン</t>
    </rPh>
    <phoneticPr fontId="18"/>
  </si>
  <si>
    <t>1969年</t>
    <rPh sb="4" eb="5">
      <t>ネン</t>
    </rPh>
    <phoneticPr fontId="18"/>
  </si>
  <si>
    <t>1968年</t>
    <rPh sb="4" eb="5">
      <t>ネン</t>
    </rPh>
    <phoneticPr fontId="18"/>
  </si>
  <si>
    <t>1967年</t>
    <rPh sb="4" eb="5">
      <t>ネン</t>
    </rPh>
    <phoneticPr fontId="18"/>
  </si>
  <si>
    <t>1966年</t>
    <rPh sb="4" eb="5">
      <t>ネン</t>
    </rPh>
    <phoneticPr fontId="18"/>
  </si>
  <si>
    <t>1965年</t>
    <rPh sb="4" eb="5">
      <t>ネン</t>
    </rPh>
    <phoneticPr fontId="18"/>
  </si>
  <si>
    <t>1964年</t>
    <rPh sb="4" eb="5">
      <t>ネン</t>
    </rPh>
    <phoneticPr fontId="18"/>
  </si>
  <si>
    <t>1963年</t>
    <rPh sb="4" eb="5">
      <t>ネン</t>
    </rPh>
    <phoneticPr fontId="18"/>
  </si>
  <si>
    <t>1962年</t>
    <rPh sb="4" eb="5">
      <t>ネン</t>
    </rPh>
    <phoneticPr fontId="18"/>
  </si>
  <si>
    <t>1961年</t>
    <rPh sb="4" eb="5">
      <t>ネン</t>
    </rPh>
    <phoneticPr fontId="18"/>
  </si>
  <si>
    <t>1960年</t>
    <rPh sb="4" eb="5">
      <t>ネン</t>
    </rPh>
    <phoneticPr fontId="18"/>
  </si>
  <si>
    <t>台数</t>
    <rPh sb="0" eb="2">
      <t>ダイスウ</t>
    </rPh>
    <phoneticPr fontId="18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</si>
  <si>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</si>
  <si>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8"/>
  </si>
  <si>
    <t>使用按分</t>
    <rPh sb="0" eb="2">
      <t>シヨウ</t>
    </rPh>
    <rPh sb="2" eb="4">
      <t>アンブン</t>
    </rPh>
    <phoneticPr fontId="18"/>
  </si>
  <si>
    <t>按分合計</t>
    <rPh sb="0" eb="2">
      <t>アンブン</t>
    </rPh>
    <rPh sb="2" eb="4">
      <t>ゴウケイ</t>
    </rPh>
    <phoneticPr fontId="18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</si>
  <si>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</si>
  <si>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8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</si>
  <si>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</si>
  <si>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</si>
  <si>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</si>
  <si>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8"/>
  </si>
  <si>
    <t>燃料消費量</t>
    <rPh sb="0" eb="2">
      <t>ネンリョウ</t>
    </rPh>
    <rPh sb="2" eb="5">
      <t>ショウヒリョウ</t>
    </rPh>
    <phoneticPr fontId="18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</si>
  <si>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8"/>
  </si>
  <si>
    <t>単位</t>
    <rPh sb="0" eb="2">
      <t>タンイ</t>
    </rPh>
    <phoneticPr fontId="18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</si>
  <si>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8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</si>
  <si>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8"/>
  </si>
  <si>
    <t>（２）エネルギー使用状況</t>
    <rPh sb="8" eb="10">
      <t>シヨウ</t>
    </rPh>
    <rPh sb="10" eb="12">
      <t>ジョウキョウ</t>
    </rPh>
    <phoneticPr fontId="18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</si>
  <si>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</si>
  <si>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</si>
  <si>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8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</si>
  <si>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8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</si>
  <si>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</si>
  <si>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0"/>
  </si>
  <si>
    <t>事務所</t>
    <rPh sb="0" eb="2">
      <t>ジム</t>
    </rPh>
    <rPh sb="2" eb="3">
      <t>ショ</t>
    </rPh>
    <phoneticPr fontId="20"/>
  </si>
  <si>
    <t>冷房</t>
    <rPh sb="0" eb="2">
      <t>レイボウ</t>
    </rPh>
    <phoneticPr fontId="4"/>
  </si>
  <si>
    <t>冷房</t>
    <rPh sb="0" eb="2">
      <t>レイボウ</t>
    </rPh>
    <phoneticPr fontId="20"/>
  </si>
  <si>
    <t>暖房</t>
    <rPh sb="0" eb="2">
      <t>ダンボウ</t>
    </rPh>
    <phoneticPr fontId="4"/>
  </si>
  <si>
    <t>暖房</t>
    <rPh sb="0" eb="2">
      <t>ダンボウ</t>
    </rPh>
    <phoneticPr fontId="20"/>
  </si>
  <si>
    <t>県北</t>
    <rPh sb="0" eb="2">
      <t>ケンホク</t>
    </rPh>
    <phoneticPr fontId="20"/>
  </si>
  <si>
    <t>県南</t>
    <rPh sb="0" eb="1">
      <t>ケン</t>
    </rPh>
    <rPh sb="1" eb="2">
      <t>ナン</t>
    </rPh>
    <phoneticPr fontId="20"/>
  </si>
  <si>
    <t>4月</t>
    <rPh sb="1" eb="2">
      <t>ガツ</t>
    </rPh>
    <phoneticPr fontId="20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</si>
  <si>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</si>
  <si>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</si>
  <si>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</si>
  <si>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</si>
  <si>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</si>
  <si>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</si>
  <si>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</si>
  <si>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</si>
  <si>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</si>
  <si>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</si>
  <si>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</si>
  <si>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0"/>
  </si>
  <si>
    <t>ＪＩＳＢ8616</t>
    <phoneticPr fontId="20"/>
  </si>
  <si>
    <t>稼働割合</t>
    <rPh sb="0" eb="2">
      <t>カドウ</t>
    </rPh>
    <rPh sb="2" eb="4">
      <t>ワリアイ</t>
    </rPh>
    <phoneticPr fontId="20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</si>
  <si>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8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</si>
  <si>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8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</si>
  <si>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8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</si>
  <si>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8"/>
  </si>
  <si>
    <t>年平均</t>
    <rPh sb="0" eb="3">
      <t>ネンヘイキン</t>
    </rPh>
    <phoneticPr fontId="18"/>
  </si>
  <si>
    <t>年平均</t>
    <rPh sb="0" eb="1">
      <t>ネン</t>
    </rPh>
    <rPh sb="1" eb="3">
      <t>ヘイキン</t>
    </rPh>
    <phoneticPr fontId="18"/>
  </si>
  <si>
    <t>最大値</t>
    <rPh sb="0" eb="2">
      <t>サイダイ</t>
    </rPh>
    <rPh sb="2" eb="3">
      <t>チ</t>
    </rPh>
    <phoneticPr fontId="18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</si>
  <si>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8"/>
  </si>
  <si>
    <t>平均</t>
    <rPh sb="0" eb="2">
      <t>ヘイキン</t>
    </rPh>
    <phoneticPr fontId="18"/>
  </si>
  <si>
    <t>引用値</t>
    <rPh sb="0" eb="2">
      <t>インヨウ</t>
    </rPh>
    <rPh sb="2" eb="3">
      <t>チ</t>
    </rPh>
    <phoneticPr fontId="18"/>
  </si>
  <si>
    <t>4月</t>
    <rPh sb="1" eb="2">
      <t>ガツ</t>
    </rPh>
    <phoneticPr fontId="18"/>
  </si>
  <si>
    <t>負荷×稼働率</t>
    <rPh sb="0" eb="2">
      <t>フカ</t>
    </rPh>
    <rPh sb="3" eb="5">
      <t>カドウ</t>
    </rPh>
    <rPh sb="5" eb="6">
      <t>リツ</t>
    </rPh>
    <phoneticPr fontId="18"/>
  </si>
  <si>
    <t>採用値１</t>
    <rPh sb="0" eb="2">
      <t>サイヨウ</t>
    </rPh>
    <rPh sb="2" eb="3">
      <t>チ</t>
    </rPh>
    <phoneticPr fontId="18"/>
  </si>
  <si>
    <t>採用値２</t>
    <rPh sb="0" eb="2">
      <t>サイヨウ</t>
    </rPh>
    <rPh sb="2" eb="3">
      <t>チ</t>
    </rPh>
    <phoneticPr fontId="18"/>
  </si>
  <si>
    <t>ＪＩＳＢ8616より</t>
    <phoneticPr fontId="18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</si>
  <si>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</si>
  <si>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</si>
  <si>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</si>
  <si>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</si>
  <si>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</si>
  <si>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0"/>
  </si>
  <si>
    <t>平均COP計数表ｂ</t>
    <rPh sb="0" eb="2">
      <t>ヘイキン</t>
    </rPh>
    <rPh sb="5" eb="7">
      <t>ケイスウ</t>
    </rPh>
    <rPh sb="7" eb="8">
      <t>ピョウ</t>
    </rPh>
    <phoneticPr fontId="20"/>
  </si>
  <si>
    <t>ＩＮＶ</t>
    <phoneticPr fontId="20"/>
  </si>
  <si>
    <t>一定速</t>
    <rPh sb="0" eb="2">
      <t>イッテイ</t>
    </rPh>
    <rPh sb="2" eb="3">
      <t>ソク</t>
    </rPh>
    <phoneticPr fontId="20"/>
  </si>
  <si>
    <t>店舗用</t>
    <rPh sb="0" eb="2">
      <t>テンポ</t>
    </rPh>
    <rPh sb="2" eb="3">
      <t>ヨウ</t>
    </rPh>
    <phoneticPr fontId="20"/>
  </si>
  <si>
    <t>設備用</t>
    <rPh sb="0" eb="2">
      <t>セツビ</t>
    </rPh>
    <rPh sb="2" eb="3">
      <t>ヨウ</t>
    </rPh>
    <phoneticPr fontId="20"/>
  </si>
  <si>
    <t>25%未満</t>
    <rPh sb="3" eb="5">
      <t>ミマン</t>
    </rPh>
    <phoneticPr fontId="20"/>
  </si>
  <si>
    <t>25%以上</t>
    <rPh sb="3" eb="5">
      <t>イジョウ</t>
    </rPh>
    <phoneticPr fontId="20"/>
  </si>
  <si>
    <t>a 冷房</t>
    <rPh sb="2" eb="4">
      <t>レイボウ</t>
    </rPh>
    <phoneticPr fontId="20"/>
  </si>
  <si>
    <t>a 暖房</t>
    <rPh sb="2" eb="3">
      <t>ダン</t>
    </rPh>
    <phoneticPr fontId="20"/>
  </si>
  <si>
    <t>b　冷房</t>
    <rPh sb="2" eb="4">
      <t>レイボウ</t>
    </rPh>
    <phoneticPr fontId="20"/>
  </si>
  <si>
    <t>ｂ　暖房</t>
    <rPh sb="2" eb="4">
      <t>ダンボウ</t>
    </rPh>
    <phoneticPr fontId="20"/>
  </si>
  <si>
    <t>y = a x + b</t>
    <phoneticPr fontId="18"/>
  </si>
  <si>
    <t>INV</t>
  </si>
  <si>
    <t>INV</t>
    <phoneticPr fontId="18"/>
  </si>
  <si>
    <t>一定速</t>
    <rPh sb="0" eb="2">
      <t>イッテイ</t>
    </rPh>
    <rPh sb="2" eb="3">
      <t>ソク</t>
    </rPh>
    <phoneticPr fontId="18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</si>
  <si>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8"/>
  </si>
  <si>
    <t>平均COP計数表b</t>
    <rPh sb="0" eb="2">
      <t>ヘイキン</t>
    </rPh>
    <rPh sb="5" eb="7">
      <t>ケイスウ</t>
    </rPh>
    <rPh sb="7" eb="8">
      <t>ピョウ</t>
    </rPh>
    <phoneticPr fontId="20"/>
  </si>
  <si>
    <t>COP補正</t>
    <rPh sb="3" eb="5">
      <t>ホセイ</t>
    </rPh>
    <phoneticPr fontId="18"/>
  </si>
  <si>
    <t>1995年以前</t>
    <rPh sb="4" eb="5">
      <t>ネン</t>
    </rPh>
    <rPh sb="5" eb="7">
      <t>イゼン</t>
    </rPh>
    <phoneticPr fontId="18"/>
  </si>
  <si>
    <t>取得値</t>
    <rPh sb="0" eb="2">
      <t>シュトク</t>
    </rPh>
    <rPh sb="2" eb="3">
      <t>トクネ</t>
    </rPh>
    <phoneticPr fontId="18"/>
  </si>
  <si>
    <t>冷房</t>
    <rPh sb="0" eb="2">
      <t>レイボウ</t>
    </rPh>
    <phoneticPr fontId="18"/>
  </si>
  <si>
    <t>暖房</t>
    <rPh sb="0" eb="2">
      <t>ダンボウ</t>
    </rPh>
    <phoneticPr fontId="18"/>
  </si>
  <si>
    <t>冷暖房平均</t>
    <rPh sb="0" eb="3">
      <t>レイダンボウ</t>
    </rPh>
    <rPh sb="3" eb="5">
      <t>ヘイキン</t>
    </rPh>
    <phoneticPr fontId="18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</si>
  <si>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</si>
  <si>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8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</si>
  <si>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</si>
  <si>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</si>
  <si>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</si>
  <si>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</si>
  <si>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</si>
  <si>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</si>
  <si>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</si>
  <si>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</si>
  <si>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</si>
  <si>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</si>
  <si>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</si>
  <si>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</si>
  <si>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</si>
  <si>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</si>
  <si>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</si>
  <si>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</si>
  <si>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</si>
  <si>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8"/>
  </si>
  <si>
    <t>※</t>
    <phoneticPr fontId="18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</si>
  <si>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</si>
  <si>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</si>
  <si>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</si>
  <si>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</si>
  <si>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</si>
  <si>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</si>
  <si>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</si>
  <si>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</si>
  <si>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</si>
  <si>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</si>
  <si>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</si>
  <si>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</si>
  <si>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交付決定額</t>
    <rPh sb="0" eb="5">
      <t>コウフケッテイガク</t>
    </rPh>
    <phoneticPr fontId="4"/>
  </si>
  <si>
    <t>〇変更後の見積書をもとに記載してください（変更前との差額ではありません）。</t>
    <rPh sb="1" eb="4">
      <t>ヘンコウゴ</t>
    </rPh>
    <rPh sb="5" eb="8">
      <t>ミツモリショ</t>
    </rPh>
    <rPh sb="12" eb="14">
      <t>キサイ</t>
    </rPh>
    <rPh sb="21" eb="24">
      <t>ヘンコウマエ</t>
    </rPh>
    <rPh sb="26" eb="28">
      <t>サガク</t>
    </rPh>
    <phoneticPr fontId="5"/>
  </si>
  <si>
    <t>変更後の事業費内訳</t>
    <rPh sb="0" eb="3">
      <t>ヘンコウゴ</t>
    </rPh>
    <rPh sb="4" eb="7">
      <t>ジギョウヒ</t>
    </rPh>
    <rPh sb="7" eb="9">
      <t>ウチワケ</t>
    </rPh>
    <phoneticPr fontId="4"/>
  </si>
  <si>
    <t>補助金申請可能額の算出</t>
    <rPh sb="0" eb="3">
      <t>ホジョキン</t>
    </rPh>
    <rPh sb="3" eb="5">
      <t>シンセイ</t>
    </rPh>
    <rPh sb="5" eb="7">
      <t>カノウ</t>
    </rPh>
    <rPh sb="7" eb="8">
      <t>ガク</t>
    </rPh>
    <rPh sb="9" eb="1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</si>
</sst>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0.0000_ "/>
    <numFmt numFmtId="179" formatCode="#,##0.00_);[Red]\(#,##0.00\)"/>
    <numFmt numFmtId="180" formatCode="0.0"/>
    <numFmt numFmtId="181" formatCode="0.0%"/>
    <numFmt numFmtId="182" formatCode="0.000"/>
    <numFmt numFmtId="183" formatCode="0.0000"/>
    <numFmt numFmtId="184" formatCode="#,##0;&quot;△ &quot;#,##0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6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3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Protection="1">
      <alignment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5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8" fontId="11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0" fillId="0" borderId="64" xfId="0" applyFill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" xfId="0" applyFont="1" applyFill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49" fontId="11" fillId="0" borderId="0" xfId="0" applyNumberFormat="1" applyFont="1" applyBorder="1" applyAlignment="1" applyProtection="1">
      <alignment horizontal="left" vertical="center"/>
      <protection hidden="1"/>
    </xf>
    <xf numFmtId="179" fontId="11" fillId="0" borderId="0" xfId="0" applyNumberFormat="1" applyFont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left" vertical="center"/>
      <protection hidden="1"/>
    </xf>
    <xf numFmtId="179" fontId="11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1" fontId="0" fillId="9" borderId="7" xfId="0" applyNumberFormat="1" applyFill="1" applyBorder="1" applyProtection="1">
      <alignment vertical="center"/>
    </xf>
    <xf numFmtId="181" fontId="0" fillId="5" borderId="7" xfId="1" applyNumberFormat="1" applyFont="1" applyFill="1" applyBorder="1" applyProtection="1">
      <alignment vertical="center"/>
    </xf>
    <xf numFmtId="181" fontId="0" fillId="9" borderId="0" xfId="0" applyNumberFormat="1" applyFill="1" applyProtection="1">
      <alignment vertical="center"/>
    </xf>
    <xf numFmtId="181" fontId="0" fillId="5" borderId="0" xfId="1" applyNumberFormat="1" applyFont="1" applyFill="1" applyProtection="1">
      <alignment vertical="center"/>
    </xf>
    <xf numFmtId="181" fontId="0" fillId="10" borderId="0" xfId="0" applyNumberFormat="1" applyFill="1" applyProtection="1">
      <alignment vertical="center"/>
    </xf>
    <xf numFmtId="181" fontId="0" fillId="0" borderId="0" xfId="1" applyNumberFormat="1" applyFont="1">
      <alignment vertical="center"/>
    </xf>
    <xf numFmtId="181" fontId="0" fillId="5" borderId="0" xfId="1" applyNumberFormat="1" applyFont="1" applyFill="1">
      <alignment vertical="center"/>
    </xf>
    <xf numFmtId="181" fontId="0" fillId="9" borderId="0" xfId="1" applyNumberFormat="1" applyFont="1" applyFill="1">
      <alignment vertical="center"/>
    </xf>
    <xf numFmtId="181" fontId="0" fillId="1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1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2" fontId="0" fillId="0" borderId="7" xfId="0" applyNumberFormat="1" applyBorder="1" applyProtection="1">
      <alignment vertical="center"/>
    </xf>
    <xf numFmtId="180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9" fontId="0" fillId="0" borderId="64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2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2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4" fillId="0" borderId="1" xfId="0" applyFont="1" applyBorder="1" applyAlignment="1" applyProtection="1">
      <alignment horizontal="right" vertical="center"/>
      <protection hidden="1"/>
    </xf>
    <xf numFmtId="0" fontId="11" fillId="0" borderId="1" xfId="2" applyNumberFormat="1" applyFont="1" applyBorder="1" applyAlignment="1" applyProtection="1">
      <alignment vertical="center"/>
      <protection hidden="1"/>
    </xf>
    <xf numFmtId="0" fontId="11" fillId="7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alignment vertical="center"/>
      <protection hidden="1"/>
    </xf>
    <xf numFmtId="0" fontId="28" fillId="0" borderId="10" xfId="0" applyFont="1" applyBorder="1" applyProtection="1">
      <alignment vertical="center"/>
      <protection hidden="1"/>
    </xf>
    <xf numFmtId="0" fontId="28" fillId="0" borderId="0" xfId="0" applyFont="1" applyAlignment="1" applyProtection="1">
      <alignment horizontal="right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0" xfId="0" applyFont="1" applyProtection="1">
      <alignment vertical="center"/>
      <protection hidden="1"/>
    </xf>
    <xf numFmtId="0" fontId="28" fillId="0" borderId="0" xfId="0" applyFont="1" applyBorder="1" applyAlignment="1" applyProtection="1">
      <alignment vertical="center" shrinkToFit="1"/>
      <protection hidden="1"/>
    </xf>
    <xf numFmtId="0" fontId="28" fillId="0" borderId="0" xfId="0" applyFont="1">
      <alignment vertical="center"/>
    </xf>
    <xf numFmtId="176" fontId="29" fillId="0" borderId="0" xfId="0" applyNumberFormat="1" applyFont="1" applyBorder="1" applyAlignment="1" applyProtection="1">
      <alignment horizontal="center" vertical="center"/>
      <protection hidden="1"/>
    </xf>
    <xf numFmtId="12" fontId="29" fillId="0" borderId="0" xfId="0" applyNumberFormat="1" applyFont="1" applyBorder="1" applyAlignment="1" applyProtection="1">
      <alignment horizontal="center" vertical="center"/>
      <protection hidden="1"/>
    </xf>
    <xf numFmtId="176" fontId="30" fillId="0" borderId="0" xfId="0" applyNumberFormat="1" applyFont="1" applyBorder="1" applyAlignment="1" applyProtection="1">
      <alignment horizontal="left" vertical="center"/>
      <protection hidden="1"/>
    </xf>
    <xf numFmtId="0" fontId="30" fillId="0" borderId="0" xfId="0" applyFont="1" applyAlignment="1" applyProtection="1">
      <alignment horizontal="left" vertical="center" shrinkToFit="1"/>
      <protection hidden="1"/>
    </xf>
    <xf numFmtId="0" fontId="28" fillId="0" borderId="0" xfId="0" applyFont="1" applyBorder="1" applyProtection="1">
      <alignment vertical="center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Border="1" applyAlignment="1" applyProtection="1">
      <alignment horizontal="center" vertical="center" wrapText="1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184" fontId="29" fillId="7" borderId="7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60" xfId="0" applyFont="1" applyBorder="1" applyAlignment="1" applyProtection="1">
      <alignment horizontal="center" vertical="center"/>
      <protection hidden="1"/>
    </xf>
    <xf numFmtId="0" fontId="30" fillId="0" borderId="43" xfId="0" applyFont="1" applyBorder="1" applyAlignment="1" applyProtection="1">
      <alignment horizontal="center" vertical="center"/>
      <protection hidden="1"/>
    </xf>
    <xf numFmtId="0" fontId="30" fillId="0" borderId="61" xfId="0" applyFont="1" applyBorder="1" applyAlignment="1" applyProtection="1">
      <alignment horizontal="center" vertical="center"/>
      <protection hidden="1"/>
    </xf>
    <xf numFmtId="184" fontId="29" fillId="0" borderId="77" xfId="0" applyNumberFormat="1" applyFont="1" applyBorder="1" applyAlignment="1" applyProtection="1">
      <alignment horizontal="center" vertical="center"/>
      <protection hidden="1"/>
    </xf>
    <xf numFmtId="184" fontId="29" fillId="0" borderId="1" xfId="0" applyNumberFormat="1" applyFont="1" applyBorder="1" applyAlignment="1" applyProtection="1">
      <alignment horizontal="center" vertical="center"/>
      <protection hidden="1"/>
    </xf>
    <xf numFmtId="184" fontId="29" fillId="0" borderId="78" xfId="0" applyNumberFormat="1" applyFont="1" applyBorder="1" applyAlignment="1" applyProtection="1">
      <alignment horizontal="center" vertical="center"/>
      <protection hidden="1"/>
    </xf>
    <xf numFmtId="184" fontId="29" fillId="0" borderId="30" xfId="0" applyNumberFormat="1" applyFont="1" applyBorder="1" applyAlignment="1" applyProtection="1">
      <alignment horizontal="center" vertical="center"/>
      <protection hidden="1"/>
    </xf>
    <xf numFmtId="184" fontId="29" fillId="0" borderId="10" xfId="0" applyNumberFormat="1" applyFont="1" applyBorder="1" applyAlignment="1" applyProtection="1">
      <alignment horizontal="center" vertical="center"/>
      <protection hidden="1"/>
    </xf>
    <xf numFmtId="184" fontId="29" fillId="0" borderId="33" xfId="0" applyNumberFormat="1" applyFont="1" applyBorder="1" applyAlignment="1" applyProtection="1">
      <alignment horizontal="center" vertical="center"/>
      <protection hidden="1"/>
    </xf>
    <xf numFmtId="0" fontId="30" fillId="0" borderId="60" xfId="0" applyFont="1" applyBorder="1" applyAlignment="1" applyProtection="1">
      <alignment vertical="center"/>
      <protection hidden="1"/>
    </xf>
    <xf numFmtId="0" fontId="30" fillId="0" borderId="43" xfId="0" applyFont="1" applyBorder="1" applyAlignment="1" applyProtection="1">
      <alignment vertical="center"/>
      <protection hidden="1"/>
    </xf>
    <xf numFmtId="0" fontId="30" fillId="0" borderId="61" xfId="0" applyFont="1" applyBorder="1" applyAlignment="1" applyProtection="1">
      <alignment vertical="center"/>
      <protection hidden="1"/>
    </xf>
    <xf numFmtId="0" fontId="28" fillId="0" borderId="23" xfId="0" applyFont="1" applyBorder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left" vertical="center"/>
      <protection locked="0"/>
    </xf>
    <xf numFmtId="0" fontId="28" fillId="0" borderId="20" xfId="0" applyFont="1" applyBorder="1" applyAlignment="1" applyProtection="1">
      <alignment horizontal="left" vertical="center"/>
      <protection locked="0"/>
    </xf>
    <xf numFmtId="0" fontId="28" fillId="0" borderId="87" xfId="0" applyFont="1" applyBorder="1" applyAlignment="1" applyProtection="1">
      <alignment horizontal="left" vertical="center"/>
      <protection locked="0"/>
    </xf>
    <xf numFmtId="0" fontId="28" fillId="0" borderId="49" xfId="0" applyFont="1" applyBorder="1" applyAlignment="1" applyProtection="1">
      <alignment horizontal="left" vertical="center"/>
      <protection locked="0"/>
    </xf>
    <xf numFmtId="0" fontId="28" fillId="0" borderId="79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center"/>
      <protection hidden="1"/>
    </xf>
    <xf numFmtId="0" fontId="28" fillId="0" borderId="3" xfId="0" applyFont="1" applyBorder="1" applyAlignment="1" applyProtection="1">
      <alignment horizontal="left" vertical="center"/>
      <protection hidden="1"/>
    </xf>
    <xf numFmtId="0" fontId="28" fillId="0" borderId="4" xfId="0" applyFont="1" applyBorder="1" applyAlignment="1" applyProtection="1">
      <alignment horizontal="left" vertical="center"/>
      <protection hidden="1"/>
    </xf>
    <xf numFmtId="0" fontId="28" fillId="12" borderId="84" xfId="0" applyFont="1" applyFill="1" applyBorder="1" applyAlignment="1" applyProtection="1">
      <alignment horizontal="center" vertical="center"/>
      <protection hidden="1"/>
    </xf>
    <xf numFmtId="0" fontId="28" fillId="12" borderId="50" xfId="0" applyFont="1" applyFill="1" applyBorder="1" applyAlignment="1" applyProtection="1">
      <alignment horizontal="center" vertical="center"/>
      <protection hidden="1"/>
    </xf>
    <xf numFmtId="0" fontId="28" fillId="12" borderId="83" xfId="0" applyFont="1" applyFill="1" applyBorder="1" applyAlignment="1" applyProtection="1">
      <alignment horizontal="center" vertical="center"/>
      <protection hidden="1"/>
    </xf>
    <xf numFmtId="0" fontId="28" fillId="0" borderId="22" xfId="0" applyFont="1" applyBorder="1" applyAlignment="1" applyProtection="1">
      <alignment horizontal="left" vertical="center"/>
      <protection hidden="1"/>
    </xf>
    <xf numFmtId="0" fontId="28" fillId="0" borderId="29" xfId="0" applyFont="1" applyBorder="1" applyAlignment="1" applyProtection="1">
      <alignment horizontal="left" vertical="center"/>
      <protection hidden="1"/>
    </xf>
    <xf numFmtId="0" fontId="28" fillId="0" borderId="20" xfId="0" applyFont="1" applyBorder="1" applyAlignment="1" applyProtection="1">
      <alignment horizontal="left" vertical="center"/>
      <protection hidden="1"/>
    </xf>
    <xf numFmtId="0" fontId="31" fillId="0" borderId="22" xfId="0" applyFont="1" applyBorder="1" applyAlignment="1" applyProtection="1">
      <alignment horizontal="left" vertical="center" wrapText="1" shrinkToFit="1"/>
      <protection hidden="1"/>
    </xf>
    <xf numFmtId="0" fontId="31" fillId="0" borderId="29" xfId="0" applyFont="1" applyBorder="1" applyAlignment="1" applyProtection="1">
      <alignment horizontal="left" vertical="center" wrapText="1" shrinkToFit="1"/>
      <protection hidden="1"/>
    </xf>
    <xf numFmtId="0" fontId="31" fillId="0" borderId="20" xfId="0" applyFont="1" applyBorder="1" applyAlignment="1" applyProtection="1">
      <alignment horizontal="left" vertical="center" wrapText="1" shrinkToFit="1"/>
      <protection hidden="1"/>
    </xf>
    <xf numFmtId="0" fontId="28" fillId="0" borderId="22" xfId="0" applyFont="1" applyBorder="1" applyAlignment="1" applyProtection="1">
      <alignment horizontal="left" vertical="center" shrinkToFit="1"/>
      <protection locked="0"/>
    </xf>
    <xf numFmtId="0" fontId="28" fillId="0" borderId="29" xfId="0" applyFont="1" applyBorder="1" applyAlignment="1" applyProtection="1">
      <alignment horizontal="left" vertical="center" shrinkToFit="1"/>
      <protection locked="0"/>
    </xf>
    <xf numFmtId="0" fontId="28" fillId="0" borderId="20" xfId="0" applyFont="1" applyBorder="1" applyAlignment="1" applyProtection="1">
      <alignment horizontal="left" vertical="center" shrinkToFit="1"/>
      <protection locked="0"/>
    </xf>
    <xf numFmtId="176" fontId="30" fillId="0" borderId="7" xfId="0" applyNumberFormat="1" applyFont="1" applyFill="1" applyBorder="1" applyAlignment="1" applyProtection="1">
      <alignment horizontal="right" vertical="center"/>
      <protection locked="0"/>
    </xf>
    <xf numFmtId="176" fontId="30" fillId="0" borderId="7" xfId="0" applyNumberFormat="1" applyFont="1" applyFill="1" applyBorder="1" applyAlignment="1" applyProtection="1">
      <alignment horizontal="right" vertical="center"/>
      <protection hidden="1"/>
    </xf>
    <xf numFmtId="176" fontId="30" fillId="0" borderId="25" xfId="0" applyNumberFormat="1" applyFont="1" applyFill="1" applyBorder="1" applyAlignment="1" applyProtection="1">
      <alignment horizontal="right" vertical="center"/>
      <protection hidden="1"/>
    </xf>
    <xf numFmtId="176" fontId="30" fillId="3" borderId="32" xfId="0" applyNumberFormat="1" applyFont="1" applyFill="1" applyBorder="1" applyAlignment="1" applyProtection="1">
      <alignment horizontal="center" vertical="center"/>
      <protection hidden="1"/>
    </xf>
    <xf numFmtId="176" fontId="30" fillId="12" borderId="32" xfId="0" applyNumberFormat="1" applyFont="1" applyFill="1" applyBorder="1" applyAlignment="1" applyProtection="1">
      <alignment horizontal="right" vertical="center"/>
      <protection hidden="1"/>
    </xf>
    <xf numFmtId="176" fontId="30" fillId="0" borderId="26" xfId="0" applyNumberFormat="1" applyFont="1" applyFill="1" applyBorder="1" applyAlignment="1" applyProtection="1">
      <alignment horizontal="right" vertical="center"/>
      <protection locked="0"/>
    </xf>
    <xf numFmtId="176" fontId="30" fillId="12" borderId="80" xfId="0" applyNumberFormat="1" applyFont="1" applyFill="1" applyBorder="1" applyAlignment="1" applyProtection="1">
      <alignment horizontal="right" vertical="center"/>
      <protection hidden="1"/>
    </xf>
    <xf numFmtId="176" fontId="30" fillId="0" borderId="21" xfId="0" applyNumberFormat="1" applyFont="1" applyFill="1" applyBorder="1" applyAlignment="1" applyProtection="1">
      <alignment horizontal="right" vertical="center"/>
      <protection locked="0"/>
    </xf>
    <xf numFmtId="176" fontId="30" fillId="0" borderId="29" xfId="0" applyNumberFormat="1" applyFont="1" applyFill="1" applyBorder="1" applyAlignment="1" applyProtection="1">
      <alignment horizontal="right" vertical="center"/>
      <protection locked="0"/>
    </xf>
    <xf numFmtId="176" fontId="30" fillId="0" borderId="20" xfId="0" applyNumberFormat="1" applyFont="1" applyFill="1" applyBorder="1" applyAlignment="1" applyProtection="1">
      <alignment horizontal="right" vertical="center"/>
      <protection locked="0"/>
    </xf>
    <xf numFmtId="176" fontId="30" fillId="0" borderId="21" xfId="0" applyNumberFormat="1" applyFont="1" applyFill="1" applyBorder="1" applyAlignment="1" applyProtection="1">
      <alignment horizontal="center" vertical="center"/>
      <protection locked="0"/>
    </xf>
    <xf numFmtId="176" fontId="30" fillId="0" borderId="20" xfId="0" applyNumberFormat="1" applyFont="1" applyFill="1" applyBorder="1" applyAlignment="1" applyProtection="1">
      <alignment horizontal="center" vertical="center"/>
      <protection locked="0"/>
    </xf>
    <xf numFmtId="176" fontId="30" fillId="0" borderId="26" xfId="0" applyNumberFormat="1" applyFont="1" applyFill="1" applyBorder="1" applyAlignment="1" applyProtection="1">
      <alignment horizontal="right" vertical="center"/>
      <protection hidden="1"/>
    </xf>
    <xf numFmtId="176" fontId="30" fillId="0" borderId="34" xfId="0" applyNumberFormat="1" applyFont="1" applyFill="1" applyBorder="1" applyAlignment="1" applyProtection="1">
      <alignment horizontal="right" vertical="center"/>
      <protection hidden="1"/>
    </xf>
    <xf numFmtId="176" fontId="30" fillId="3" borderId="19" xfId="0" applyNumberFormat="1" applyFont="1" applyFill="1" applyBorder="1" applyAlignment="1" applyProtection="1">
      <alignment horizontal="center" vertical="center"/>
      <protection hidden="1"/>
    </xf>
    <xf numFmtId="176" fontId="30" fillId="0" borderId="28" xfId="0" applyNumberFormat="1" applyFont="1" applyFill="1" applyBorder="1" applyAlignment="1" applyProtection="1">
      <alignment horizontal="right" vertical="center"/>
      <protection locked="0"/>
    </xf>
    <xf numFmtId="176" fontId="30" fillId="0" borderId="28" xfId="0" applyNumberFormat="1" applyFont="1" applyFill="1" applyBorder="1" applyAlignment="1" applyProtection="1">
      <alignment horizontal="center" vertical="center"/>
      <protection locked="0"/>
    </xf>
    <xf numFmtId="176" fontId="30" fillId="0" borderId="28" xfId="0" applyNumberFormat="1" applyFont="1" applyFill="1" applyBorder="1" applyAlignment="1" applyProtection="1">
      <alignment horizontal="right" vertical="center"/>
      <protection hidden="1"/>
    </xf>
    <xf numFmtId="176" fontId="30" fillId="0" borderId="19" xfId="0" applyNumberFormat="1" applyFont="1" applyFill="1" applyBorder="1" applyAlignment="1" applyProtection="1">
      <alignment horizontal="right" vertical="center"/>
      <protection hidden="1"/>
    </xf>
    <xf numFmtId="176" fontId="30" fillId="0" borderId="85" xfId="0" applyNumberFormat="1" applyFont="1" applyFill="1" applyBorder="1" applyAlignment="1" applyProtection="1">
      <alignment horizontal="right" vertical="center"/>
      <protection hidden="1"/>
    </xf>
    <xf numFmtId="176" fontId="30" fillId="0" borderId="6" xfId="0" applyNumberFormat="1" applyFont="1" applyFill="1" applyBorder="1" applyAlignment="1" applyProtection="1">
      <alignment horizontal="right" vertical="center"/>
      <protection hidden="1"/>
    </xf>
    <xf numFmtId="176" fontId="30" fillId="0" borderId="3" xfId="0" applyNumberFormat="1" applyFont="1" applyFill="1" applyBorder="1" applyAlignment="1" applyProtection="1">
      <alignment horizontal="right" vertical="center"/>
      <protection hidden="1"/>
    </xf>
    <xf numFmtId="176" fontId="30" fillId="0" borderId="4" xfId="0" applyNumberFormat="1" applyFont="1" applyFill="1" applyBorder="1" applyAlignment="1" applyProtection="1">
      <alignment horizontal="right" vertical="center"/>
      <protection hidden="1"/>
    </xf>
    <xf numFmtId="0" fontId="30" fillId="12" borderId="46" xfId="0" applyFont="1" applyFill="1" applyBorder="1" applyAlignment="1" applyProtection="1">
      <alignment horizontal="center" vertical="center"/>
      <protection hidden="1"/>
    </xf>
    <xf numFmtId="0" fontId="30" fillId="12" borderId="44" xfId="0" applyFont="1" applyFill="1" applyBorder="1" applyAlignment="1" applyProtection="1">
      <alignment horizontal="center" vertical="center"/>
      <protection hidden="1"/>
    </xf>
    <xf numFmtId="0" fontId="30" fillId="12" borderId="45" xfId="0" applyFont="1" applyFill="1" applyBorder="1" applyAlignment="1" applyProtection="1">
      <alignment horizontal="center" vertical="center"/>
      <protection hidden="1"/>
    </xf>
    <xf numFmtId="0" fontId="30" fillId="12" borderId="30" xfId="0" applyFont="1" applyFill="1" applyBorder="1" applyAlignment="1" applyProtection="1">
      <alignment horizontal="center" vertical="center"/>
      <protection hidden="1"/>
    </xf>
    <xf numFmtId="0" fontId="30" fillId="12" borderId="10" xfId="0" applyFont="1" applyFill="1" applyBorder="1" applyAlignment="1" applyProtection="1">
      <alignment horizontal="center" vertical="center"/>
      <protection hidden="1"/>
    </xf>
    <xf numFmtId="0" fontId="30" fillId="12" borderId="47" xfId="0" applyFont="1" applyFill="1" applyBorder="1" applyAlignment="1" applyProtection="1">
      <alignment horizontal="center" vertical="center"/>
      <protection hidden="1"/>
    </xf>
    <xf numFmtId="176" fontId="30" fillId="12" borderId="86" xfId="0" applyNumberFormat="1" applyFont="1" applyFill="1" applyBorder="1" applyAlignment="1" applyProtection="1">
      <alignment horizontal="center" vertical="center"/>
      <protection hidden="1"/>
    </xf>
    <xf numFmtId="176" fontId="30" fillId="12" borderId="44" xfId="0" applyNumberFormat="1" applyFont="1" applyFill="1" applyBorder="1" applyAlignment="1" applyProtection="1">
      <alignment horizontal="center" vertical="center"/>
      <protection hidden="1"/>
    </xf>
    <xf numFmtId="176" fontId="30" fillId="12" borderId="15" xfId="0" applyNumberFormat="1" applyFont="1" applyFill="1" applyBorder="1" applyAlignment="1" applyProtection="1">
      <alignment horizontal="center" vertical="center"/>
      <protection hidden="1"/>
    </xf>
    <xf numFmtId="176" fontId="30" fillId="12" borderId="45" xfId="0" applyNumberFormat="1" applyFont="1" applyFill="1" applyBorder="1" applyAlignment="1" applyProtection="1">
      <alignment horizontal="center" vertical="center"/>
      <protection hidden="1"/>
    </xf>
    <xf numFmtId="176" fontId="30" fillId="12" borderId="31" xfId="0" applyNumberFormat="1" applyFont="1" applyFill="1" applyBorder="1" applyAlignment="1" applyProtection="1">
      <alignment horizontal="center" vertical="center"/>
      <protection hidden="1"/>
    </xf>
    <xf numFmtId="176" fontId="30" fillId="12" borderId="10" xfId="0" applyNumberFormat="1" applyFont="1" applyFill="1" applyBorder="1" applyAlignment="1" applyProtection="1">
      <alignment horizontal="center" vertical="center"/>
      <protection hidden="1"/>
    </xf>
    <xf numFmtId="176" fontId="30" fillId="12" borderId="47" xfId="0" applyNumberFormat="1" applyFont="1" applyFill="1" applyBorder="1" applyAlignment="1" applyProtection="1">
      <alignment horizontal="center" vertical="center"/>
      <protection hidden="1"/>
    </xf>
    <xf numFmtId="176" fontId="30" fillId="12" borderId="11" xfId="0" applyNumberFormat="1" applyFont="1" applyFill="1" applyBorder="1" applyAlignment="1" applyProtection="1">
      <alignment horizontal="center" vertical="center"/>
      <protection hidden="1"/>
    </xf>
    <xf numFmtId="176" fontId="30" fillId="12" borderId="33" xfId="0" applyNumberFormat="1" applyFont="1" applyFill="1" applyBorder="1" applyAlignment="1" applyProtection="1">
      <alignment horizontal="center" vertical="center"/>
      <protection hidden="1"/>
    </xf>
    <xf numFmtId="176" fontId="30" fillId="12" borderId="14" xfId="0" applyNumberFormat="1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176" fontId="30" fillId="12" borderId="40" xfId="0" applyNumberFormat="1" applyFont="1" applyFill="1" applyBorder="1" applyAlignment="1" applyProtection="1">
      <alignment horizontal="right" vertical="center"/>
      <protection hidden="1"/>
    </xf>
    <xf numFmtId="176" fontId="30" fillId="12" borderId="59" xfId="0" applyNumberFormat="1" applyFont="1" applyFill="1" applyBorder="1" applyAlignment="1" applyProtection="1">
      <alignment horizontal="right" vertical="center"/>
      <protection hidden="1"/>
    </xf>
    <xf numFmtId="176" fontId="30" fillId="0" borderId="48" xfId="0" applyNumberFormat="1" applyFont="1" applyFill="1" applyBorder="1" applyAlignment="1" applyProtection="1">
      <alignment horizontal="center" vertical="center"/>
      <protection locked="0"/>
    </xf>
    <xf numFmtId="176" fontId="30" fillId="0" borderId="79" xfId="0" applyNumberFormat="1" applyFont="1" applyFill="1" applyBorder="1" applyAlignment="1" applyProtection="1">
      <alignment horizontal="center" vertical="center"/>
      <protection locked="0"/>
    </xf>
    <xf numFmtId="176" fontId="30" fillId="0" borderId="81" xfId="0" applyNumberFormat="1" applyFont="1" applyFill="1" applyBorder="1" applyAlignment="1" applyProtection="1">
      <alignment horizontal="right" vertical="center"/>
      <protection hidden="1"/>
    </xf>
    <xf numFmtId="176" fontId="30" fillId="0" borderId="48" xfId="0" applyNumberFormat="1" applyFont="1" applyFill="1" applyBorder="1" applyAlignment="1" applyProtection="1">
      <alignment horizontal="right" vertical="center"/>
      <protection hidden="1"/>
    </xf>
    <xf numFmtId="176" fontId="30" fillId="0" borderId="49" xfId="0" applyNumberFormat="1" applyFont="1" applyFill="1" applyBorder="1" applyAlignment="1" applyProtection="1">
      <alignment horizontal="right" vertical="center"/>
      <protection hidden="1"/>
    </xf>
    <xf numFmtId="176" fontId="30" fillId="0" borderId="82" xfId="0" applyNumberFormat="1" applyFont="1" applyFill="1" applyBorder="1" applyAlignment="1" applyProtection="1">
      <alignment horizontal="right" vertical="center"/>
      <protection hidden="1"/>
    </xf>
    <xf numFmtId="184" fontId="29" fillId="0" borderId="7" xfId="0" applyNumberFormat="1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12" fontId="29" fillId="0" borderId="21" xfId="0" applyNumberFormat="1" applyFont="1" applyBorder="1" applyAlignment="1" applyProtection="1">
      <alignment horizontal="center" vertical="center"/>
      <protection hidden="1"/>
    </xf>
    <xf numFmtId="12" fontId="29" fillId="0" borderId="29" xfId="0" applyNumberFormat="1" applyFont="1" applyBorder="1" applyAlignment="1" applyProtection="1">
      <alignment horizontal="center" vertical="center"/>
      <protection hidden="1"/>
    </xf>
    <xf numFmtId="12" fontId="29" fillId="0" borderId="20" xfId="0" applyNumberFormat="1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184" fontId="36" fillId="0" borderId="7" xfId="0" applyNumberFormat="1" applyFont="1" applyBorder="1" applyAlignment="1" applyProtection="1">
      <alignment horizontal="center" vertical="center"/>
      <protection hidden="1"/>
    </xf>
    <xf numFmtId="184" fontId="36" fillId="0" borderId="21" xfId="0" applyNumberFormat="1" applyFont="1" applyBorder="1" applyAlignment="1" applyProtection="1">
      <alignment horizontal="center" vertical="center"/>
      <protection hidden="1"/>
    </xf>
    <xf numFmtId="0" fontId="28" fillId="0" borderId="23" xfId="0" applyFont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horizontal="center" vertical="center"/>
      <protection hidden="1"/>
    </xf>
    <xf numFmtId="176" fontId="30" fillId="3" borderId="14" xfId="0" applyNumberFormat="1" applyFont="1" applyFill="1" applyBorder="1" applyAlignment="1" applyProtection="1">
      <alignment horizontal="center" vertical="center"/>
      <protection hidden="1"/>
    </xf>
    <xf numFmtId="176" fontId="30" fillId="3" borderId="12" xfId="0" applyNumberFormat="1" applyFont="1" applyFill="1" applyBorder="1" applyAlignment="1" applyProtection="1">
      <alignment horizontal="center" vertical="center"/>
      <protection hidden="1"/>
    </xf>
    <xf numFmtId="176" fontId="30" fillId="3" borderId="13" xfId="0" applyNumberFormat="1" applyFont="1" applyFill="1" applyBorder="1" applyAlignment="1" applyProtection="1">
      <alignment horizontal="center" vertical="center"/>
      <protection hidden="1"/>
    </xf>
    <xf numFmtId="176" fontId="30" fillId="0" borderId="15" xfId="0" applyNumberFormat="1" applyFont="1" applyFill="1" applyBorder="1" applyAlignment="1" applyProtection="1">
      <alignment horizontal="right" vertical="center"/>
      <protection hidden="1"/>
    </xf>
    <xf numFmtId="176" fontId="30" fillId="0" borderId="42" xfId="0" applyNumberFormat="1" applyFont="1" applyFill="1" applyBorder="1" applyAlignment="1" applyProtection="1">
      <alignment horizontal="right" vertical="center"/>
      <protection hidden="1"/>
    </xf>
    <xf numFmtId="176" fontId="30" fillId="3" borderId="16" xfId="0" applyNumberFormat="1" applyFont="1" applyFill="1" applyBorder="1" applyAlignment="1" applyProtection="1">
      <alignment horizontal="center" vertical="center"/>
      <protection hidden="1"/>
    </xf>
    <xf numFmtId="176" fontId="30" fillId="3" borderId="43" xfId="0" applyNumberFormat="1" applyFont="1" applyFill="1" applyBorder="1" applyAlignment="1" applyProtection="1">
      <alignment horizontal="center" vertical="center"/>
      <protection hidden="1"/>
    </xf>
    <xf numFmtId="176" fontId="30" fillId="3" borderId="17" xfId="0" applyNumberFormat="1" applyFont="1" applyFill="1" applyBorder="1" applyAlignment="1" applyProtection="1">
      <alignment horizontal="center" vertical="center"/>
      <protection hidden="1"/>
    </xf>
    <xf numFmtId="176" fontId="30" fillId="0" borderId="18" xfId="0" applyNumberFormat="1" applyFont="1" applyFill="1" applyBorder="1" applyAlignment="1" applyProtection="1">
      <alignment horizontal="right" vertical="center"/>
      <protection hidden="1"/>
    </xf>
    <xf numFmtId="176" fontId="30" fillId="0" borderId="41" xfId="0" applyNumberFormat="1" applyFont="1" applyFill="1" applyBorder="1" applyAlignment="1" applyProtection="1">
      <alignment horizontal="right" vertical="center"/>
      <protection hidden="1"/>
    </xf>
    <xf numFmtId="0" fontId="28" fillId="0" borderId="22" xfId="0" applyFont="1" applyBorder="1" applyAlignment="1" applyProtection="1">
      <alignment horizontal="center" vertical="center"/>
      <protection hidden="1"/>
    </xf>
    <xf numFmtId="0" fontId="28" fillId="0" borderId="29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 shrinkToFit="1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center" vertical="center"/>
      <protection hidden="1"/>
    </xf>
    <xf numFmtId="176" fontId="30" fillId="0" borderId="35" xfId="0" applyNumberFormat="1" applyFont="1" applyFill="1" applyBorder="1" applyAlignment="1" applyProtection="1">
      <alignment horizontal="right" vertical="center"/>
      <protection hidden="1"/>
    </xf>
    <xf numFmtId="176" fontId="30" fillId="0" borderId="36" xfId="0" applyNumberFormat="1" applyFont="1" applyFill="1" applyBorder="1" applyAlignment="1" applyProtection="1">
      <alignment horizontal="right" vertical="center"/>
      <protection hidden="1"/>
    </xf>
    <xf numFmtId="176" fontId="30" fillId="3" borderId="37" xfId="0" applyNumberFormat="1" applyFont="1" applyFill="1" applyBorder="1" applyAlignment="1" applyProtection="1">
      <alignment horizontal="center" vertical="center"/>
      <protection hidden="1"/>
    </xf>
    <xf numFmtId="176" fontId="30" fillId="3" borderId="38" xfId="0" applyNumberFormat="1" applyFont="1" applyFill="1" applyBorder="1" applyAlignment="1" applyProtection="1">
      <alignment horizontal="center" vertical="center"/>
      <protection hidden="1"/>
    </xf>
    <xf numFmtId="176" fontId="30" fillId="3" borderId="39" xfId="0" applyNumberFormat="1" applyFont="1" applyFill="1" applyBorder="1" applyAlignment="1" applyProtection="1">
      <alignment horizontal="center" vertical="center"/>
      <protection hidden="1"/>
    </xf>
    <xf numFmtId="0" fontId="28" fillId="0" borderId="51" xfId="0" applyFont="1" applyBorder="1" applyAlignment="1" applyProtection="1">
      <alignment horizontal="center" vertical="center"/>
      <protection hidden="1"/>
    </xf>
    <xf numFmtId="0" fontId="28" fillId="0" borderId="38" xfId="0" applyFont="1" applyBorder="1" applyAlignment="1" applyProtection="1">
      <alignment horizontal="center" vertical="center"/>
      <protection hidden="1"/>
    </xf>
    <xf numFmtId="0" fontId="17" fillId="5" borderId="8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/>
      <protection hidden="1"/>
    </xf>
    <xf numFmtId="0" fontId="17" fillId="5" borderId="9" xfId="0" applyFont="1" applyFill="1" applyBorder="1" applyAlignment="1" applyProtection="1">
      <alignment horizontal="center" vertical="center"/>
      <protection hidden="1"/>
    </xf>
    <xf numFmtId="0" fontId="17" fillId="5" borderId="6" xfId="0" applyFont="1" applyFill="1" applyBorder="1" applyAlignment="1" applyProtection="1">
      <alignment horizontal="center" vertical="center"/>
      <protection hidden="1"/>
    </xf>
    <xf numFmtId="0" fontId="17" fillId="5" borderId="3" xfId="0" applyFont="1" applyFill="1" applyBorder="1" applyAlignment="1" applyProtection="1">
      <alignment horizontal="center" vertical="center"/>
      <protection hidden="1"/>
    </xf>
    <xf numFmtId="0" fontId="17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6" fillId="0" borderId="8" xfId="0" applyFont="1" applyBorder="1" applyAlignment="1" applyProtection="1">
      <alignment horizontal="center" vertical="center" textRotation="255" wrapText="1"/>
      <protection hidden="1"/>
    </xf>
    <xf numFmtId="0" fontId="16" fillId="0" borderId="9" xfId="0" applyFont="1" applyBorder="1" applyAlignment="1" applyProtection="1">
      <alignment horizontal="center" vertical="center" textRotation="255" wrapText="1"/>
      <protection hidden="1"/>
    </xf>
    <xf numFmtId="0" fontId="16" fillId="0" borderId="6" xfId="0" applyFont="1" applyBorder="1" applyAlignment="1" applyProtection="1">
      <alignment horizontal="center" vertical="center" textRotation="255" wrapText="1"/>
      <protection hidden="1"/>
    </xf>
    <xf numFmtId="0" fontId="16" fillId="0" borderId="4" xfId="0" applyFont="1" applyBorder="1" applyAlignment="1" applyProtection="1">
      <alignment horizontal="center" vertical="center" textRotation="255" wrapTex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3" xfId="0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 applyProtection="1">
      <alignment horizontal="center" vertical="center" shrinkToFit="1"/>
      <protection hidden="1"/>
    </xf>
    <xf numFmtId="0" fontId="17" fillId="0" borderId="8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6" xfId="0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center" vertical="center"/>
      <protection hidden="1"/>
    </xf>
    <xf numFmtId="0" fontId="17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/>
      <protection hidden="1"/>
    </xf>
    <xf numFmtId="0" fontId="11" fillId="0" borderId="29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7" fillId="2" borderId="0" xfId="3" applyFont="1" applyFill="1" applyBorder="1" applyAlignment="1" applyProtection="1">
      <alignment horizontal="center" vertical="center" shrinkToFit="1"/>
      <protection hidden="1"/>
    </xf>
    <xf numFmtId="0" fontId="11" fillId="0" borderId="62" xfId="0" applyFont="1" applyBorder="1" applyAlignment="1" applyProtection="1">
      <alignment horizontal="center" vertical="center"/>
      <protection hidden="1"/>
    </xf>
    <xf numFmtId="0" fontId="11" fillId="0" borderId="63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65" xfId="0" applyFont="1" applyBorder="1" applyAlignment="1" applyProtection="1">
      <alignment horizontal="center" vertical="center" wrapText="1"/>
      <protection hidden="1"/>
    </xf>
    <xf numFmtId="0" fontId="11" fillId="0" borderId="66" xfId="0" applyFont="1" applyBorder="1" applyAlignment="1" applyProtection="1">
      <alignment horizontal="center" vertical="center" wrapText="1"/>
      <protection hidden="1"/>
    </xf>
    <xf numFmtId="0" fontId="11" fillId="0" borderId="68" xfId="0" applyFont="1" applyBorder="1" applyAlignment="1" applyProtection="1">
      <alignment horizontal="center" vertical="center" wrapText="1"/>
      <protection hidden="1"/>
    </xf>
    <xf numFmtId="0" fontId="11" fillId="0" borderId="69" xfId="0" applyFont="1" applyBorder="1" applyAlignment="1" applyProtection="1">
      <alignment horizontal="center" vertical="center" wrapText="1"/>
      <protection hidden="1"/>
    </xf>
    <xf numFmtId="0" fontId="11" fillId="0" borderId="66" xfId="0" applyFont="1" applyBorder="1" applyAlignment="1" applyProtection="1">
      <alignment horizontal="center" vertical="center"/>
      <protection hidden="1"/>
    </xf>
    <xf numFmtId="0" fontId="11" fillId="0" borderId="67" xfId="0" applyFont="1" applyBorder="1" applyAlignment="1" applyProtection="1">
      <alignment horizontal="center" vertical="center"/>
      <protection hidden="1"/>
    </xf>
    <xf numFmtId="0" fontId="11" fillId="0" borderId="69" xfId="0" applyFont="1" applyBorder="1" applyAlignment="1" applyProtection="1">
      <alignment horizontal="center" vertical="center"/>
      <protection hidden="1"/>
    </xf>
    <xf numFmtId="0" fontId="11" fillId="0" borderId="70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74" xfId="0" applyFont="1" applyBorder="1" applyAlignment="1" applyProtection="1">
      <alignment horizontal="center" vertical="center"/>
      <protection hidden="1"/>
    </xf>
    <xf numFmtId="0" fontId="11" fillId="0" borderId="75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1" fillId="0" borderId="8" xfId="0" applyFont="1" applyBorder="1" applyAlignment="1" applyProtection="1">
      <alignment horizontal="center" vertical="center" wrapText="1" shrinkToFit="1"/>
      <protection hidden="1"/>
    </xf>
    <xf numFmtId="0" fontId="11" fillId="0" borderId="1" xfId="0" applyFont="1" applyBorder="1" applyAlignment="1" applyProtection="1">
      <alignment horizontal="center" vertical="center" wrapText="1" shrinkToFit="1"/>
      <protection hidden="1"/>
    </xf>
    <xf numFmtId="0" fontId="11" fillId="0" borderId="9" xfId="0" applyFont="1" applyBorder="1" applyAlignment="1" applyProtection="1">
      <alignment horizontal="center" vertical="center" wrapText="1" shrinkToFit="1"/>
      <protection hidden="1"/>
    </xf>
    <xf numFmtId="0" fontId="11" fillId="0" borderId="6" xfId="0" applyFont="1" applyBorder="1" applyAlignment="1" applyProtection="1">
      <alignment horizontal="center" vertical="center" wrapText="1" shrinkToFit="1"/>
      <protection hidden="1"/>
    </xf>
    <xf numFmtId="0" fontId="11" fillId="0" borderId="3" xfId="0" applyFont="1" applyBorder="1" applyAlignment="1" applyProtection="1">
      <alignment horizontal="center" vertical="center" wrapText="1" shrinkToFit="1"/>
      <protection hidden="1"/>
    </xf>
    <xf numFmtId="0" fontId="11" fillId="0" borderId="4" xfId="0" applyFont="1" applyBorder="1" applyAlignment="1" applyProtection="1">
      <alignment horizontal="center" vertical="center" wrapText="1" shrinkToFit="1"/>
      <protection hidden="1"/>
    </xf>
    <xf numFmtId="0" fontId="11" fillId="0" borderId="8" xfId="0" applyFont="1" applyFill="1" applyBorder="1" applyAlignment="1" applyProtection="1">
      <alignment horizontal="center" vertical="center" wrapText="1" shrinkToFit="1"/>
      <protection hidden="1"/>
    </xf>
    <xf numFmtId="0" fontId="11" fillId="0" borderId="9" xfId="0" applyFont="1" applyFill="1" applyBorder="1" applyAlignment="1" applyProtection="1">
      <alignment horizontal="center" vertical="center" wrapText="1" shrinkToFit="1"/>
      <protection hidden="1"/>
    </xf>
    <xf numFmtId="0" fontId="11" fillId="0" borderId="6" xfId="0" applyFont="1" applyFill="1" applyBorder="1" applyAlignment="1" applyProtection="1">
      <alignment horizontal="center" vertical="center" wrapText="1" shrinkToFit="1"/>
      <protection hidden="1"/>
    </xf>
    <xf numFmtId="0" fontId="11" fillId="0" borderId="4" xfId="0" applyFont="1" applyFill="1" applyBorder="1" applyAlignment="1" applyProtection="1">
      <alignment horizontal="center" vertical="center" wrapText="1" shrinkToFit="1"/>
      <protection hidden="1"/>
    </xf>
    <xf numFmtId="0" fontId="11" fillId="0" borderId="7" xfId="0" applyFont="1" applyBorder="1" applyAlignment="1" applyProtection="1">
      <alignment horizontal="center" vertical="center" shrinkToFit="1"/>
      <protection hidden="1"/>
    </xf>
    <xf numFmtId="9" fontId="11" fillId="0" borderId="21" xfId="0" applyNumberFormat="1" applyFont="1" applyBorder="1" applyAlignment="1" applyProtection="1">
      <alignment horizontal="center" vertical="center"/>
      <protection locked="0"/>
    </xf>
    <xf numFmtId="9" fontId="11" fillId="0" borderId="20" xfId="0" applyNumberFormat="1" applyFont="1" applyBorder="1" applyAlignment="1" applyProtection="1">
      <alignment horizontal="center" vertical="center"/>
      <protection locked="0"/>
    </xf>
    <xf numFmtId="38" fontId="11" fillId="0" borderId="7" xfId="2" applyFont="1" applyBorder="1" applyAlignment="1" applyProtection="1">
      <alignment horizontal="right" vertical="center"/>
      <protection hidden="1"/>
    </xf>
    <xf numFmtId="0" fontId="7" fillId="0" borderId="0" xfId="3" applyFont="1" applyFill="1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7" xfId="2" applyNumberFormat="1" applyFont="1" applyBorder="1" applyAlignment="1" applyProtection="1">
      <alignment horizontal="right" vertical="center"/>
      <protection locked="0"/>
    </xf>
    <xf numFmtId="0" fontId="11" fillId="0" borderId="21" xfId="2" applyNumberFormat="1" applyFont="1" applyBorder="1" applyAlignment="1" applyProtection="1">
      <alignment horizontal="right" vertical="center"/>
      <protection locked="0"/>
    </xf>
    <xf numFmtId="0" fontId="11" fillId="0" borderId="20" xfId="2" applyNumberFormat="1" applyFont="1" applyBorder="1" applyAlignment="1" applyProtection="1">
      <alignment horizontal="center" vertical="center" shrinkToFit="1"/>
      <protection hidden="1"/>
    </xf>
    <xf numFmtId="0" fontId="11" fillId="0" borderId="7" xfId="2" applyNumberFormat="1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left" vertical="center" shrinkToFit="1"/>
      <protection locked="0"/>
    </xf>
    <xf numFmtId="0" fontId="11" fillId="0" borderId="29" xfId="0" applyFont="1" applyBorder="1" applyAlignment="1" applyProtection="1">
      <alignment horizontal="left" vertical="center" shrinkToFit="1"/>
      <protection locked="0"/>
    </xf>
    <xf numFmtId="0" fontId="11" fillId="0" borderId="20" xfId="0" applyFont="1" applyBorder="1" applyAlignment="1" applyProtection="1">
      <alignment horizontal="left" vertical="center" shrinkToFit="1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29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0" fontId="11" fillId="8" borderId="8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8" borderId="9" xfId="0" applyFont="1" applyFill="1" applyBorder="1" applyAlignment="1" applyProtection="1">
      <alignment horizontal="center" vertical="center"/>
      <protection hidden="1"/>
    </xf>
    <xf numFmtId="0" fontId="11" fillId="8" borderId="6" xfId="0" applyFont="1" applyFill="1" applyBorder="1" applyAlignment="1" applyProtection="1">
      <alignment horizontal="center" vertical="center"/>
      <protection hidden="1"/>
    </xf>
    <xf numFmtId="0" fontId="11" fillId="8" borderId="3" xfId="0" applyFont="1" applyFill="1" applyBorder="1" applyAlignment="1" applyProtection="1">
      <alignment horizontal="center" vertical="center"/>
      <protection hidden="1"/>
    </xf>
    <xf numFmtId="0" fontId="11" fillId="8" borderId="4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38" fontId="11" fillId="0" borderId="21" xfId="2" applyFont="1" applyBorder="1" applyAlignment="1" applyProtection="1">
      <alignment horizontal="center" vertical="center"/>
      <protection hidden="1"/>
    </xf>
    <xf numFmtId="38" fontId="11" fillId="0" borderId="29" xfId="2" applyFont="1" applyBorder="1" applyAlignment="1" applyProtection="1">
      <alignment horizontal="center" vertical="center"/>
      <protection hidden="1"/>
    </xf>
    <xf numFmtId="38" fontId="11" fillId="0" borderId="20" xfId="2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29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177" fontId="13" fillId="0" borderId="52" xfId="0" applyNumberFormat="1" applyFont="1" applyBorder="1" applyAlignment="1" applyProtection="1">
      <alignment horizontal="center" vertical="center"/>
      <protection hidden="1"/>
    </xf>
    <xf numFmtId="0" fontId="13" fillId="0" borderId="53" xfId="0" applyFont="1" applyBorder="1" applyAlignment="1" applyProtection="1">
      <alignment horizontal="center" vertical="center"/>
      <protection hidden="1"/>
    </xf>
    <xf numFmtId="0" fontId="13" fillId="0" borderId="54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3" fillId="0" borderId="21" xfId="0" applyNumberFormat="1" applyFont="1" applyBorder="1" applyAlignment="1" applyProtection="1">
      <alignment horizontal="center" vertical="center"/>
      <protection hidden="1"/>
    </xf>
    <xf numFmtId="177" fontId="13" fillId="0" borderId="29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3" fillId="0" borderId="8" xfId="0" applyNumberFormat="1" applyFont="1" applyBorder="1" applyAlignment="1" applyProtection="1">
      <alignment horizontal="center" vertical="center"/>
      <protection hidden="1"/>
    </xf>
    <xf numFmtId="177" fontId="13" fillId="0" borderId="1" xfId="0" applyNumberFormat="1" applyFont="1" applyBorder="1" applyAlignment="1" applyProtection="1">
      <alignment horizontal="center" vertical="center"/>
      <protection hidden="1"/>
    </xf>
    <xf numFmtId="177" fontId="13" fillId="0" borderId="6" xfId="0" applyNumberFormat="1" applyFont="1" applyBorder="1" applyAlignment="1" applyProtection="1">
      <alignment horizontal="center" vertical="center"/>
      <protection hidden="1"/>
    </xf>
    <xf numFmtId="177" fontId="13" fillId="0" borderId="3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1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195691</xdr:colOff>
      <xdr:row>34</xdr:row>
      <xdr:rowOff>196291</xdr:rowOff>
    </xdr:from>
    <xdr:to>
      <xdr:col>45</xdr:col>
      <xdr:colOff>74202</xdr:colOff>
      <xdr:row>37</xdr:row>
      <xdr:rowOff>206675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17106" y="8750819"/>
          <a:ext cx="2053087" cy="76519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上段の表を作成し、交付決定額を入力すると、補助申請額が自動で計算されます。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167736</xdr:colOff>
      <xdr:row>31</xdr:row>
      <xdr:rowOff>101840</xdr:rowOff>
    </xdr:from>
    <xdr:to>
      <xdr:col>45</xdr:col>
      <xdr:colOff>58947</xdr:colOff>
      <xdr:row>33</xdr:row>
      <xdr:rowOff>196091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81793" y="7715849"/>
          <a:ext cx="1933994" cy="585478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9"/>
  <sheetViews>
    <sheetView showZeros="0" tabSelected="1" view="pageBreakPreview" topLeftCell="A17" zoomScale="106" zoomScaleNormal="100" zoomScaleSheetLayoutView="106" workbookViewId="0">
      <selection activeCell="Z35" sqref="Z35"/>
    </sheetView>
  </sheetViews>
  <sheetFormatPr defaultColWidth="9" defaultRowHeight="19.5" customHeight="1"/>
  <cols>
    <col min="1" max="34" width="2.625" style="110" customWidth="1"/>
    <col min="35" max="59" width="2.625" style="5" customWidth="1"/>
    <col min="60" max="16384" width="9" style="5"/>
  </cols>
  <sheetData>
    <row r="1" spans="1:34" ht="19.5" customHeight="1" thickBot="1">
      <c r="A1" s="112" t="s">
        <v>241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H1" s="114" t="s">
        <v>208</v>
      </c>
    </row>
    <row r="2" spans="1:34" ht="19.5" customHeight="1">
      <c r="A2" s="191" t="s">
        <v>12</v>
      </c>
      <c r="B2" s="192"/>
      <c r="C2" s="192"/>
      <c r="D2" s="192"/>
      <c r="E2" s="192"/>
      <c r="F2" s="192"/>
      <c r="G2" s="192"/>
      <c r="H2" s="192"/>
      <c r="I2" s="192"/>
      <c r="J2" s="192"/>
      <c r="K2" s="193"/>
      <c r="L2" s="197" t="s">
        <v>209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7" t="s">
        <v>210</v>
      </c>
      <c r="Y2" s="198"/>
      <c r="Z2" s="198"/>
      <c r="AA2" s="198"/>
      <c r="AB2" s="200"/>
      <c r="AC2" s="198" t="s">
        <v>18</v>
      </c>
      <c r="AD2" s="198"/>
      <c r="AE2" s="198"/>
      <c r="AF2" s="198"/>
      <c r="AG2" s="198"/>
      <c r="AH2" s="204"/>
    </row>
    <row r="3" spans="1:34" ht="19.5" customHeight="1" thickBot="1">
      <c r="A3" s="194"/>
      <c r="B3" s="195"/>
      <c r="C3" s="195"/>
      <c r="D3" s="195"/>
      <c r="E3" s="195"/>
      <c r="F3" s="195"/>
      <c r="G3" s="195"/>
      <c r="H3" s="195"/>
      <c r="I3" s="195"/>
      <c r="J3" s="195"/>
      <c r="K3" s="196"/>
      <c r="L3" s="199" t="s">
        <v>211</v>
      </c>
      <c r="M3" s="199"/>
      <c r="N3" s="199"/>
      <c r="O3" s="199"/>
      <c r="P3" s="199"/>
      <c r="Q3" s="199" t="s">
        <v>212</v>
      </c>
      <c r="R3" s="199"/>
      <c r="S3" s="199" t="s">
        <v>20</v>
      </c>
      <c r="T3" s="199"/>
      <c r="U3" s="199"/>
      <c r="V3" s="199"/>
      <c r="W3" s="206"/>
      <c r="X3" s="201"/>
      <c r="Y3" s="202"/>
      <c r="Z3" s="202"/>
      <c r="AA3" s="202"/>
      <c r="AB3" s="203"/>
      <c r="AC3" s="202"/>
      <c r="AD3" s="202"/>
      <c r="AE3" s="202"/>
      <c r="AF3" s="202"/>
      <c r="AG3" s="202"/>
      <c r="AH3" s="205"/>
    </row>
    <row r="4" spans="1:34" ht="19.5" customHeight="1">
      <c r="A4" s="141" t="s">
        <v>234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3"/>
    </row>
    <row r="5" spans="1:34" ht="19.5" customHeight="1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183"/>
      <c r="M5" s="183"/>
      <c r="N5" s="183"/>
      <c r="O5" s="183"/>
      <c r="P5" s="183"/>
      <c r="Q5" s="184"/>
      <c r="R5" s="184"/>
      <c r="S5" s="188">
        <f t="shared" ref="S5:S11" si="0">ROUND(L5*Q5,0)</f>
        <v>0</v>
      </c>
      <c r="T5" s="189"/>
      <c r="U5" s="189"/>
      <c r="V5" s="189"/>
      <c r="W5" s="190"/>
      <c r="X5" s="183"/>
      <c r="Y5" s="183"/>
      <c r="Z5" s="183"/>
      <c r="AA5" s="183"/>
      <c r="AB5" s="183"/>
      <c r="AC5" s="186">
        <f>S5+X5</f>
        <v>0</v>
      </c>
      <c r="AD5" s="186"/>
      <c r="AE5" s="186"/>
      <c r="AF5" s="186"/>
      <c r="AG5" s="186"/>
      <c r="AH5" s="187"/>
    </row>
    <row r="6" spans="1:34" ht="19.5" customHeight="1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9"/>
      <c r="L6" s="183"/>
      <c r="M6" s="183"/>
      <c r="N6" s="183"/>
      <c r="O6" s="183"/>
      <c r="P6" s="183"/>
      <c r="Q6" s="184"/>
      <c r="R6" s="184"/>
      <c r="S6" s="169">
        <f t="shared" si="0"/>
        <v>0</v>
      </c>
      <c r="T6" s="169"/>
      <c r="U6" s="169"/>
      <c r="V6" s="169"/>
      <c r="W6" s="169"/>
      <c r="X6" s="183"/>
      <c r="Y6" s="183"/>
      <c r="Z6" s="183"/>
      <c r="AA6" s="183"/>
      <c r="AB6" s="183"/>
      <c r="AC6" s="169">
        <f t="shared" ref="AC6:AC11" si="1">S6+X6</f>
        <v>0</v>
      </c>
      <c r="AD6" s="169"/>
      <c r="AE6" s="169"/>
      <c r="AF6" s="169"/>
      <c r="AG6" s="169"/>
      <c r="AH6" s="170"/>
    </row>
    <row r="7" spans="1:34" ht="19.5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9"/>
      <c r="L7" s="183"/>
      <c r="M7" s="183"/>
      <c r="N7" s="183"/>
      <c r="O7" s="183"/>
      <c r="P7" s="183"/>
      <c r="Q7" s="178"/>
      <c r="R7" s="179"/>
      <c r="S7" s="169">
        <f t="shared" si="0"/>
        <v>0</v>
      </c>
      <c r="T7" s="169"/>
      <c r="U7" s="169"/>
      <c r="V7" s="169"/>
      <c r="W7" s="169"/>
      <c r="X7" s="183"/>
      <c r="Y7" s="183"/>
      <c r="Z7" s="183"/>
      <c r="AA7" s="183"/>
      <c r="AB7" s="183"/>
      <c r="AC7" s="169">
        <f t="shared" si="1"/>
        <v>0</v>
      </c>
      <c r="AD7" s="169"/>
      <c r="AE7" s="169"/>
      <c r="AF7" s="169"/>
      <c r="AG7" s="169"/>
      <c r="AH7" s="170"/>
    </row>
    <row r="8" spans="1:34" ht="19.5" customHeight="1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9"/>
      <c r="L8" s="183"/>
      <c r="M8" s="183"/>
      <c r="N8" s="183"/>
      <c r="O8" s="183"/>
      <c r="P8" s="183"/>
      <c r="Q8" s="178"/>
      <c r="R8" s="179"/>
      <c r="S8" s="186">
        <f t="shared" si="0"/>
        <v>0</v>
      </c>
      <c r="T8" s="186"/>
      <c r="U8" s="186"/>
      <c r="V8" s="186"/>
      <c r="W8" s="186"/>
      <c r="X8" s="183"/>
      <c r="Y8" s="183"/>
      <c r="Z8" s="183"/>
      <c r="AA8" s="183"/>
      <c r="AB8" s="183"/>
      <c r="AC8" s="169">
        <f t="shared" si="1"/>
        <v>0</v>
      </c>
      <c r="AD8" s="169"/>
      <c r="AE8" s="169"/>
      <c r="AF8" s="169"/>
      <c r="AG8" s="169"/>
      <c r="AH8" s="170"/>
    </row>
    <row r="9" spans="1:34" ht="19.5" customHeight="1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9"/>
      <c r="L9" s="183"/>
      <c r="M9" s="183"/>
      <c r="N9" s="183"/>
      <c r="O9" s="183"/>
      <c r="P9" s="183"/>
      <c r="Q9" s="178"/>
      <c r="R9" s="179"/>
      <c r="S9" s="169">
        <f t="shared" si="0"/>
        <v>0</v>
      </c>
      <c r="T9" s="169"/>
      <c r="U9" s="169"/>
      <c r="V9" s="169"/>
      <c r="W9" s="169"/>
      <c r="X9" s="183"/>
      <c r="Y9" s="183"/>
      <c r="Z9" s="183"/>
      <c r="AA9" s="183"/>
      <c r="AB9" s="183"/>
      <c r="AC9" s="169">
        <f t="shared" si="1"/>
        <v>0</v>
      </c>
      <c r="AD9" s="169"/>
      <c r="AE9" s="169"/>
      <c r="AF9" s="169"/>
      <c r="AG9" s="169"/>
      <c r="AH9" s="170"/>
    </row>
    <row r="10" spans="1:34" ht="19.5" customHeight="1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9"/>
      <c r="L10" s="183"/>
      <c r="M10" s="183"/>
      <c r="N10" s="183"/>
      <c r="O10" s="183"/>
      <c r="P10" s="183"/>
      <c r="Q10" s="178"/>
      <c r="R10" s="179"/>
      <c r="S10" s="169">
        <f t="shared" si="0"/>
        <v>0</v>
      </c>
      <c r="T10" s="169"/>
      <c r="U10" s="169"/>
      <c r="V10" s="169"/>
      <c r="W10" s="169"/>
      <c r="X10" s="183"/>
      <c r="Y10" s="183"/>
      <c r="Z10" s="183"/>
      <c r="AA10" s="183"/>
      <c r="AB10" s="183"/>
      <c r="AC10" s="169">
        <f t="shared" si="1"/>
        <v>0</v>
      </c>
      <c r="AD10" s="169"/>
      <c r="AE10" s="169"/>
      <c r="AF10" s="169"/>
      <c r="AG10" s="169"/>
      <c r="AH10" s="170"/>
    </row>
    <row r="11" spans="1:34" ht="19.5" customHeight="1" thickBot="1">
      <c r="A11" s="150"/>
      <c r="B11" s="151"/>
      <c r="C11" s="151"/>
      <c r="D11" s="151"/>
      <c r="E11" s="151"/>
      <c r="F11" s="151"/>
      <c r="G11" s="151"/>
      <c r="H11" s="151"/>
      <c r="I11" s="151"/>
      <c r="J11" s="151"/>
      <c r="K11" s="152"/>
      <c r="L11" s="173"/>
      <c r="M11" s="173"/>
      <c r="N11" s="173"/>
      <c r="O11" s="173"/>
      <c r="P11" s="173"/>
      <c r="Q11" s="210"/>
      <c r="R11" s="211"/>
      <c r="S11" s="180">
        <f t="shared" si="0"/>
        <v>0</v>
      </c>
      <c r="T11" s="180"/>
      <c r="U11" s="180"/>
      <c r="V11" s="180"/>
      <c r="W11" s="180"/>
      <c r="X11" s="173"/>
      <c r="Y11" s="173"/>
      <c r="Z11" s="173"/>
      <c r="AA11" s="173"/>
      <c r="AB11" s="173"/>
      <c r="AC11" s="213">
        <f t="shared" si="1"/>
        <v>0</v>
      </c>
      <c r="AD11" s="214"/>
      <c r="AE11" s="214"/>
      <c r="AF11" s="214"/>
      <c r="AG11" s="214"/>
      <c r="AH11" s="215"/>
    </row>
    <row r="12" spans="1:34" ht="19.5" customHeight="1" thickTop="1" thickBot="1">
      <c r="A12" s="156" t="s">
        <v>229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8"/>
      <c r="L12" s="201"/>
      <c r="M12" s="202"/>
      <c r="N12" s="202"/>
      <c r="O12" s="202"/>
      <c r="P12" s="203"/>
      <c r="Q12" s="201"/>
      <c r="R12" s="203"/>
      <c r="S12" s="208">
        <f>SUM(S5:W11)</f>
        <v>0</v>
      </c>
      <c r="T12" s="208"/>
      <c r="U12" s="208"/>
      <c r="V12" s="208"/>
      <c r="W12" s="208"/>
      <c r="X12" s="208">
        <f>SUM(X5:AB11)</f>
        <v>0</v>
      </c>
      <c r="Y12" s="208"/>
      <c r="Z12" s="208"/>
      <c r="AA12" s="208"/>
      <c r="AB12" s="208"/>
      <c r="AC12" s="208">
        <f>SUM(AC5:AH11)</f>
        <v>0</v>
      </c>
      <c r="AD12" s="208"/>
      <c r="AE12" s="208"/>
      <c r="AF12" s="208"/>
      <c r="AG12" s="208"/>
      <c r="AH12" s="209"/>
    </row>
    <row r="13" spans="1:34" ht="19.5" customHeight="1">
      <c r="A13" s="141" t="s">
        <v>235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3"/>
    </row>
    <row r="14" spans="1:34" ht="19.5" customHeight="1">
      <c r="A14" s="153" t="s">
        <v>213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5"/>
      <c r="L14" s="183"/>
      <c r="M14" s="183"/>
      <c r="N14" s="183"/>
      <c r="O14" s="183"/>
      <c r="P14" s="183"/>
      <c r="Q14" s="184"/>
      <c r="R14" s="184"/>
      <c r="S14" s="185">
        <f>ROUND(L14*Q14,0)</f>
        <v>0</v>
      </c>
      <c r="T14" s="185"/>
      <c r="U14" s="185"/>
      <c r="V14" s="185"/>
      <c r="W14" s="185"/>
      <c r="X14" s="183"/>
      <c r="Y14" s="183"/>
      <c r="Z14" s="183"/>
      <c r="AA14" s="183"/>
      <c r="AB14" s="183"/>
      <c r="AC14" s="186">
        <f t="shared" ref="AC14:AC20" si="2">S14+X14</f>
        <v>0</v>
      </c>
      <c r="AD14" s="186"/>
      <c r="AE14" s="186"/>
      <c r="AF14" s="186"/>
      <c r="AG14" s="186"/>
      <c r="AH14" s="187"/>
    </row>
    <row r="15" spans="1:34" ht="19.5" customHeight="1">
      <c r="A15" s="159" t="s">
        <v>214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1"/>
      <c r="L15" s="183"/>
      <c r="M15" s="183"/>
      <c r="N15" s="183"/>
      <c r="O15" s="183"/>
      <c r="P15" s="183"/>
      <c r="Q15" s="184"/>
      <c r="R15" s="184"/>
      <c r="S15" s="186">
        <f t="shared" ref="S15:S20" si="3">ROUND(L15*Q15,0)</f>
        <v>0</v>
      </c>
      <c r="T15" s="186"/>
      <c r="U15" s="186"/>
      <c r="V15" s="186"/>
      <c r="W15" s="186"/>
      <c r="X15" s="168"/>
      <c r="Y15" s="168"/>
      <c r="Z15" s="168"/>
      <c r="AA15" s="168"/>
      <c r="AB15" s="168"/>
      <c r="AC15" s="169">
        <f t="shared" si="2"/>
        <v>0</v>
      </c>
      <c r="AD15" s="169"/>
      <c r="AE15" s="169"/>
      <c r="AF15" s="169"/>
      <c r="AG15" s="169"/>
      <c r="AH15" s="170"/>
    </row>
    <row r="16" spans="1:34" ht="19.5" customHeight="1">
      <c r="A16" s="162" t="s">
        <v>233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4"/>
      <c r="L16" s="183"/>
      <c r="M16" s="183"/>
      <c r="N16" s="183"/>
      <c r="O16" s="183"/>
      <c r="P16" s="183"/>
      <c r="Q16" s="178"/>
      <c r="R16" s="179"/>
      <c r="S16" s="169">
        <f t="shared" si="3"/>
        <v>0</v>
      </c>
      <c r="T16" s="169"/>
      <c r="U16" s="169"/>
      <c r="V16" s="169"/>
      <c r="W16" s="169"/>
      <c r="X16" s="168"/>
      <c r="Y16" s="168"/>
      <c r="Z16" s="168"/>
      <c r="AA16" s="168"/>
      <c r="AB16" s="168"/>
      <c r="AC16" s="169">
        <f t="shared" si="2"/>
        <v>0</v>
      </c>
      <c r="AD16" s="169"/>
      <c r="AE16" s="169"/>
      <c r="AF16" s="169"/>
      <c r="AG16" s="169"/>
      <c r="AH16" s="170"/>
    </row>
    <row r="17" spans="1:34" ht="19.5" customHeight="1">
      <c r="A17" s="165" t="s">
        <v>236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7"/>
      <c r="L17" s="183"/>
      <c r="M17" s="183"/>
      <c r="N17" s="183"/>
      <c r="O17" s="183"/>
      <c r="P17" s="183"/>
      <c r="Q17" s="178"/>
      <c r="R17" s="179"/>
      <c r="S17" s="169">
        <f t="shared" si="3"/>
        <v>0</v>
      </c>
      <c r="T17" s="169"/>
      <c r="U17" s="169"/>
      <c r="V17" s="169"/>
      <c r="W17" s="169"/>
      <c r="X17" s="168"/>
      <c r="Y17" s="168"/>
      <c r="Z17" s="168"/>
      <c r="AA17" s="168"/>
      <c r="AB17" s="168"/>
      <c r="AC17" s="169">
        <f t="shared" si="2"/>
        <v>0</v>
      </c>
      <c r="AD17" s="169"/>
      <c r="AE17" s="169"/>
      <c r="AF17" s="169"/>
      <c r="AG17" s="169"/>
      <c r="AH17" s="170"/>
    </row>
    <row r="18" spans="1:34" ht="19.5" customHeight="1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9"/>
      <c r="L18" s="175"/>
      <c r="M18" s="176"/>
      <c r="N18" s="176"/>
      <c r="O18" s="176"/>
      <c r="P18" s="177"/>
      <c r="Q18" s="178"/>
      <c r="R18" s="179"/>
      <c r="S18" s="169">
        <f>ROUND(L18*Q18,0)</f>
        <v>0</v>
      </c>
      <c r="T18" s="169"/>
      <c r="U18" s="169"/>
      <c r="V18" s="169"/>
      <c r="W18" s="169"/>
      <c r="X18" s="168"/>
      <c r="Y18" s="168"/>
      <c r="Z18" s="168"/>
      <c r="AA18" s="168"/>
      <c r="AB18" s="168"/>
      <c r="AC18" s="169">
        <f t="shared" si="2"/>
        <v>0</v>
      </c>
      <c r="AD18" s="169"/>
      <c r="AE18" s="169"/>
      <c r="AF18" s="169"/>
      <c r="AG18" s="169"/>
      <c r="AH18" s="170"/>
    </row>
    <row r="19" spans="1:34" ht="19.5" customHeight="1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175"/>
      <c r="M19" s="176"/>
      <c r="N19" s="176"/>
      <c r="O19" s="176"/>
      <c r="P19" s="177"/>
      <c r="Q19" s="178"/>
      <c r="R19" s="179"/>
      <c r="S19" s="169">
        <f>ROUND(L19*Q19,0)</f>
        <v>0</v>
      </c>
      <c r="T19" s="169"/>
      <c r="U19" s="169"/>
      <c r="V19" s="169"/>
      <c r="W19" s="169"/>
      <c r="X19" s="168"/>
      <c r="Y19" s="168"/>
      <c r="Z19" s="168"/>
      <c r="AA19" s="168"/>
      <c r="AB19" s="168"/>
      <c r="AC19" s="169">
        <f t="shared" si="2"/>
        <v>0</v>
      </c>
      <c r="AD19" s="169"/>
      <c r="AE19" s="169"/>
      <c r="AF19" s="169"/>
      <c r="AG19" s="169"/>
      <c r="AH19" s="170"/>
    </row>
    <row r="20" spans="1:34" ht="19.5" customHeight="1" thickBot="1">
      <c r="A20" s="150"/>
      <c r="B20" s="151"/>
      <c r="C20" s="151"/>
      <c r="D20" s="151"/>
      <c r="E20" s="151"/>
      <c r="F20" s="151"/>
      <c r="G20" s="151"/>
      <c r="H20" s="151"/>
      <c r="I20" s="151"/>
      <c r="J20" s="151"/>
      <c r="K20" s="152"/>
      <c r="L20" s="173"/>
      <c r="M20" s="173"/>
      <c r="N20" s="173"/>
      <c r="O20" s="173"/>
      <c r="P20" s="173"/>
      <c r="Q20" s="210"/>
      <c r="R20" s="211"/>
      <c r="S20" s="212">
        <f t="shared" si="3"/>
        <v>0</v>
      </c>
      <c r="T20" s="212"/>
      <c r="U20" s="212"/>
      <c r="V20" s="212"/>
      <c r="W20" s="212"/>
      <c r="X20" s="173"/>
      <c r="Y20" s="173"/>
      <c r="Z20" s="173"/>
      <c r="AA20" s="173"/>
      <c r="AB20" s="173"/>
      <c r="AC20" s="180">
        <f t="shared" si="2"/>
        <v>0</v>
      </c>
      <c r="AD20" s="180"/>
      <c r="AE20" s="180"/>
      <c r="AF20" s="180"/>
      <c r="AG20" s="180"/>
      <c r="AH20" s="181"/>
    </row>
    <row r="21" spans="1:34" ht="19.5" customHeight="1" thickTop="1" thickBot="1">
      <c r="A21" s="156" t="s">
        <v>229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/>
      <c r="L21" s="182"/>
      <c r="M21" s="182"/>
      <c r="N21" s="182"/>
      <c r="O21" s="182"/>
      <c r="P21" s="182"/>
      <c r="Q21" s="171"/>
      <c r="R21" s="171"/>
      <c r="S21" s="172">
        <f>SUM(S14:W20)</f>
        <v>0</v>
      </c>
      <c r="T21" s="172"/>
      <c r="U21" s="172"/>
      <c r="V21" s="172"/>
      <c r="W21" s="172"/>
      <c r="X21" s="172">
        <f>SUM(X14:AB20)</f>
        <v>0</v>
      </c>
      <c r="Y21" s="172"/>
      <c r="Z21" s="172"/>
      <c r="AA21" s="172"/>
      <c r="AB21" s="172"/>
      <c r="AC21" s="172">
        <f>SUM(AC14:AH20)</f>
        <v>0</v>
      </c>
      <c r="AD21" s="172"/>
      <c r="AE21" s="172"/>
      <c r="AF21" s="172"/>
      <c r="AG21" s="172"/>
      <c r="AH21" s="174"/>
    </row>
    <row r="22" spans="1:34" ht="19.5" customHeight="1">
      <c r="A22" s="225" t="s">
        <v>14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32" t="s">
        <v>215</v>
      </c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4"/>
      <c r="AC22" s="235">
        <f>+AC12+AC21</f>
        <v>0</v>
      </c>
      <c r="AD22" s="235"/>
      <c r="AE22" s="235"/>
      <c r="AF22" s="235"/>
      <c r="AG22" s="235"/>
      <c r="AH22" s="236"/>
    </row>
    <row r="23" spans="1:34" ht="19.5" customHeight="1" thickBot="1">
      <c r="A23" s="237" t="s">
        <v>13</v>
      </c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27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9"/>
      <c r="AC23" s="230">
        <f>ROUNDDOWN(AC22*0.1,0)</f>
        <v>0</v>
      </c>
      <c r="AD23" s="230"/>
      <c r="AE23" s="230"/>
      <c r="AF23" s="230"/>
      <c r="AG23" s="230"/>
      <c r="AH23" s="231"/>
    </row>
    <row r="24" spans="1:34" ht="19.5" customHeight="1" thickBot="1">
      <c r="A24" s="249" t="s">
        <v>4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46" t="s">
        <v>216</v>
      </c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8"/>
      <c r="AC24" s="244">
        <f>AC22+AC23</f>
        <v>0</v>
      </c>
      <c r="AD24" s="244"/>
      <c r="AE24" s="244"/>
      <c r="AF24" s="244"/>
      <c r="AG24" s="244"/>
      <c r="AH24" s="245"/>
    </row>
    <row r="25" spans="1:34" ht="19.5" customHeight="1">
      <c r="A25" s="239" t="s">
        <v>217</v>
      </c>
      <c r="B25" s="239"/>
      <c r="C25" s="207" t="s">
        <v>240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</row>
    <row r="26" spans="1:34" ht="19.5" customHeight="1">
      <c r="C26" s="207" t="s">
        <v>238</v>
      </c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</row>
    <row r="27" spans="1:34" ht="19.5" customHeight="1">
      <c r="A27" s="115"/>
      <c r="B27" s="115"/>
      <c r="C27" s="207" t="s">
        <v>231</v>
      </c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</row>
    <row r="28" spans="1:34" ht="19.5" customHeight="1">
      <c r="A28" s="115"/>
      <c r="B28" s="115"/>
      <c r="C28" s="207" t="s">
        <v>237</v>
      </c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</row>
    <row r="29" spans="1:34" ht="19.5" customHeight="1">
      <c r="A29" s="126"/>
      <c r="B29" s="126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</row>
    <row r="30" spans="1:34" ht="19.5" customHeight="1">
      <c r="A30" s="112" t="s">
        <v>242</v>
      </c>
      <c r="D30" s="116"/>
    </row>
    <row r="31" spans="1:34" ht="19.5" customHeight="1">
      <c r="D31" s="116"/>
      <c r="V31" s="114" t="s">
        <v>208</v>
      </c>
      <c r="AC31" s="114"/>
    </row>
    <row r="32" spans="1:34" ht="19.5" customHeight="1">
      <c r="B32" s="240" t="s">
        <v>218</v>
      </c>
      <c r="C32" s="240"/>
      <c r="D32" s="240"/>
      <c r="E32" s="240"/>
      <c r="F32" s="240"/>
      <c r="G32" s="240"/>
      <c r="H32" s="240"/>
      <c r="I32" s="117"/>
      <c r="K32" s="241" t="s">
        <v>219</v>
      </c>
      <c r="L32" s="242"/>
      <c r="M32" s="243"/>
      <c r="P32" s="130" t="s">
        <v>220</v>
      </c>
      <c r="Q32" s="130"/>
      <c r="R32" s="130"/>
      <c r="S32" s="130"/>
      <c r="T32" s="130"/>
      <c r="U32" s="130"/>
      <c r="V32" s="130"/>
      <c r="Y32" s="118"/>
      <c r="Z32" s="130" t="s">
        <v>239</v>
      </c>
      <c r="AA32" s="130"/>
      <c r="AB32" s="130"/>
      <c r="AC32" s="130"/>
      <c r="AD32" s="130"/>
      <c r="AE32" s="130"/>
      <c r="AF32" s="130"/>
    </row>
    <row r="33" spans="1:32" ht="19.5" customHeight="1">
      <c r="B33" s="216">
        <f>AC12</f>
        <v>0</v>
      </c>
      <c r="C33" s="216"/>
      <c r="D33" s="216"/>
      <c r="E33" s="216"/>
      <c r="F33" s="216"/>
      <c r="G33" s="216"/>
      <c r="H33" s="216"/>
      <c r="I33" s="217" t="s">
        <v>221</v>
      </c>
      <c r="J33" s="217"/>
      <c r="K33" s="218">
        <v>0.33333333333333331</v>
      </c>
      <c r="L33" s="219"/>
      <c r="M33" s="220"/>
      <c r="N33" s="221" t="s">
        <v>7</v>
      </c>
      <c r="O33" s="222"/>
      <c r="P33" s="223">
        <f>ROUNDDOWN(B33*1/3,-4)</f>
        <v>0</v>
      </c>
      <c r="Q33" s="223"/>
      <c r="R33" s="223"/>
      <c r="S33" s="223"/>
      <c r="T33" s="223"/>
      <c r="U33" s="223"/>
      <c r="V33" s="224"/>
      <c r="W33" s="127" t="s">
        <v>232</v>
      </c>
      <c r="X33" s="128"/>
      <c r="Y33" s="129"/>
      <c r="Z33" s="131"/>
      <c r="AA33" s="131"/>
      <c r="AB33" s="131"/>
      <c r="AC33" s="131"/>
      <c r="AD33" s="131"/>
      <c r="AE33" s="131"/>
      <c r="AF33" s="131"/>
    </row>
    <row r="34" spans="1:32" ht="19.5" customHeight="1">
      <c r="B34" s="216"/>
      <c r="C34" s="216"/>
      <c r="D34" s="216"/>
      <c r="E34" s="216"/>
      <c r="F34" s="216"/>
      <c r="G34" s="216"/>
      <c r="H34" s="216"/>
      <c r="I34" s="217"/>
      <c r="J34" s="217"/>
      <c r="K34" s="218"/>
      <c r="L34" s="219"/>
      <c r="M34" s="220"/>
      <c r="N34" s="221"/>
      <c r="O34" s="222"/>
      <c r="P34" s="223"/>
      <c r="Q34" s="223"/>
      <c r="R34" s="223"/>
      <c r="S34" s="223"/>
      <c r="T34" s="223"/>
      <c r="U34" s="223"/>
      <c r="V34" s="224"/>
      <c r="W34" s="127"/>
      <c r="X34" s="128"/>
      <c r="Y34" s="129"/>
      <c r="Z34" s="131"/>
      <c r="AA34" s="131"/>
      <c r="AB34" s="131"/>
      <c r="AC34" s="131"/>
      <c r="AD34" s="131"/>
      <c r="AE34" s="131"/>
      <c r="AF34" s="131"/>
    </row>
    <row r="35" spans="1:32" ht="19.5" customHeight="1" thickBot="1">
      <c r="A35" s="119"/>
      <c r="B35" s="119"/>
      <c r="C35" s="119"/>
      <c r="D35" s="119"/>
      <c r="E35" s="119"/>
      <c r="F35" s="119"/>
      <c r="G35" s="119"/>
      <c r="H35" s="119"/>
      <c r="I35" s="111"/>
      <c r="J35" s="111"/>
      <c r="K35" s="120"/>
      <c r="L35" s="120"/>
      <c r="M35" s="120"/>
      <c r="N35" s="111"/>
      <c r="O35" s="111"/>
      <c r="P35" s="121" t="s">
        <v>222</v>
      </c>
      <c r="Q35" s="119"/>
      <c r="R35" s="119"/>
      <c r="S35" s="119"/>
      <c r="T35" s="119"/>
      <c r="Z35" s="118"/>
      <c r="AA35" s="118"/>
      <c r="AB35" s="118"/>
      <c r="AC35" s="118"/>
      <c r="AD35" s="118"/>
      <c r="AE35" s="118"/>
      <c r="AF35" s="118"/>
    </row>
    <row r="36" spans="1:32" ht="19.5" customHeight="1">
      <c r="C36" s="122"/>
      <c r="D36" s="122"/>
      <c r="E36" s="122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22"/>
      <c r="Q36" s="122"/>
      <c r="R36" s="121"/>
      <c r="S36" s="119"/>
      <c r="T36" s="119"/>
      <c r="U36" s="119"/>
      <c r="V36" s="119"/>
      <c r="W36" s="119"/>
      <c r="X36" s="119"/>
      <c r="Y36" s="119"/>
      <c r="Z36" s="132" t="s">
        <v>230</v>
      </c>
      <c r="AA36" s="133"/>
      <c r="AB36" s="133"/>
      <c r="AC36" s="133"/>
      <c r="AD36" s="133"/>
      <c r="AE36" s="133"/>
      <c r="AF36" s="134"/>
    </row>
    <row r="37" spans="1:32" ht="19.5" customHeight="1">
      <c r="A37" s="119"/>
      <c r="B37" s="119"/>
      <c r="C37" s="119"/>
      <c r="D37" s="119"/>
      <c r="E37" s="119"/>
      <c r="F37" s="119"/>
      <c r="G37" s="119"/>
      <c r="H37" s="119"/>
      <c r="I37" s="111"/>
      <c r="J37" s="111"/>
      <c r="K37" s="120"/>
      <c r="L37" s="120"/>
      <c r="M37" s="120"/>
      <c r="N37" s="111"/>
      <c r="O37" s="111"/>
      <c r="P37" s="121"/>
      <c r="Q37" s="119"/>
      <c r="R37" s="119"/>
      <c r="S37" s="119"/>
      <c r="T37" s="119"/>
      <c r="Z37" s="135">
        <f>IF(P33&lt;Z33,P33,Z33)</f>
        <v>0</v>
      </c>
      <c r="AA37" s="136"/>
      <c r="AB37" s="136"/>
      <c r="AC37" s="136"/>
      <c r="AD37" s="136"/>
      <c r="AE37" s="136"/>
      <c r="AF37" s="137"/>
    </row>
    <row r="38" spans="1:32" ht="19.5" customHeight="1" thickBot="1">
      <c r="A38" s="119"/>
      <c r="B38" s="119"/>
      <c r="C38" s="119"/>
      <c r="D38" s="119"/>
      <c r="E38" s="119"/>
      <c r="F38" s="119"/>
      <c r="G38" s="119"/>
      <c r="H38" s="119"/>
      <c r="I38" s="111"/>
      <c r="J38" s="111"/>
      <c r="K38" s="120"/>
      <c r="L38" s="120"/>
      <c r="M38" s="120"/>
      <c r="N38" s="111"/>
      <c r="O38" s="111"/>
      <c r="P38" s="121"/>
      <c r="Q38" s="119"/>
      <c r="R38" s="119"/>
      <c r="S38" s="119"/>
      <c r="T38" s="119"/>
      <c r="U38" s="123"/>
      <c r="V38" s="123"/>
      <c r="W38" s="124"/>
      <c r="X38" s="124"/>
      <c r="Y38" s="124"/>
      <c r="Z38" s="138"/>
      <c r="AA38" s="139"/>
      <c r="AB38" s="139"/>
      <c r="AC38" s="139"/>
      <c r="AD38" s="139"/>
      <c r="AE38" s="139"/>
      <c r="AF38" s="140"/>
    </row>
    <row r="39" spans="1:32" ht="19.5" customHeight="1">
      <c r="U39" s="123"/>
      <c r="V39" s="123"/>
      <c r="W39" s="124"/>
      <c r="X39" s="124"/>
      <c r="Y39" s="124"/>
      <c r="Z39" s="118"/>
      <c r="AA39" s="118"/>
      <c r="AB39" s="118"/>
      <c r="AC39" s="118"/>
      <c r="AD39" s="118"/>
      <c r="AE39" s="118"/>
      <c r="AF39" s="118"/>
    </row>
  </sheetData>
  <sheetProtection password="D73A" sheet="1" formatCells="0"/>
  <mergeCells count="132">
    <mergeCell ref="C25:AH25"/>
    <mergeCell ref="B33:H34"/>
    <mergeCell ref="I33:J34"/>
    <mergeCell ref="K33:M34"/>
    <mergeCell ref="N33:O34"/>
    <mergeCell ref="P33:V34"/>
    <mergeCell ref="A22:K22"/>
    <mergeCell ref="L17:P17"/>
    <mergeCell ref="C27:AH27"/>
    <mergeCell ref="L23:AB23"/>
    <mergeCell ref="AC23:AH23"/>
    <mergeCell ref="Q17:R17"/>
    <mergeCell ref="L22:AB22"/>
    <mergeCell ref="AC22:AH22"/>
    <mergeCell ref="A23:K23"/>
    <mergeCell ref="C26:AH26"/>
    <mergeCell ref="A25:B25"/>
    <mergeCell ref="B32:H32"/>
    <mergeCell ref="K32:M32"/>
    <mergeCell ref="P32:V32"/>
    <mergeCell ref="AC24:AH24"/>
    <mergeCell ref="L24:AB24"/>
    <mergeCell ref="A24:K24"/>
    <mergeCell ref="AC19:AH19"/>
    <mergeCell ref="C28:AH2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W33:Y34"/>
    <mergeCell ref="Z32:AF32"/>
    <mergeCell ref="Z33:AF34"/>
    <mergeCell ref="Z36:AF36"/>
    <mergeCell ref="Z37:AF38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</mergeCells>
  <phoneticPr fontId="5"/>
  <conditionalFormatting sqref="U34:V34">
    <cfRule type="containsBlanks" dxfId="30" priority="17">
      <formula>LEN(TRIM(U34))=0</formula>
    </cfRule>
    <cfRule type="containsBlanks" dxfId="29" priority="18">
      <formula>LEN(TRIM(U34))=0</formula>
    </cfRule>
  </conditionalFormatting>
  <conditionalFormatting sqref="A5:A11 L5:R11 X5:AB12">
    <cfRule type="containsBlanks" dxfId="28" priority="16">
      <formula>LEN(TRIM(A5))=0</formula>
    </cfRule>
  </conditionalFormatting>
  <conditionalFormatting sqref="S14:AB17 S20:AB20 X17:AB19">
    <cfRule type="containsBlanks" dxfId="27" priority="14">
      <formula>LEN(TRIM(S14))=0</formula>
    </cfRule>
  </conditionalFormatting>
  <conditionalFormatting sqref="L14:P17 L20:P20 L18:L19">
    <cfRule type="containsBlanks" dxfId="26" priority="12">
      <formula>LEN(TRIM(L14))=0</formula>
    </cfRule>
  </conditionalFormatting>
  <conditionalFormatting sqref="Q14:R17 Q20:R20 Q18:Q19">
    <cfRule type="containsBlanks" dxfId="25" priority="11">
      <formula>LEN(TRIM(Q14))=0</formula>
    </cfRule>
  </conditionalFormatting>
  <conditionalFormatting sqref="A18:A20">
    <cfRule type="containsBlanks" dxfId="24" priority="10">
      <formula>LEN(TRIM(A18))=0</formula>
    </cfRule>
  </conditionalFormatting>
  <conditionalFormatting sqref="S18:W19">
    <cfRule type="containsBlanks" dxfId="23" priority="9">
      <formula>LEN(TRIM(S18))=0</formula>
    </cfRule>
  </conditionalFormatting>
  <conditionalFormatting sqref="A12">
    <cfRule type="containsBlanks" dxfId="22" priority="2">
      <formula>LEN(TRIM(A12))=0</formula>
    </cfRule>
  </conditionalFormatting>
  <conditionalFormatting sqref="A17">
    <cfRule type="containsBlanks" dxfId="21" priority="1">
      <formula>LEN(TRIM(A17))=0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251" t="s">
        <v>137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  <c r="L1" s="257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9"/>
      <c r="AB1" s="263" t="s">
        <v>21</v>
      </c>
      <c r="AC1" s="264"/>
      <c r="AD1" s="267" t="str">
        <f ca="1">RIGHT(CELL("filename",AI1),LEN(CELL("filename",AI1))-FIND("]",CELL("filename",AI1)))</f>
        <v>ボイラ排出量算定（追加)</v>
      </c>
      <c r="AE1" s="268"/>
      <c r="AF1" s="268"/>
      <c r="AG1" s="268"/>
      <c r="AH1" s="268"/>
      <c r="AI1" s="269"/>
      <c r="AU1" s="5" t="s">
        <v>45</v>
      </c>
      <c r="AV1" s="5">
        <v>1</v>
      </c>
      <c r="AW1" s="30" t="s">
        <v>46</v>
      </c>
    </row>
    <row r="2" spans="1:49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6"/>
      <c r="L2" s="260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2"/>
      <c r="AB2" s="265"/>
      <c r="AC2" s="266"/>
      <c r="AD2" s="270"/>
      <c r="AE2" s="271"/>
      <c r="AF2" s="271"/>
      <c r="AG2" s="271"/>
      <c r="AH2" s="271"/>
      <c r="AI2" s="272"/>
      <c r="AU2" s="5" t="s">
        <v>47</v>
      </c>
      <c r="AV2" s="5">
        <v>0.995</v>
      </c>
      <c r="AW2" s="30" t="s">
        <v>48</v>
      </c>
    </row>
    <row r="3" spans="1:49" ht="13.5" customHeight="1">
      <c r="A3" s="273" t="s">
        <v>225</v>
      </c>
      <c r="B3" s="274"/>
      <c r="C3" s="274"/>
      <c r="D3" s="274"/>
      <c r="E3" s="274"/>
      <c r="F3" s="274"/>
      <c r="G3" s="274"/>
      <c r="H3" s="274"/>
      <c r="I3" s="277"/>
      <c r="J3" s="277"/>
      <c r="K3" s="277"/>
      <c r="L3" s="278" t="s">
        <v>126</v>
      </c>
      <c r="M3" s="279"/>
      <c r="N3" s="279"/>
      <c r="O3" s="279"/>
      <c r="P3" s="279"/>
      <c r="Q3" s="279"/>
      <c r="R3" s="279"/>
      <c r="S3" s="279"/>
      <c r="T3" s="279"/>
      <c r="U3" s="279"/>
      <c r="V3" s="280"/>
      <c r="W3" s="284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6"/>
      <c r="AU3" s="5" t="s">
        <v>49</v>
      </c>
      <c r="AV3" s="5">
        <v>0.99</v>
      </c>
      <c r="AW3" s="30" t="s">
        <v>50</v>
      </c>
    </row>
    <row r="4" spans="1:49" ht="13.5" customHeight="1">
      <c r="A4" s="275"/>
      <c r="B4" s="276"/>
      <c r="C4" s="276"/>
      <c r="D4" s="276"/>
      <c r="E4" s="276"/>
      <c r="F4" s="276"/>
      <c r="G4" s="276"/>
      <c r="H4" s="276"/>
      <c r="I4" s="277"/>
      <c r="J4" s="277"/>
      <c r="K4" s="277"/>
      <c r="L4" s="281"/>
      <c r="M4" s="282"/>
      <c r="N4" s="282"/>
      <c r="O4" s="282"/>
      <c r="P4" s="282"/>
      <c r="Q4" s="282"/>
      <c r="R4" s="282"/>
      <c r="S4" s="282"/>
      <c r="T4" s="282"/>
      <c r="U4" s="282"/>
      <c r="V4" s="283"/>
      <c r="W4" s="287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9"/>
      <c r="AJ4" s="6"/>
      <c r="AK4" s="9"/>
      <c r="AU4" s="5" t="s">
        <v>51</v>
      </c>
      <c r="AV4" s="5">
        <v>0.98499999999999999</v>
      </c>
      <c r="AW4" s="30" t="s">
        <v>52</v>
      </c>
    </row>
    <row r="5" spans="1:49" ht="13.5" customHeight="1">
      <c r="A5" s="290" t="s">
        <v>2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2"/>
      <c r="AJ5" s="6"/>
      <c r="AU5" s="5" t="s">
        <v>59</v>
      </c>
      <c r="AV5" s="5">
        <v>0.98</v>
      </c>
      <c r="AW5" s="30" t="s">
        <v>60</v>
      </c>
    </row>
    <row r="6" spans="1:49" ht="13.5" customHeight="1">
      <c r="A6" s="31" t="s">
        <v>124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61</v>
      </c>
      <c r="AV6" s="5">
        <v>0.97499999999999998</v>
      </c>
      <c r="AW6" s="30" t="s">
        <v>62</v>
      </c>
    </row>
    <row r="7" spans="1:49" ht="13.5" customHeight="1">
      <c r="A7" s="8"/>
      <c r="B7" s="9" t="s">
        <v>132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63</v>
      </c>
      <c r="AV7" s="5">
        <v>0.97</v>
      </c>
      <c r="AW7" s="30" t="s">
        <v>64</v>
      </c>
    </row>
    <row r="8" spans="1:49" ht="13.5" customHeight="1">
      <c r="A8" s="8"/>
      <c r="B8" s="9" t="s">
        <v>131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293"/>
      <c r="AP8" s="293"/>
      <c r="AQ8" s="293"/>
      <c r="AU8" s="5" t="s">
        <v>65</v>
      </c>
      <c r="AV8" s="5">
        <v>0.96499999999999997</v>
      </c>
      <c r="AW8" s="30" t="s">
        <v>66</v>
      </c>
    </row>
    <row r="9" spans="1:49" ht="13.5" customHeight="1">
      <c r="A9" s="8"/>
      <c r="B9" s="294"/>
      <c r="C9" s="296" t="s">
        <v>127</v>
      </c>
      <c r="D9" s="296"/>
      <c r="E9" s="296"/>
      <c r="F9" s="296"/>
      <c r="G9" s="296"/>
      <c r="H9" s="296"/>
      <c r="I9" s="297"/>
      <c r="J9" s="300" t="s">
        <v>128</v>
      </c>
      <c r="K9" s="301"/>
      <c r="L9" s="301"/>
      <c r="M9" s="304" t="s">
        <v>130</v>
      </c>
      <c r="N9" s="305"/>
      <c r="O9" s="308" t="s">
        <v>129</v>
      </c>
      <c r="P9" s="308"/>
      <c r="Q9" s="308"/>
      <c r="R9" s="294"/>
      <c r="S9" s="310" t="s">
        <v>127</v>
      </c>
      <c r="T9" s="296"/>
      <c r="U9" s="296"/>
      <c r="V9" s="296"/>
      <c r="W9" s="296"/>
      <c r="X9" s="296"/>
      <c r="Y9" s="297"/>
      <c r="Z9" s="300" t="s">
        <v>128</v>
      </c>
      <c r="AA9" s="301"/>
      <c r="AB9" s="301"/>
      <c r="AC9" s="304" t="s">
        <v>130</v>
      </c>
      <c r="AD9" s="305"/>
      <c r="AE9" s="308" t="s">
        <v>129</v>
      </c>
      <c r="AF9" s="308"/>
      <c r="AG9" s="308"/>
      <c r="AH9" s="34"/>
      <c r="AI9" s="11"/>
      <c r="AU9" s="5" t="s">
        <v>67</v>
      </c>
      <c r="AV9" s="5">
        <v>0.96</v>
      </c>
      <c r="AW9" s="30" t="s">
        <v>22</v>
      </c>
    </row>
    <row r="10" spans="1:49" ht="13.5" customHeight="1">
      <c r="A10" s="8"/>
      <c r="B10" s="295"/>
      <c r="C10" s="298"/>
      <c r="D10" s="298"/>
      <c r="E10" s="298"/>
      <c r="F10" s="298"/>
      <c r="G10" s="298"/>
      <c r="H10" s="298"/>
      <c r="I10" s="299"/>
      <c r="J10" s="302"/>
      <c r="K10" s="303"/>
      <c r="L10" s="303"/>
      <c r="M10" s="306"/>
      <c r="N10" s="307"/>
      <c r="O10" s="309"/>
      <c r="P10" s="309"/>
      <c r="Q10" s="309"/>
      <c r="R10" s="295"/>
      <c r="S10" s="311"/>
      <c r="T10" s="298"/>
      <c r="U10" s="298"/>
      <c r="V10" s="298"/>
      <c r="W10" s="298"/>
      <c r="X10" s="298"/>
      <c r="Y10" s="299"/>
      <c r="Z10" s="302"/>
      <c r="AA10" s="303"/>
      <c r="AB10" s="303"/>
      <c r="AC10" s="312"/>
      <c r="AD10" s="313"/>
      <c r="AE10" s="309"/>
      <c r="AF10" s="309"/>
      <c r="AG10" s="309"/>
      <c r="AH10" s="34"/>
      <c r="AI10" s="11"/>
      <c r="AU10" s="5" t="s">
        <v>68</v>
      </c>
      <c r="AV10" s="5">
        <v>0.95499999999999996</v>
      </c>
    </row>
    <row r="11" spans="1:49" ht="13.5" customHeight="1">
      <c r="A11" s="8"/>
      <c r="B11" s="25">
        <v>1</v>
      </c>
      <c r="C11" s="314"/>
      <c r="D11" s="315"/>
      <c r="E11" s="315"/>
      <c r="F11" s="315"/>
      <c r="G11" s="315"/>
      <c r="H11" s="315"/>
      <c r="I11" s="316"/>
      <c r="J11" s="317"/>
      <c r="K11" s="318"/>
      <c r="L11" s="318"/>
      <c r="M11" s="318"/>
      <c r="N11" s="319"/>
      <c r="O11" s="314"/>
      <c r="P11" s="315"/>
      <c r="Q11" s="316"/>
      <c r="R11" s="24">
        <v>5</v>
      </c>
      <c r="S11" s="314"/>
      <c r="T11" s="315"/>
      <c r="U11" s="315"/>
      <c r="V11" s="315"/>
      <c r="W11" s="315"/>
      <c r="X11" s="315"/>
      <c r="Y11" s="316"/>
      <c r="Z11" s="317"/>
      <c r="AA11" s="318"/>
      <c r="AB11" s="318"/>
      <c r="AC11" s="318"/>
      <c r="AD11" s="319"/>
      <c r="AE11" s="314"/>
      <c r="AF11" s="315"/>
      <c r="AG11" s="316"/>
      <c r="AH11" s="35"/>
      <c r="AI11" s="11"/>
      <c r="AU11" s="5" t="s">
        <v>69</v>
      </c>
      <c r="AV11" s="5">
        <v>0.95</v>
      </c>
    </row>
    <row r="12" spans="1:49" ht="13.5" customHeight="1">
      <c r="A12" s="8"/>
      <c r="B12" s="25">
        <v>2</v>
      </c>
      <c r="C12" s="314"/>
      <c r="D12" s="315"/>
      <c r="E12" s="315"/>
      <c r="F12" s="315"/>
      <c r="G12" s="315"/>
      <c r="H12" s="315"/>
      <c r="I12" s="316"/>
      <c r="J12" s="317"/>
      <c r="K12" s="318"/>
      <c r="L12" s="318"/>
      <c r="M12" s="318"/>
      <c r="N12" s="319"/>
      <c r="O12" s="314"/>
      <c r="P12" s="315"/>
      <c r="Q12" s="316"/>
      <c r="R12" s="24">
        <v>6</v>
      </c>
      <c r="S12" s="314"/>
      <c r="T12" s="315"/>
      <c r="U12" s="315"/>
      <c r="V12" s="315"/>
      <c r="W12" s="315"/>
      <c r="X12" s="315"/>
      <c r="Y12" s="316"/>
      <c r="Z12" s="317"/>
      <c r="AA12" s="318"/>
      <c r="AB12" s="318"/>
      <c r="AC12" s="318"/>
      <c r="AD12" s="319"/>
      <c r="AE12" s="314"/>
      <c r="AF12" s="315"/>
      <c r="AG12" s="316"/>
      <c r="AH12" s="35"/>
      <c r="AI12" s="11"/>
      <c r="AU12" s="5" t="s">
        <v>70</v>
      </c>
      <c r="AV12" s="5">
        <v>0.94499999999999995</v>
      </c>
    </row>
    <row r="13" spans="1:49" ht="13.5" customHeight="1">
      <c r="A13" s="8"/>
      <c r="B13" s="25">
        <v>3</v>
      </c>
      <c r="C13" s="314"/>
      <c r="D13" s="315"/>
      <c r="E13" s="315"/>
      <c r="F13" s="315"/>
      <c r="G13" s="315"/>
      <c r="H13" s="315"/>
      <c r="I13" s="316"/>
      <c r="J13" s="317"/>
      <c r="K13" s="318"/>
      <c r="L13" s="318"/>
      <c r="M13" s="318"/>
      <c r="N13" s="319"/>
      <c r="O13" s="314"/>
      <c r="P13" s="315"/>
      <c r="Q13" s="316"/>
      <c r="R13" s="24">
        <v>7</v>
      </c>
      <c r="S13" s="314"/>
      <c r="T13" s="315"/>
      <c r="U13" s="315"/>
      <c r="V13" s="315"/>
      <c r="W13" s="315"/>
      <c r="X13" s="315"/>
      <c r="Y13" s="316"/>
      <c r="Z13" s="317"/>
      <c r="AA13" s="318"/>
      <c r="AB13" s="318"/>
      <c r="AC13" s="318"/>
      <c r="AD13" s="319"/>
      <c r="AE13" s="314"/>
      <c r="AF13" s="315"/>
      <c r="AG13" s="316"/>
      <c r="AH13" s="35"/>
      <c r="AI13" s="11"/>
      <c r="AU13" s="5" t="s">
        <v>71</v>
      </c>
      <c r="AV13" s="5">
        <v>0.94</v>
      </c>
    </row>
    <row r="14" spans="1:49" ht="13.5" customHeight="1">
      <c r="A14" s="8"/>
      <c r="B14" s="25">
        <v>4</v>
      </c>
      <c r="C14" s="314"/>
      <c r="D14" s="315"/>
      <c r="E14" s="315"/>
      <c r="F14" s="315"/>
      <c r="G14" s="315"/>
      <c r="H14" s="315"/>
      <c r="I14" s="316"/>
      <c r="J14" s="317"/>
      <c r="K14" s="318"/>
      <c r="L14" s="318"/>
      <c r="M14" s="318"/>
      <c r="N14" s="319"/>
      <c r="O14" s="314"/>
      <c r="P14" s="315"/>
      <c r="Q14" s="316"/>
      <c r="R14" s="24">
        <v>8</v>
      </c>
      <c r="S14" s="314"/>
      <c r="T14" s="315"/>
      <c r="U14" s="315"/>
      <c r="V14" s="315"/>
      <c r="W14" s="315"/>
      <c r="X14" s="315"/>
      <c r="Y14" s="316"/>
      <c r="Z14" s="317"/>
      <c r="AA14" s="318"/>
      <c r="AB14" s="318"/>
      <c r="AC14" s="318"/>
      <c r="AD14" s="319"/>
      <c r="AE14" s="314"/>
      <c r="AF14" s="315"/>
      <c r="AG14" s="316"/>
      <c r="AH14" s="35"/>
      <c r="AI14" s="11"/>
      <c r="AU14" s="5" t="s">
        <v>72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73</v>
      </c>
      <c r="AV15" s="5">
        <v>0.93</v>
      </c>
    </row>
    <row r="16" spans="1:49">
      <c r="A16" s="8"/>
      <c r="B16" s="9" t="s">
        <v>133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74</v>
      </c>
      <c r="AV16" s="5">
        <v>0.92500000000000004</v>
      </c>
    </row>
    <row r="17" spans="1:48">
      <c r="A17" s="8"/>
      <c r="B17" s="294"/>
      <c r="C17" s="320" t="s">
        <v>53</v>
      </c>
      <c r="D17" s="321"/>
      <c r="E17" s="321"/>
      <c r="F17" s="321"/>
      <c r="G17" s="321"/>
      <c r="H17" s="321"/>
      <c r="I17" s="321"/>
      <c r="J17" s="322"/>
      <c r="K17" s="320" t="s">
        <v>54</v>
      </c>
      <c r="L17" s="321"/>
      <c r="M17" s="321"/>
      <c r="N17" s="322"/>
      <c r="O17" s="326" t="s">
        <v>55</v>
      </c>
      <c r="P17" s="327"/>
      <c r="Q17" s="310" t="s">
        <v>23</v>
      </c>
      <c r="R17" s="296"/>
      <c r="S17" s="296"/>
      <c r="T17" s="297"/>
      <c r="U17" s="320" t="s">
        <v>24</v>
      </c>
      <c r="V17" s="322"/>
      <c r="W17" s="330" t="s">
        <v>56</v>
      </c>
      <c r="X17" s="331"/>
      <c r="Y17" s="331"/>
      <c r="Z17" s="331"/>
      <c r="AA17" s="331"/>
      <c r="AB17" s="332"/>
      <c r="AC17" s="336" t="s">
        <v>57</v>
      </c>
      <c r="AD17" s="337"/>
      <c r="AE17" s="340" t="s">
        <v>58</v>
      </c>
      <c r="AF17" s="340"/>
      <c r="AG17" s="340"/>
      <c r="AH17" s="340"/>
      <c r="AI17" s="12"/>
      <c r="AJ17" s="16"/>
      <c r="AK17" s="9"/>
      <c r="AU17" s="5" t="s">
        <v>75</v>
      </c>
      <c r="AV17" s="5">
        <v>0.92</v>
      </c>
    </row>
    <row r="18" spans="1:48">
      <c r="A18" s="8"/>
      <c r="B18" s="295"/>
      <c r="C18" s="323"/>
      <c r="D18" s="324"/>
      <c r="E18" s="324"/>
      <c r="F18" s="324"/>
      <c r="G18" s="324"/>
      <c r="H18" s="324"/>
      <c r="I18" s="324"/>
      <c r="J18" s="325"/>
      <c r="K18" s="323"/>
      <c r="L18" s="324"/>
      <c r="M18" s="324"/>
      <c r="N18" s="325"/>
      <c r="O18" s="328"/>
      <c r="P18" s="329"/>
      <c r="Q18" s="311"/>
      <c r="R18" s="298"/>
      <c r="S18" s="298"/>
      <c r="T18" s="299"/>
      <c r="U18" s="323"/>
      <c r="V18" s="325"/>
      <c r="W18" s="333"/>
      <c r="X18" s="334"/>
      <c r="Y18" s="334"/>
      <c r="Z18" s="334"/>
      <c r="AA18" s="334"/>
      <c r="AB18" s="335"/>
      <c r="AC18" s="338"/>
      <c r="AD18" s="339"/>
      <c r="AE18" s="340"/>
      <c r="AF18" s="340"/>
      <c r="AG18" s="340"/>
      <c r="AH18" s="340"/>
      <c r="AI18" s="12"/>
      <c r="AJ18" s="16"/>
      <c r="AK18" s="9"/>
      <c r="AR18" s="5" t="s">
        <v>123</v>
      </c>
      <c r="AU18" s="5" t="s">
        <v>76</v>
      </c>
      <c r="AV18" s="5">
        <v>0.91500000000000004</v>
      </c>
    </row>
    <row r="19" spans="1:48" ht="13.5" customHeight="1">
      <c r="A19" s="35"/>
      <c r="B19" s="24">
        <v>1</v>
      </c>
      <c r="C19" s="314"/>
      <c r="D19" s="315"/>
      <c r="E19" s="315"/>
      <c r="F19" s="315"/>
      <c r="G19" s="315"/>
      <c r="H19" s="315"/>
      <c r="I19" s="315"/>
      <c r="J19" s="316"/>
      <c r="K19" s="345"/>
      <c r="L19" s="346"/>
      <c r="M19" s="346"/>
      <c r="N19" s="347"/>
      <c r="O19" s="348"/>
      <c r="P19" s="349"/>
      <c r="Q19" s="350"/>
      <c r="R19" s="351"/>
      <c r="S19" s="351"/>
      <c r="T19" s="352"/>
      <c r="U19" s="353"/>
      <c r="V19" s="354"/>
      <c r="W19" s="355"/>
      <c r="X19" s="355"/>
      <c r="Y19" s="355"/>
      <c r="Z19" s="356"/>
      <c r="AA19" s="357" t="str">
        <f>IF(Q19="","",VLOOKUP(Q19,$B$71:$Y$80,10,FALSE))</f>
        <v/>
      </c>
      <c r="AB19" s="358"/>
      <c r="AC19" s="341"/>
      <c r="AD19" s="342"/>
      <c r="AE19" s="343" t="str">
        <f>IF(Q19="","",W19*AL19*AP19*44/12)</f>
        <v/>
      </c>
      <c r="AF19" s="343"/>
      <c r="AG19" s="343"/>
      <c r="AH19" s="343"/>
      <c r="AI19" s="36"/>
      <c r="AJ19" s="16"/>
      <c r="AK19" s="9"/>
      <c r="AL19" s="5" t="e">
        <f>VLOOKUP(Q19,$B$71:$Y$80,13,FALSE)</f>
        <v>#N/A</v>
      </c>
      <c r="AM19" s="344" t="e">
        <f>VLOOKUP(Q19,$B$71:$Y$80,17,FALSE)</f>
        <v>#N/A</v>
      </c>
      <c r="AN19" s="344"/>
      <c r="AO19" s="344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77</v>
      </c>
      <c r="AV19" s="5">
        <v>0.91</v>
      </c>
    </row>
    <row r="20" spans="1:48" ht="13.5" customHeight="1">
      <c r="A20" s="8"/>
      <c r="B20" s="24">
        <v>2</v>
      </c>
      <c r="C20" s="314"/>
      <c r="D20" s="315"/>
      <c r="E20" s="315"/>
      <c r="F20" s="315"/>
      <c r="G20" s="315"/>
      <c r="H20" s="315"/>
      <c r="I20" s="315"/>
      <c r="J20" s="316"/>
      <c r="K20" s="345"/>
      <c r="L20" s="346"/>
      <c r="M20" s="346"/>
      <c r="N20" s="347"/>
      <c r="O20" s="348"/>
      <c r="P20" s="349"/>
      <c r="Q20" s="350"/>
      <c r="R20" s="351"/>
      <c r="S20" s="351"/>
      <c r="T20" s="352"/>
      <c r="U20" s="353"/>
      <c r="V20" s="354"/>
      <c r="W20" s="355"/>
      <c r="X20" s="355"/>
      <c r="Y20" s="355"/>
      <c r="Z20" s="356"/>
      <c r="AA20" s="357" t="str">
        <f>IF(Q20="","",VLOOKUP(Q20,$B$71:$Y$80,10,FALSE))</f>
        <v/>
      </c>
      <c r="AB20" s="358"/>
      <c r="AC20" s="341"/>
      <c r="AD20" s="342"/>
      <c r="AE20" s="343" t="str">
        <f>IF(Q20="","",W20*AL20*AP20*44/12)</f>
        <v/>
      </c>
      <c r="AF20" s="343"/>
      <c r="AG20" s="343"/>
      <c r="AH20" s="343"/>
      <c r="AI20" s="36"/>
      <c r="AL20" s="5" t="e">
        <f>VLOOKUP(Q20,$B$71:$Y$80,13,FALSE)</f>
        <v>#N/A</v>
      </c>
      <c r="AM20" s="344" t="e">
        <f>VLOOKUP(Q20,$B$71:$Y$80,17,FALSE)</f>
        <v>#N/A</v>
      </c>
      <c r="AN20" s="344"/>
      <c r="AO20" s="344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78</v>
      </c>
      <c r="AV20" s="5">
        <v>0.90500000000000003</v>
      </c>
    </row>
    <row r="21" spans="1:48" ht="13.5" customHeight="1">
      <c r="A21" s="8"/>
      <c r="B21" s="24">
        <v>3</v>
      </c>
      <c r="C21" s="314"/>
      <c r="D21" s="315"/>
      <c r="E21" s="315"/>
      <c r="F21" s="315"/>
      <c r="G21" s="315"/>
      <c r="H21" s="315"/>
      <c r="I21" s="315"/>
      <c r="J21" s="316"/>
      <c r="K21" s="379"/>
      <c r="L21" s="380"/>
      <c r="M21" s="380"/>
      <c r="N21" s="381"/>
      <c r="O21" s="348"/>
      <c r="P21" s="349"/>
      <c r="Q21" s="350"/>
      <c r="R21" s="351"/>
      <c r="S21" s="351"/>
      <c r="T21" s="352"/>
      <c r="U21" s="353"/>
      <c r="V21" s="354"/>
      <c r="W21" s="355"/>
      <c r="X21" s="355"/>
      <c r="Y21" s="355"/>
      <c r="Z21" s="356"/>
      <c r="AA21" s="357" t="str">
        <f>IF(Q21="","",VLOOKUP(Q21,$B$71:$Y$80,10,FALSE))</f>
        <v/>
      </c>
      <c r="AB21" s="358"/>
      <c r="AC21" s="341"/>
      <c r="AD21" s="342"/>
      <c r="AE21" s="343" t="str">
        <f>IF(Q21="","",W21*AL21*AP21*44/12)</f>
        <v/>
      </c>
      <c r="AF21" s="343"/>
      <c r="AG21" s="343"/>
      <c r="AH21" s="343"/>
      <c r="AI21" s="36"/>
      <c r="AL21" s="5" t="e">
        <f>VLOOKUP(Q21,$B$71:$Y$80,13,FALSE)</f>
        <v>#N/A</v>
      </c>
      <c r="AM21" s="344" t="e">
        <f>VLOOKUP(Q21,$B$71:$Y$80,17,FALSE)</f>
        <v>#N/A</v>
      </c>
      <c r="AN21" s="344"/>
      <c r="AO21" s="344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79</v>
      </c>
      <c r="AV21" s="5">
        <v>0.9</v>
      </c>
    </row>
    <row r="22" spans="1:48" ht="13.5" customHeight="1" thickBot="1">
      <c r="A22" s="8"/>
      <c r="B22" s="24">
        <v>4</v>
      </c>
      <c r="C22" s="314"/>
      <c r="D22" s="315"/>
      <c r="E22" s="315"/>
      <c r="F22" s="315"/>
      <c r="G22" s="315"/>
      <c r="H22" s="315"/>
      <c r="I22" s="315"/>
      <c r="J22" s="316"/>
      <c r="K22" s="345"/>
      <c r="L22" s="346"/>
      <c r="M22" s="346"/>
      <c r="N22" s="347"/>
      <c r="O22" s="348"/>
      <c r="P22" s="349"/>
      <c r="Q22" s="350"/>
      <c r="R22" s="351"/>
      <c r="S22" s="351"/>
      <c r="T22" s="352"/>
      <c r="U22" s="353"/>
      <c r="V22" s="354"/>
      <c r="W22" s="355"/>
      <c r="X22" s="355"/>
      <c r="Y22" s="355"/>
      <c r="Z22" s="356"/>
      <c r="AA22" s="357" t="str">
        <f>IF(Q22="","",VLOOKUP(Q22,$B$71:$Y$80,10,FALSE))</f>
        <v/>
      </c>
      <c r="AB22" s="358"/>
      <c r="AC22" s="341"/>
      <c r="AD22" s="342"/>
      <c r="AE22" s="343" t="str">
        <f>IF(Q22="","",W22*AL22*AP22*44/12)</f>
        <v/>
      </c>
      <c r="AF22" s="343"/>
      <c r="AG22" s="343"/>
      <c r="AH22" s="343"/>
      <c r="AI22" s="36"/>
      <c r="AL22" s="5" t="e">
        <f>VLOOKUP(Q22,$B$71:$Y$80,13,FALSE)</f>
        <v>#N/A</v>
      </c>
      <c r="AM22" s="344" t="e">
        <f>VLOOKUP(Q22,$B$71:$Y$80,17,FALSE)</f>
        <v>#N/A</v>
      </c>
      <c r="AN22" s="344"/>
      <c r="AO22" s="344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80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81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82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11</v>
      </c>
      <c r="S25" s="359" t="s">
        <v>19</v>
      </c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60"/>
      <c r="AO25" s="5" t="s">
        <v>207</v>
      </c>
      <c r="AU25" s="5" t="s">
        <v>83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2"/>
      <c r="AO26" s="5" t="s">
        <v>206</v>
      </c>
      <c r="AU26" s="5" t="s">
        <v>84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363" t="s">
        <v>8</v>
      </c>
      <c r="I27" s="363"/>
      <c r="J27" s="363"/>
      <c r="K27" s="363"/>
      <c r="L27" s="363"/>
      <c r="M27" s="363"/>
      <c r="N27" s="363"/>
      <c r="O27" s="363"/>
      <c r="P27" s="365"/>
      <c r="Q27" s="366"/>
      <c r="R27" s="366"/>
      <c r="S27" s="366"/>
      <c r="T27" s="366"/>
      <c r="U27" s="366"/>
      <c r="V27" s="369" t="s">
        <v>5</v>
      </c>
      <c r="W27" s="369"/>
      <c r="X27" s="369"/>
      <c r="Y27" s="370"/>
      <c r="Z27" s="373">
        <f>SUM(AE19:AG22)</f>
        <v>0</v>
      </c>
      <c r="AA27" s="374"/>
      <c r="AB27" s="374"/>
      <c r="AC27" s="374"/>
      <c r="AD27" s="374"/>
      <c r="AE27" s="374"/>
      <c r="AF27" s="377" t="s">
        <v>5</v>
      </c>
      <c r="AG27" s="377"/>
      <c r="AH27" s="377"/>
      <c r="AI27" s="378"/>
      <c r="AU27" s="5" t="s">
        <v>85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364"/>
      <c r="I28" s="364"/>
      <c r="J28" s="364"/>
      <c r="K28" s="364"/>
      <c r="L28" s="364"/>
      <c r="M28" s="364"/>
      <c r="N28" s="364"/>
      <c r="O28" s="364"/>
      <c r="P28" s="367"/>
      <c r="Q28" s="368"/>
      <c r="R28" s="368"/>
      <c r="S28" s="368"/>
      <c r="T28" s="368"/>
      <c r="U28" s="368"/>
      <c r="V28" s="371"/>
      <c r="W28" s="371"/>
      <c r="X28" s="371"/>
      <c r="Y28" s="372"/>
      <c r="Z28" s="375"/>
      <c r="AA28" s="376"/>
      <c r="AB28" s="376"/>
      <c r="AC28" s="376"/>
      <c r="AD28" s="376"/>
      <c r="AE28" s="376"/>
      <c r="AF28" s="371"/>
      <c r="AG28" s="371"/>
      <c r="AH28" s="371"/>
      <c r="AI28" s="372"/>
      <c r="AU28" s="5" t="s">
        <v>86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87</v>
      </c>
      <c r="AV29" s="5">
        <v>0.86</v>
      </c>
    </row>
    <row r="30" spans="1:48" ht="13.5" customHeight="1">
      <c r="A30" s="290" t="s">
        <v>3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2"/>
      <c r="AU30" s="5" t="s">
        <v>88</v>
      </c>
      <c r="AV30" s="5">
        <v>0.85499999999999998</v>
      </c>
    </row>
    <row r="31" spans="1:48" ht="13.5" customHeight="1">
      <c r="A31" s="45" t="s">
        <v>125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89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90</v>
      </c>
      <c r="AV32" s="5">
        <v>0.84499999999999997</v>
      </c>
    </row>
    <row r="33" spans="1:48" ht="13.5" customHeight="1">
      <c r="A33" s="8"/>
      <c r="B33" s="9" t="s">
        <v>26</v>
      </c>
      <c r="C33" s="9"/>
      <c r="D33" s="9"/>
      <c r="E33" s="9"/>
      <c r="F33" s="9"/>
      <c r="G33" s="9"/>
      <c r="H33" s="9"/>
      <c r="I33" s="382"/>
      <c r="J33" s="383"/>
      <c r="K33" s="383"/>
      <c r="L33" s="383"/>
      <c r="M33" s="383"/>
      <c r="N33" s="383"/>
      <c r="O33" s="383"/>
      <c r="P33" s="384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91</v>
      </c>
      <c r="AV33" s="5">
        <v>0.84</v>
      </c>
    </row>
    <row r="34" spans="1:48" ht="13.5" customHeight="1">
      <c r="A34" s="8"/>
      <c r="B34" s="9" t="s">
        <v>0</v>
      </c>
      <c r="C34" s="9"/>
      <c r="D34" s="9"/>
      <c r="E34" s="9"/>
      <c r="F34" s="9"/>
      <c r="G34" s="9"/>
      <c r="H34" s="9"/>
      <c r="I34" s="385"/>
      <c r="J34" s="386"/>
      <c r="K34" s="386"/>
      <c r="L34" s="386"/>
      <c r="M34" s="386"/>
      <c r="N34" s="386"/>
      <c r="O34" s="386"/>
      <c r="P34" s="387"/>
      <c r="Q34" s="9" t="s">
        <v>134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92</v>
      </c>
      <c r="AV34" s="5">
        <v>0.83499999999999996</v>
      </c>
    </row>
    <row r="35" spans="1:48" ht="13.5" customHeight="1">
      <c r="A35" s="8"/>
      <c r="B35" s="9" t="s">
        <v>23</v>
      </c>
      <c r="C35" s="9"/>
      <c r="D35" s="9"/>
      <c r="E35" s="9"/>
      <c r="F35" s="9"/>
      <c r="G35" s="9"/>
      <c r="H35" s="9"/>
      <c r="I35" s="350"/>
      <c r="J35" s="351"/>
      <c r="K35" s="351"/>
      <c r="L35" s="351"/>
      <c r="M35" s="351"/>
      <c r="N35" s="351"/>
      <c r="O35" s="351"/>
      <c r="P35" s="35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93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94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95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135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96</v>
      </c>
      <c r="AV38" s="5">
        <v>0.81499999999999995</v>
      </c>
    </row>
    <row r="39" spans="1:48" ht="13.5" customHeight="1">
      <c r="A39" s="8"/>
      <c r="B39" s="294"/>
      <c r="C39" s="388" t="s">
        <v>53</v>
      </c>
      <c r="D39" s="389"/>
      <c r="E39" s="389"/>
      <c r="F39" s="389"/>
      <c r="G39" s="389"/>
      <c r="H39" s="389"/>
      <c r="I39" s="389"/>
      <c r="J39" s="389"/>
      <c r="K39" s="390"/>
      <c r="L39" s="320" t="s">
        <v>54</v>
      </c>
      <c r="M39" s="321"/>
      <c r="N39" s="321"/>
      <c r="O39" s="322"/>
      <c r="P39" s="394" t="s">
        <v>117</v>
      </c>
      <c r="Q39" s="370"/>
      <c r="R39" s="336" t="s">
        <v>57</v>
      </c>
      <c r="S39" s="337"/>
      <c r="T39" s="310" t="s">
        <v>120</v>
      </c>
      <c r="U39" s="296"/>
      <c r="V39" s="297"/>
      <c r="W39" s="330" t="s">
        <v>122</v>
      </c>
      <c r="X39" s="331"/>
      <c r="Y39" s="331"/>
      <c r="Z39" s="331"/>
      <c r="AA39" s="331"/>
      <c r="AB39" s="332"/>
      <c r="AC39" s="340" t="s">
        <v>58</v>
      </c>
      <c r="AD39" s="340"/>
      <c r="AE39" s="340"/>
      <c r="AF39" s="340"/>
      <c r="AG39" s="6"/>
      <c r="AH39" s="9"/>
      <c r="AI39" s="11"/>
      <c r="AU39" s="5" t="s">
        <v>97</v>
      </c>
      <c r="AV39" s="5">
        <v>0.81</v>
      </c>
    </row>
    <row r="40" spans="1:48" ht="13.5" customHeight="1">
      <c r="A40" s="8"/>
      <c r="B40" s="295"/>
      <c r="C40" s="391"/>
      <c r="D40" s="392"/>
      <c r="E40" s="392"/>
      <c r="F40" s="392"/>
      <c r="G40" s="392"/>
      <c r="H40" s="392"/>
      <c r="I40" s="392"/>
      <c r="J40" s="392"/>
      <c r="K40" s="393"/>
      <c r="L40" s="323"/>
      <c r="M40" s="324"/>
      <c r="N40" s="324"/>
      <c r="O40" s="325"/>
      <c r="P40" s="395"/>
      <c r="Q40" s="372"/>
      <c r="R40" s="338"/>
      <c r="S40" s="339"/>
      <c r="T40" s="311"/>
      <c r="U40" s="298"/>
      <c r="V40" s="299"/>
      <c r="W40" s="333"/>
      <c r="X40" s="334"/>
      <c r="Y40" s="334"/>
      <c r="Z40" s="334"/>
      <c r="AA40" s="334"/>
      <c r="AB40" s="335"/>
      <c r="AC40" s="340"/>
      <c r="AD40" s="340"/>
      <c r="AE40" s="340"/>
      <c r="AF40" s="340"/>
      <c r="AG40" s="6"/>
      <c r="AH40" s="10"/>
      <c r="AI40" s="51"/>
      <c r="AU40" s="5" t="s">
        <v>98</v>
      </c>
      <c r="AV40" s="5">
        <v>0.80500000000000005</v>
      </c>
    </row>
    <row r="41" spans="1:48" ht="13.5" customHeight="1">
      <c r="A41" s="8"/>
      <c r="B41" s="52">
        <v>1</v>
      </c>
      <c r="C41" s="314"/>
      <c r="D41" s="315"/>
      <c r="E41" s="315"/>
      <c r="F41" s="315"/>
      <c r="G41" s="315"/>
      <c r="H41" s="315"/>
      <c r="I41" s="315"/>
      <c r="J41" s="315"/>
      <c r="K41" s="316"/>
      <c r="L41" s="345"/>
      <c r="M41" s="346"/>
      <c r="N41" s="346"/>
      <c r="O41" s="347"/>
      <c r="P41" s="314"/>
      <c r="Q41" s="316"/>
      <c r="R41" s="396"/>
      <c r="S41" s="397"/>
      <c r="T41" s="398"/>
      <c r="U41" s="399"/>
      <c r="V41" s="400"/>
      <c r="W41" s="404">
        <f>AR45</f>
        <v>0</v>
      </c>
      <c r="X41" s="405"/>
      <c r="Y41" s="405"/>
      <c r="Z41" s="405"/>
      <c r="AA41" s="406" t="str">
        <f>IF(I35="","",VLOOKUP(I35,$B$71:$Y$80,10,FALSE))</f>
        <v/>
      </c>
      <c r="AB41" s="407"/>
      <c r="AC41" s="408" t="str">
        <f>IF(I35="","",W41*AL41*AP41*44/12)</f>
        <v/>
      </c>
      <c r="AD41" s="409"/>
      <c r="AE41" s="409"/>
      <c r="AF41" s="410"/>
      <c r="AG41" s="16"/>
      <c r="AH41" s="10"/>
      <c r="AI41" s="11"/>
      <c r="AL41" s="5" t="e">
        <f>VLOOKUP(I35,$B$71:$Y$80,13,FALSE)</f>
        <v>#N/A</v>
      </c>
      <c r="AM41" s="344" t="e">
        <f>VLOOKUP(I35,$B$71:$Y$80,17,FALSE)</f>
        <v>#N/A</v>
      </c>
      <c r="AN41" s="344"/>
      <c r="AO41" s="344"/>
      <c r="AP41" s="37" t="e">
        <f>VLOOKUP(I35,$B$71:$Y$80,21,FALSE)</f>
        <v>#N/A</v>
      </c>
      <c r="AR41" s="5" t="e">
        <f>$AR$23*T41/R41/AM41</f>
        <v>#DIV/0!</v>
      </c>
      <c r="AU41" s="5" t="s">
        <v>99</v>
      </c>
      <c r="AV41" s="5">
        <v>0.8</v>
      </c>
    </row>
    <row r="42" spans="1:48" ht="13.5" customHeight="1">
      <c r="A42" s="8"/>
      <c r="B42" s="52">
        <v>2</v>
      </c>
      <c r="C42" s="314"/>
      <c r="D42" s="315"/>
      <c r="E42" s="315"/>
      <c r="F42" s="315"/>
      <c r="G42" s="315"/>
      <c r="H42" s="315"/>
      <c r="I42" s="315"/>
      <c r="J42" s="315"/>
      <c r="K42" s="316"/>
      <c r="L42" s="345"/>
      <c r="M42" s="346"/>
      <c r="N42" s="346"/>
      <c r="O42" s="347"/>
      <c r="P42" s="314"/>
      <c r="Q42" s="316"/>
      <c r="R42" s="396"/>
      <c r="S42" s="397"/>
      <c r="T42" s="398"/>
      <c r="U42" s="399"/>
      <c r="V42" s="400"/>
      <c r="W42" s="401" t="s">
        <v>138</v>
      </c>
      <c r="X42" s="402"/>
      <c r="Y42" s="402"/>
      <c r="Z42" s="402"/>
      <c r="AA42" s="402"/>
      <c r="AB42" s="402"/>
      <c r="AC42" s="402"/>
      <c r="AD42" s="402"/>
      <c r="AE42" s="402"/>
      <c r="AF42" s="402"/>
      <c r="AG42" s="16"/>
      <c r="AH42" s="9"/>
      <c r="AI42" s="11"/>
      <c r="AM42" s="344" t="e">
        <f>VLOOKUP(IF(C42="","",I$35),$B$71:$Y$80,17,FALSE)</f>
        <v>#N/A</v>
      </c>
      <c r="AN42" s="344"/>
      <c r="AO42" s="344"/>
      <c r="AP42" s="37" t="e">
        <f>VLOOKUP(IF(C42="","",I$35),$B$71:$Y$80,21,FALSE)</f>
        <v>#N/A</v>
      </c>
      <c r="AR42" s="5" t="e">
        <f>$AR$23*T42/R42/AM42</f>
        <v>#DIV/0!</v>
      </c>
      <c r="AU42" s="5" t="s">
        <v>100</v>
      </c>
      <c r="AV42" s="5">
        <v>0.79500000000000004</v>
      </c>
    </row>
    <row r="43" spans="1:48" ht="13.5" customHeight="1">
      <c r="A43" s="8"/>
      <c r="B43" s="52">
        <v>3</v>
      </c>
      <c r="C43" s="314"/>
      <c r="D43" s="315"/>
      <c r="E43" s="315"/>
      <c r="F43" s="315"/>
      <c r="G43" s="315"/>
      <c r="H43" s="315"/>
      <c r="I43" s="315"/>
      <c r="J43" s="315"/>
      <c r="K43" s="316"/>
      <c r="L43" s="345"/>
      <c r="M43" s="346"/>
      <c r="N43" s="346"/>
      <c r="O43" s="347"/>
      <c r="P43" s="314"/>
      <c r="Q43" s="316"/>
      <c r="R43" s="396"/>
      <c r="S43" s="397"/>
      <c r="T43" s="398"/>
      <c r="U43" s="399"/>
      <c r="V43" s="400"/>
      <c r="W43" s="403"/>
      <c r="X43" s="359"/>
      <c r="Y43" s="359"/>
      <c r="Z43" s="359"/>
      <c r="AA43" s="359"/>
      <c r="AB43" s="359"/>
      <c r="AC43" s="359"/>
      <c r="AD43" s="359"/>
      <c r="AE43" s="359"/>
      <c r="AF43" s="359"/>
      <c r="AG43" s="16"/>
      <c r="AH43" s="9"/>
      <c r="AI43" s="11"/>
      <c r="AM43" s="344" t="e">
        <f>VLOOKUP(IF(C43="","",I$35),$B$71:$Y$80,17,FALSE)</f>
        <v>#N/A</v>
      </c>
      <c r="AN43" s="344"/>
      <c r="AO43" s="344"/>
      <c r="AP43" s="37" t="e">
        <f>VLOOKUP(IF(C43="","",I$35),$B$71:$Y$80,21,FALSE)</f>
        <v>#N/A</v>
      </c>
      <c r="AR43" s="5" t="e">
        <f>$AR$23*T43/R43/AM43</f>
        <v>#DIV/0!</v>
      </c>
      <c r="AU43" s="5" t="s">
        <v>101</v>
      </c>
      <c r="AV43" s="5">
        <v>0.79</v>
      </c>
    </row>
    <row r="44" spans="1:48" ht="13.5" customHeight="1" thickBot="1">
      <c r="A44" s="8"/>
      <c r="B44" s="52">
        <v>4</v>
      </c>
      <c r="C44" s="314"/>
      <c r="D44" s="315"/>
      <c r="E44" s="315"/>
      <c r="F44" s="315"/>
      <c r="G44" s="315"/>
      <c r="H44" s="315"/>
      <c r="I44" s="315"/>
      <c r="J44" s="315"/>
      <c r="K44" s="316"/>
      <c r="L44" s="345"/>
      <c r="M44" s="346"/>
      <c r="N44" s="346"/>
      <c r="O44" s="347"/>
      <c r="P44" s="314"/>
      <c r="Q44" s="316"/>
      <c r="R44" s="396"/>
      <c r="S44" s="397"/>
      <c r="T44" s="398"/>
      <c r="U44" s="399"/>
      <c r="V44" s="40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344" t="e">
        <f>VLOOKUP(IF(C44="","",I$35),$B$71:$Y$80,17,FALSE)</f>
        <v>#N/A</v>
      </c>
      <c r="AN44" s="344"/>
      <c r="AO44" s="344"/>
      <c r="AP44" s="37" t="e">
        <f>VLOOKUP(IF(C44="","",I$35),$B$71:$Y$80,21,FALSE)</f>
        <v>#N/A</v>
      </c>
      <c r="AR44" s="5" t="e">
        <f>$AR$23*T44/R44/AM44</f>
        <v>#DIV/0!</v>
      </c>
      <c r="AU44" s="5" t="s">
        <v>102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121</v>
      </c>
      <c r="T45" s="290">
        <f>SUM(T41:U44)</f>
        <v>0</v>
      </c>
      <c r="U45" s="291"/>
      <c r="V45" s="292"/>
      <c r="W45" s="54" t="s">
        <v>136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103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104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105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11</v>
      </c>
      <c r="S48" s="359" t="s">
        <v>19</v>
      </c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60"/>
      <c r="AU48" s="5" t="s">
        <v>83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2"/>
      <c r="AO49" s="5" t="s">
        <v>206</v>
      </c>
      <c r="AU49" s="5" t="s">
        <v>84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363" t="s">
        <v>9</v>
      </c>
      <c r="I50" s="363"/>
      <c r="J50" s="363"/>
      <c r="K50" s="363"/>
      <c r="L50" s="363"/>
      <c r="M50" s="363"/>
      <c r="N50" s="363"/>
      <c r="O50" s="363"/>
      <c r="P50" s="365"/>
      <c r="Q50" s="366"/>
      <c r="R50" s="366"/>
      <c r="S50" s="366"/>
      <c r="T50" s="366"/>
      <c r="U50" s="366"/>
      <c r="V50" s="369" t="s">
        <v>5</v>
      </c>
      <c r="W50" s="369"/>
      <c r="X50" s="369"/>
      <c r="Y50" s="370"/>
      <c r="Z50" s="411" t="str">
        <f>AC41</f>
        <v/>
      </c>
      <c r="AA50" s="412"/>
      <c r="AB50" s="412"/>
      <c r="AC50" s="412"/>
      <c r="AD50" s="412"/>
      <c r="AE50" s="412"/>
      <c r="AF50" s="369" t="s">
        <v>5</v>
      </c>
      <c r="AG50" s="369"/>
      <c r="AH50" s="369"/>
      <c r="AI50" s="370"/>
      <c r="AU50" s="5" t="s">
        <v>106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364"/>
      <c r="I51" s="364"/>
      <c r="J51" s="364"/>
      <c r="K51" s="364"/>
      <c r="L51" s="364"/>
      <c r="M51" s="364"/>
      <c r="N51" s="364"/>
      <c r="O51" s="364"/>
      <c r="P51" s="367"/>
      <c r="Q51" s="368"/>
      <c r="R51" s="368"/>
      <c r="S51" s="368"/>
      <c r="T51" s="368"/>
      <c r="U51" s="368"/>
      <c r="V51" s="371"/>
      <c r="W51" s="371"/>
      <c r="X51" s="371"/>
      <c r="Y51" s="372"/>
      <c r="Z51" s="375"/>
      <c r="AA51" s="376"/>
      <c r="AB51" s="376"/>
      <c r="AC51" s="376"/>
      <c r="AD51" s="376"/>
      <c r="AE51" s="376"/>
      <c r="AF51" s="371"/>
      <c r="AG51" s="371"/>
      <c r="AH51" s="371"/>
      <c r="AI51" s="372"/>
      <c r="AU51" s="5" t="s">
        <v>107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108</v>
      </c>
      <c r="AV52" s="5">
        <v>0.745</v>
      </c>
    </row>
    <row r="53" spans="1:48" ht="14.25" thickTop="1">
      <c r="A53" s="10"/>
      <c r="B53" s="436" t="s">
        <v>8</v>
      </c>
      <c r="C53" s="437"/>
      <c r="D53" s="437"/>
      <c r="E53" s="437"/>
      <c r="F53" s="437"/>
      <c r="G53" s="437"/>
      <c r="H53" s="437"/>
      <c r="I53" s="437"/>
      <c r="J53" s="437"/>
      <c r="K53" s="438"/>
      <c r="N53" s="436" t="s">
        <v>9</v>
      </c>
      <c r="O53" s="437"/>
      <c r="P53" s="437"/>
      <c r="Q53" s="437"/>
      <c r="R53" s="437"/>
      <c r="S53" s="437"/>
      <c r="T53" s="437"/>
      <c r="U53" s="437"/>
      <c r="V53" s="437"/>
      <c r="W53" s="438"/>
      <c r="Z53" s="419" t="s">
        <v>6</v>
      </c>
      <c r="AA53" s="420"/>
      <c r="AB53" s="420"/>
      <c r="AC53" s="420"/>
      <c r="AD53" s="420"/>
      <c r="AE53" s="420"/>
      <c r="AF53" s="420"/>
      <c r="AG53" s="420"/>
      <c r="AH53" s="420"/>
      <c r="AI53" s="421"/>
      <c r="AU53" s="5" t="s">
        <v>109</v>
      </c>
      <c r="AV53" s="5">
        <v>0.74</v>
      </c>
    </row>
    <row r="54" spans="1:48" ht="13.5" customHeight="1">
      <c r="A54" s="10"/>
      <c r="B54" s="439">
        <f>IF($AQ$7=2,P27,Z27)</f>
        <v>0</v>
      </c>
      <c r="C54" s="440"/>
      <c r="D54" s="440"/>
      <c r="E54" s="440"/>
      <c r="F54" s="440"/>
      <c r="G54" s="440"/>
      <c r="H54" s="369" t="s">
        <v>5</v>
      </c>
      <c r="I54" s="369"/>
      <c r="J54" s="369"/>
      <c r="K54" s="370"/>
      <c r="L54" s="441" t="s">
        <v>10</v>
      </c>
      <c r="M54" s="378"/>
      <c r="N54" s="442" t="str">
        <f>IF(AQ7=2,P50,Z50)</f>
        <v/>
      </c>
      <c r="O54" s="443"/>
      <c r="P54" s="443"/>
      <c r="Q54" s="443"/>
      <c r="R54" s="443"/>
      <c r="S54" s="443"/>
      <c r="T54" s="369" t="s">
        <v>5</v>
      </c>
      <c r="U54" s="369"/>
      <c r="V54" s="369"/>
      <c r="W54" s="370"/>
      <c r="X54" s="441" t="s">
        <v>7</v>
      </c>
      <c r="Y54" s="377"/>
      <c r="Z54" s="428" t="str">
        <f>IFERROR(B54-N54,"")</f>
        <v/>
      </c>
      <c r="AA54" s="423"/>
      <c r="AB54" s="423"/>
      <c r="AC54" s="423"/>
      <c r="AD54" s="423"/>
      <c r="AE54" s="423"/>
      <c r="AF54" s="369" t="s">
        <v>5</v>
      </c>
      <c r="AG54" s="369"/>
      <c r="AH54" s="369"/>
      <c r="AI54" s="413"/>
      <c r="AU54" s="5" t="s">
        <v>110</v>
      </c>
      <c r="AV54" s="5">
        <v>0.73499999999999999</v>
      </c>
    </row>
    <row r="55" spans="1:48" ht="14.25" customHeight="1" thickBot="1">
      <c r="A55" s="19"/>
      <c r="B55" s="439"/>
      <c r="C55" s="440"/>
      <c r="D55" s="440"/>
      <c r="E55" s="440"/>
      <c r="F55" s="440"/>
      <c r="G55" s="440"/>
      <c r="H55" s="371"/>
      <c r="I55" s="371"/>
      <c r="J55" s="371"/>
      <c r="K55" s="372"/>
      <c r="L55" s="441"/>
      <c r="M55" s="378"/>
      <c r="N55" s="444"/>
      <c r="O55" s="445"/>
      <c r="P55" s="445"/>
      <c r="Q55" s="445"/>
      <c r="R55" s="445"/>
      <c r="S55" s="445"/>
      <c r="T55" s="371"/>
      <c r="U55" s="371"/>
      <c r="V55" s="371"/>
      <c r="W55" s="372"/>
      <c r="X55" s="441"/>
      <c r="Y55" s="377"/>
      <c r="Z55" s="429"/>
      <c r="AA55" s="430"/>
      <c r="AB55" s="430"/>
      <c r="AC55" s="430"/>
      <c r="AD55" s="430"/>
      <c r="AE55" s="430"/>
      <c r="AF55" s="414"/>
      <c r="AG55" s="414"/>
      <c r="AH55" s="414"/>
      <c r="AI55" s="415"/>
      <c r="AU55" s="5" t="s">
        <v>111</v>
      </c>
      <c r="AV55" s="5">
        <v>0.73</v>
      </c>
    </row>
    <row r="56" spans="1:48" ht="15" thickTop="1" thickBot="1">
      <c r="AU56" s="5" t="s">
        <v>112</v>
      </c>
      <c r="AV56" s="5">
        <v>0.72499999999999998</v>
      </c>
    </row>
    <row r="57" spans="1:48" ht="13.5" customHeight="1" thickTop="1">
      <c r="N57" s="416" t="s">
        <v>223</v>
      </c>
      <c r="O57" s="417"/>
      <c r="P57" s="417"/>
      <c r="Q57" s="417"/>
      <c r="R57" s="417"/>
      <c r="S57" s="417"/>
      <c r="T57" s="418"/>
      <c r="Z57" s="419" t="s">
        <v>228</v>
      </c>
      <c r="AA57" s="420"/>
      <c r="AB57" s="420"/>
      <c r="AC57" s="420"/>
      <c r="AD57" s="420"/>
      <c r="AE57" s="420"/>
      <c r="AF57" s="420"/>
      <c r="AG57" s="420"/>
      <c r="AH57" s="420"/>
      <c r="AI57" s="421"/>
      <c r="AU57" s="5" t="s">
        <v>113</v>
      </c>
      <c r="AV57" s="5">
        <v>0.72</v>
      </c>
    </row>
    <row r="58" spans="1:48" ht="13.5" customHeight="1">
      <c r="N58" s="422">
        <f>I3</f>
        <v>0</v>
      </c>
      <c r="O58" s="423"/>
      <c r="P58" s="423"/>
      <c r="Q58" s="423"/>
      <c r="R58" s="424"/>
      <c r="S58" s="394" t="s">
        <v>1</v>
      </c>
      <c r="T58" s="370"/>
      <c r="Z58" s="428" t="str">
        <f>IFERROR(Z54*N58,"")</f>
        <v/>
      </c>
      <c r="AA58" s="423"/>
      <c r="AB58" s="423"/>
      <c r="AC58" s="423"/>
      <c r="AD58" s="423"/>
      <c r="AE58" s="423"/>
      <c r="AF58" s="431" t="s">
        <v>224</v>
      </c>
      <c r="AG58" s="432"/>
      <c r="AH58" s="432"/>
      <c r="AI58" s="433"/>
      <c r="AU58" s="5" t="s">
        <v>114</v>
      </c>
      <c r="AV58" s="5">
        <v>0.71499999999999997</v>
      </c>
    </row>
    <row r="59" spans="1:48" ht="14.25" customHeight="1" thickBot="1">
      <c r="N59" s="425"/>
      <c r="O59" s="426"/>
      <c r="P59" s="426"/>
      <c r="Q59" s="426"/>
      <c r="R59" s="427"/>
      <c r="S59" s="395"/>
      <c r="T59" s="372"/>
      <c r="Z59" s="429"/>
      <c r="AA59" s="430"/>
      <c r="AB59" s="430"/>
      <c r="AC59" s="430"/>
      <c r="AD59" s="430"/>
      <c r="AE59" s="430"/>
      <c r="AF59" s="434"/>
      <c r="AG59" s="434"/>
      <c r="AH59" s="434"/>
      <c r="AI59" s="435"/>
      <c r="AU59" s="5" t="s">
        <v>115</v>
      </c>
      <c r="AV59" s="5">
        <v>0.71</v>
      </c>
    </row>
    <row r="60" spans="1:48" ht="15" thickTop="1">
      <c r="P60" s="20"/>
      <c r="AU60" s="5" t="s">
        <v>116</v>
      </c>
      <c r="AV60" s="5">
        <v>0.70499999999999996</v>
      </c>
    </row>
    <row r="61" spans="1:48" ht="13.5" customHeight="1"/>
    <row r="62" spans="1:48" ht="14.25" customHeight="1">
      <c r="B62" s="5" t="s">
        <v>226</v>
      </c>
      <c r="C62" s="5" t="s">
        <v>227</v>
      </c>
    </row>
    <row r="66" spans="2:36" hidden="1"/>
    <row r="67" spans="2:36" hidden="1"/>
    <row r="68" spans="2:36" hidden="1"/>
    <row r="69" spans="2:36" hidden="1"/>
    <row r="70" spans="2:36" hidden="1">
      <c r="B70" s="448" t="s">
        <v>23</v>
      </c>
      <c r="C70" s="448"/>
      <c r="D70" s="448"/>
      <c r="E70" s="448"/>
      <c r="F70" s="448"/>
      <c r="G70" s="448"/>
      <c r="H70" s="448"/>
      <c r="I70" s="448"/>
      <c r="J70" s="448"/>
      <c r="K70" s="448" t="s">
        <v>15</v>
      </c>
      <c r="L70" s="448"/>
      <c r="M70" s="448"/>
      <c r="N70" s="58" t="s">
        <v>118</v>
      </c>
      <c r="O70" s="59"/>
      <c r="P70" s="59"/>
      <c r="Q70" s="60"/>
      <c r="R70" s="449" t="s">
        <v>119</v>
      </c>
      <c r="S70" s="450"/>
      <c r="T70" s="450"/>
      <c r="U70" s="451"/>
      <c r="V70" s="448" t="s">
        <v>25</v>
      </c>
      <c r="W70" s="448"/>
      <c r="X70" s="448"/>
      <c r="Y70" s="448"/>
      <c r="AA70" s="61" t="s">
        <v>26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407" t="s">
        <v>17</v>
      </c>
      <c r="C71" s="407"/>
      <c r="D71" s="407"/>
      <c r="E71" s="407"/>
      <c r="F71" s="407"/>
      <c r="G71" s="407"/>
      <c r="H71" s="407"/>
      <c r="I71" s="407"/>
      <c r="J71" s="407"/>
      <c r="K71" s="407" t="s">
        <v>16</v>
      </c>
      <c r="L71" s="407"/>
      <c r="M71" s="407"/>
      <c r="N71" s="62">
        <v>36.700000000000003</v>
      </c>
      <c r="O71" s="62"/>
      <c r="P71" s="62"/>
      <c r="Q71" s="62"/>
      <c r="R71" s="446">
        <v>34.200000000000003</v>
      </c>
      <c r="S71" s="447"/>
      <c r="T71" s="447"/>
      <c r="U71" s="406"/>
      <c r="V71" s="407">
        <v>1.8499999999999999E-2</v>
      </c>
      <c r="W71" s="407"/>
      <c r="X71" s="407"/>
      <c r="Y71" s="407"/>
      <c r="AA71" s="62" t="s">
        <v>27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407" t="s">
        <v>28</v>
      </c>
      <c r="C72" s="407"/>
      <c r="D72" s="407"/>
      <c r="E72" s="407"/>
      <c r="F72" s="407"/>
      <c r="G72" s="407"/>
      <c r="H72" s="407"/>
      <c r="I72" s="407"/>
      <c r="J72" s="407"/>
      <c r="K72" s="407" t="s">
        <v>16</v>
      </c>
      <c r="L72" s="407"/>
      <c r="M72" s="407"/>
      <c r="N72" s="62">
        <v>39.1</v>
      </c>
      <c r="O72" s="62"/>
      <c r="P72" s="62"/>
      <c r="Q72" s="62"/>
      <c r="R72" s="446">
        <v>36.6</v>
      </c>
      <c r="S72" s="447"/>
      <c r="T72" s="447"/>
      <c r="U72" s="406"/>
      <c r="V72" s="407">
        <v>1.89E-2</v>
      </c>
      <c r="W72" s="407"/>
      <c r="X72" s="407"/>
      <c r="Y72" s="407"/>
      <c r="AA72" s="62" t="s">
        <v>29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407" t="s">
        <v>30</v>
      </c>
      <c r="C73" s="407"/>
      <c r="D73" s="407"/>
      <c r="E73" s="407"/>
      <c r="F73" s="407"/>
      <c r="G73" s="407"/>
      <c r="H73" s="407"/>
      <c r="I73" s="407"/>
      <c r="J73" s="407"/>
      <c r="K73" s="407" t="s">
        <v>16</v>
      </c>
      <c r="L73" s="407"/>
      <c r="M73" s="407"/>
      <c r="N73" s="62">
        <v>41.9</v>
      </c>
      <c r="O73" s="62"/>
      <c r="P73" s="62"/>
      <c r="Q73" s="62"/>
      <c r="R73" s="446">
        <v>39.4</v>
      </c>
      <c r="S73" s="447"/>
      <c r="T73" s="447"/>
      <c r="U73" s="406"/>
      <c r="V73" s="407">
        <v>1.95E-2</v>
      </c>
      <c r="W73" s="407"/>
      <c r="X73" s="407"/>
      <c r="Y73" s="407"/>
      <c r="AA73" s="62" t="s">
        <v>31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407" t="s">
        <v>32</v>
      </c>
      <c r="C74" s="407"/>
      <c r="D74" s="407"/>
      <c r="E74" s="407"/>
      <c r="F74" s="407"/>
      <c r="G74" s="407"/>
      <c r="H74" s="407"/>
      <c r="I74" s="407"/>
      <c r="J74" s="407"/>
      <c r="K74" s="407" t="s">
        <v>33</v>
      </c>
      <c r="L74" s="407"/>
      <c r="M74" s="407"/>
      <c r="N74" s="62">
        <v>50.8</v>
      </c>
      <c r="O74" s="62"/>
      <c r="P74" s="62"/>
      <c r="Q74" s="62"/>
      <c r="R74" s="446">
        <v>45.8</v>
      </c>
      <c r="S74" s="447"/>
      <c r="T74" s="447"/>
      <c r="U74" s="406"/>
      <c r="V74" s="407">
        <v>1.61E-2</v>
      </c>
      <c r="W74" s="407"/>
      <c r="X74" s="407"/>
      <c r="Y74" s="407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407" t="s">
        <v>34</v>
      </c>
      <c r="C75" s="407"/>
      <c r="D75" s="407"/>
      <c r="E75" s="407"/>
      <c r="F75" s="407"/>
      <c r="G75" s="407"/>
      <c r="H75" s="407"/>
      <c r="I75" s="407"/>
      <c r="J75" s="407"/>
      <c r="K75" s="407" t="s">
        <v>33</v>
      </c>
      <c r="L75" s="407"/>
      <c r="M75" s="407"/>
      <c r="N75" s="62">
        <v>54.6</v>
      </c>
      <c r="O75" s="62"/>
      <c r="P75" s="62"/>
      <c r="Q75" s="62"/>
      <c r="R75" s="446">
        <v>49.2</v>
      </c>
      <c r="S75" s="447"/>
      <c r="T75" s="447"/>
      <c r="U75" s="406"/>
      <c r="V75" s="407">
        <v>1.35E-2</v>
      </c>
      <c r="W75" s="407"/>
      <c r="X75" s="407"/>
      <c r="Y75" s="407"/>
      <c r="AA75" s="61" t="s">
        <v>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407" t="s">
        <v>35</v>
      </c>
      <c r="C76" s="407"/>
      <c r="D76" s="407"/>
      <c r="E76" s="407"/>
      <c r="F76" s="407"/>
      <c r="G76" s="407"/>
      <c r="H76" s="407"/>
      <c r="I76" s="407"/>
      <c r="J76" s="407"/>
      <c r="K76" s="407" t="s">
        <v>36</v>
      </c>
      <c r="L76" s="407"/>
      <c r="M76" s="407"/>
      <c r="N76" s="62">
        <v>45</v>
      </c>
      <c r="O76" s="62"/>
      <c r="P76" s="62"/>
      <c r="Q76" s="62"/>
      <c r="R76" s="446">
        <v>40.6</v>
      </c>
      <c r="S76" s="447"/>
      <c r="T76" s="447"/>
      <c r="U76" s="406"/>
      <c r="V76" s="407">
        <v>1.3599999999999999E-2</v>
      </c>
      <c r="W76" s="407"/>
      <c r="X76" s="407"/>
      <c r="Y76" s="407"/>
      <c r="AA76" s="62" t="s">
        <v>37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407" t="s">
        <v>38</v>
      </c>
      <c r="C77" s="407"/>
      <c r="D77" s="407"/>
      <c r="E77" s="407"/>
      <c r="F77" s="407"/>
      <c r="G77" s="407"/>
      <c r="H77" s="407"/>
      <c r="I77" s="407"/>
      <c r="J77" s="407"/>
      <c r="K77" s="407" t="s">
        <v>36</v>
      </c>
      <c r="L77" s="407"/>
      <c r="M77" s="407"/>
      <c r="N77" s="62">
        <v>43.12</v>
      </c>
      <c r="O77" s="62"/>
      <c r="P77" s="62"/>
      <c r="Q77" s="62"/>
      <c r="R77" s="452">
        <f>N77*0.902</f>
        <v>38.894239999999996</v>
      </c>
      <c r="S77" s="453"/>
      <c r="T77" s="453"/>
      <c r="U77" s="454"/>
      <c r="V77" s="407">
        <v>1.3599999999999999E-2</v>
      </c>
      <c r="W77" s="407"/>
      <c r="X77" s="407"/>
      <c r="Y77" s="407"/>
      <c r="AA77" s="62" t="s">
        <v>39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407" t="s">
        <v>40</v>
      </c>
      <c r="C78" s="407"/>
      <c r="D78" s="407"/>
      <c r="E78" s="407"/>
      <c r="F78" s="407"/>
      <c r="G78" s="407"/>
      <c r="H78" s="407"/>
      <c r="I78" s="407"/>
      <c r="J78" s="407"/>
      <c r="K78" s="407" t="s">
        <v>36</v>
      </c>
      <c r="L78" s="407"/>
      <c r="M78" s="407"/>
      <c r="N78" s="62">
        <v>46.04</v>
      </c>
      <c r="O78" s="62"/>
      <c r="P78" s="62"/>
      <c r="Q78" s="62"/>
      <c r="R78" s="452">
        <f>N78*0.902</f>
        <v>41.528080000000003</v>
      </c>
      <c r="S78" s="453"/>
      <c r="T78" s="453"/>
      <c r="U78" s="454"/>
      <c r="V78" s="407">
        <v>1.3599999999999999E-2</v>
      </c>
      <c r="W78" s="407"/>
      <c r="X78" s="407"/>
      <c r="Y78" s="407"/>
      <c r="AA78" s="62" t="s">
        <v>41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407" t="s">
        <v>42</v>
      </c>
      <c r="C79" s="407"/>
      <c r="D79" s="407"/>
      <c r="E79" s="407"/>
      <c r="F79" s="407"/>
      <c r="G79" s="407"/>
      <c r="H79" s="407"/>
      <c r="I79" s="407"/>
      <c r="J79" s="407"/>
      <c r="K79" s="407" t="s">
        <v>36</v>
      </c>
      <c r="L79" s="407"/>
      <c r="M79" s="407"/>
      <c r="N79" s="62">
        <v>41.86</v>
      </c>
      <c r="O79" s="62"/>
      <c r="P79" s="62"/>
      <c r="Q79" s="62"/>
      <c r="R79" s="452">
        <f>N79*0.902</f>
        <v>37.757719999999999</v>
      </c>
      <c r="S79" s="453"/>
      <c r="T79" s="453"/>
      <c r="U79" s="454"/>
      <c r="V79" s="407">
        <v>1.3599999999999999E-2</v>
      </c>
      <c r="W79" s="407"/>
      <c r="X79" s="407"/>
      <c r="Y79" s="407"/>
      <c r="AA79" s="64" t="s">
        <v>43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407" t="s">
        <v>44</v>
      </c>
      <c r="C80" s="407"/>
      <c r="D80" s="407"/>
      <c r="E80" s="407"/>
      <c r="F80" s="407"/>
      <c r="G80" s="407"/>
      <c r="H80" s="407"/>
      <c r="I80" s="407"/>
      <c r="J80" s="407"/>
      <c r="K80" s="407" t="s">
        <v>36</v>
      </c>
      <c r="L80" s="407"/>
      <c r="M80" s="407"/>
      <c r="N80" s="62">
        <v>29.3</v>
      </c>
      <c r="O80" s="62"/>
      <c r="P80" s="62"/>
      <c r="Q80" s="62"/>
      <c r="R80" s="452">
        <f>N80*0.902</f>
        <v>26.428600000000003</v>
      </c>
      <c r="S80" s="453"/>
      <c r="T80" s="453"/>
      <c r="U80" s="454"/>
      <c r="V80" s="407">
        <v>1.3599999999999999E-2</v>
      </c>
      <c r="W80" s="407"/>
      <c r="X80" s="407"/>
      <c r="Y80" s="407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8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464"/>
      <c r="G5" s="467" t="s">
        <v>139</v>
      </c>
      <c r="H5" s="467"/>
      <c r="I5" s="467"/>
      <c r="J5" s="467"/>
      <c r="K5" s="467" t="s">
        <v>140</v>
      </c>
      <c r="L5" s="467"/>
      <c r="M5" s="467"/>
      <c r="N5" s="46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465"/>
      <c r="G6" s="461" t="s">
        <v>142</v>
      </c>
      <c r="H6" s="463"/>
      <c r="I6" s="461" t="s">
        <v>144</v>
      </c>
      <c r="J6" s="463"/>
      <c r="K6" s="461" t="s">
        <v>142</v>
      </c>
      <c r="L6" s="463"/>
      <c r="M6" s="461" t="s">
        <v>144</v>
      </c>
      <c r="N6" s="463"/>
    </row>
    <row r="7" spans="1:38">
      <c r="A7" s="1"/>
      <c r="F7" s="466"/>
      <c r="G7" s="28" t="s">
        <v>145</v>
      </c>
      <c r="H7" s="28" t="s">
        <v>146</v>
      </c>
      <c r="I7" s="28" t="s">
        <v>145</v>
      </c>
      <c r="J7" s="28" t="s">
        <v>146</v>
      </c>
      <c r="K7" s="28" t="s">
        <v>145</v>
      </c>
      <c r="L7" s="28" t="s">
        <v>146</v>
      </c>
      <c r="M7" s="28" t="s">
        <v>145</v>
      </c>
      <c r="N7" s="28" t="s">
        <v>146</v>
      </c>
    </row>
    <row r="8" spans="1:38">
      <c r="A8" s="1"/>
      <c r="F8" s="66" t="s">
        <v>147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148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149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150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151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152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153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154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155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156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157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158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159</v>
      </c>
      <c r="G22" s="4" t="s">
        <v>139</v>
      </c>
      <c r="H22" s="4"/>
      <c r="I22" s="4"/>
      <c r="J22" s="4"/>
      <c r="K22" s="4" t="s">
        <v>140</v>
      </c>
      <c r="L22" s="4"/>
      <c r="M22" s="4"/>
      <c r="N22" s="4"/>
      <c r="P22" t="s">
        <v>162</v>
      </c>
      <c r="U22" t="s">
        <v>169</v>
      </c>
    </row>
    <row r="23" spans="1:23">
      <c r="A23" s="1"/>
      <c r="F23" s="4"/>
      <c r="G23" s="4" t="s">
        <v>142</v>
      </c>
      <c r="H23" s="4"/>
      <c r="I23" s="4" t="s">
        <v>144</v>
      </c>
      <c r="J23" s="4"/>
      <c r="K23" s="4" t="s">
        <v>142</v>
      </c>
      <c r="L23" s="4"/>
      <c r="M23" s="4" t="s">
        <v>144</v>
      </c>
      <c r="N23" s="4"/>
    </row>
    <row r="24" spans="1:23">
      <c r="A24" s="1"/>
      <c r="F24" s="4"/>
      <c r="G24" s="4" t="s">
        <v>145</v>
      </c>
      <c r="H24" s="4" t="s">
        <v>146</v>
      </c>
      <c r="I24" s="4" t="s">
        <v>145</v>
      </c>
      <c r="J24" s="4" t="s">
        <v>146</v>
      </c>
      <c r="K24" s="4" t="s">
        <v>145</v>
      </c>
      <c r="L24" s="4" t="s">
        <v>146</v>
      </c>
      <c r="M24" s="4" t="s">
        <v>145</v>
      </c>
      <c r="N24" s="4" t="s">
        <v>146</v>
      </c>
      <c r="P24" s="4" t="s">
        <v>139</v>
      </c>
      <c r="R24" s="4" t="s">
        <v>140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142</v>
      </c>
      <c r="Q25" s="4" t="s">
        <v>144</v>
      </c>
      <c r="R25" s="4" t="s">
        <v>142</v>
      </c>
      <c r="S25" s="4" t="s">
        <v>144</v>
      </c>
      <c r="U25" s="4" t="s">
        <v>142</v>
      </c>
      <c r="V25" s="4" t="s">
        <v>144</v>
      </c>
      <c r="W25" s="4" t="s">
        <v>168</v>
      </c>
    </row>
    <row r="26" spans="1:23">
      <c r="A26" s="1"/>
      <c r="F26" s="4" t="s">
        <v>147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148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149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150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151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152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153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154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155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156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157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158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166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160</v>
      </c>
      <c r="G40" s="4" t="s">
        <v>161</v>
      </c>
      <c r="H40" s="4"/>
      <c r="I40" s="4"/>
      <c r="J40" s="4"/>
      <c r="P40" t="s">
        <v>163</v>
      </c>
    </row>
    <row r="41" spans="1:27">
      <c r="A41" s="1"/>
      <c r="F41" s="4"/>
      <c r="G41" s="4" t="s">
        <v>139</v>
      </c>
      <c r="H41" s="4"/>
      <c r="I41" s="4" t="s">
        <v>140</v>
      </c>
      <c r="J41" s="4"/>
      <c r="U41" t="s">
        <v>164</v>
      </c>
    </row>
    <row r="42" spans="1:27">
      <c r="A42" s="1"/>
      <c r="F42" s="4"/>
      <c r="G42" s="4" t="s">
        <v>145</v>
      </c>
      <c r="H42" s="4" t="s">
        <v>146</v>
      </c>
      <c r="I42" s="4" t="s">
        <v>145</v>
      </c>
      <c r="J42" s="4" t="s">
        <v>146</v>
      </c>
      <c r="P42" s="4" t="s">
        <v>139</v>
      </c>
      <c r="Q42" s="4" t="s">
        <v>140</v>
      </c>
      <c r="U42" s="4" t="s">
        <v>139</v>
      </c>
      <c r="W42" s="4" t="s">
        <v>140</v>
      </c>
      <c r="Y42" t="s">
        <v>170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142</v>
      </c>
      <c r="V43" s="4" t="s">
        <v>144</v>
      </c>
      <c r="W43" s="4" t="s">
        <v>142</v>
      </c>
      <c r="X43" s="4" t="s">
        <v>144</v>
      </c>
      <c r="Y43" s="4" t="s">
        <v>142</v>
      </c>
      <c r="Z43" s="4" t="s">
        <v>144</v>
      </c>
      <c r="AA43" s="4" t="s">
        <v>171</v>
      </c>
    </row>
    <row r="44" spans="1:27">
      <c r="A44" s="1"/>
      <c r="F44" s="4" t="s">
        <v>147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148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149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150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151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152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153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154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155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156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157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158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194</v>
      </c>
    </row>
    <row r="62" spans="1:27">
      <c r="B62" s="4" t="s">
        <v>182</v>
      </c>
      <c r="C62" s="4"/>
      <c r="D62" s="4"/>
      <c r="E62" s="4"/>
      <c r="F62" s="4"/>
      <c r="G62" s="4"/>
      <c r="H62" s="4"/>
      <c r="I62" s="4"/>
      <c r="J62" s="4"/>
      <c r="K62" s="4" t="s">
        <v>183</v>
      </c>
      <c r="L62" s="4"/>
      <c r="M62" s="4"/>
      <c r="N62" s="4"/>
      <c r="O62" s="4"/>
      <c r="P62" s="4"/>
      <c r="Q62" s="4"/>
      <c r="R62" s="4"/>
    </row>
    <row r="63" spans="1:27">
      <c r="B63" s="82"/>
      <c r="C63" s="461" t="s">
        <v>184</v>
      </c>
      <c r="D63" s="462"/>
      <c r="E63" s="462"/>
      <c r="F63" s="462"/>
      <c r="G63" s="462"/>
      <c r="H63" s="463"/>
      <c r="I63" s="461" t="s">
        <v>185</v>
      </c>
      <c r="J63" s="463"/>
      <c r="K63" s="461" t="s">
        <v>184</v>
      </c>
      <c r="L63" s="462"/>
      <c r="M63" s="462"/>
      <c r="N63" s="462"/>
      <c r="O63" s="462"/>
      <c r="P63" s="463"/>
      <c r="Q63" s="461" t="s">
        <v>185</v>
      </c>
      <c r="R63" s="463"/>
    </row>
    <row r="64" spans="1:27">
      <c r="B64" s="83"/>
      <c r="C64" s="461" t="s">
        <v>186</v>
      </c>
      <c r="D64" s="463"/>
      <c r="E64" s="461" t="s">
        <v>140</v>
      </c>
      <c r="F64" s="463"/>
      <c r="G64" s="461" t="s">
        <v>187</v>
      </c>
      <c r="H64" s="463"/>
      <c r="I64" s="84"/>
      <c r="J64" s="22"/>
      <c r="K64" s="461" t="s">
        <v>186</v>
      </c>
      <c r="L64" s="463"/>
      <c r="M64" s="461" t="s">
        <v>140</v>
      </c>
      <c r="N64" s="463"/>
      <c r="O64" s="461" t="s">
        <v>187</v>
      </c>
      <c r="P64" s="463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188</v>
      </c>
      <c r="C66" s="28" t="s">
        <v>142</v>
      </c>
      <c r="D66" s="28" t="s">
        <v>144</v>
      </c>
      <c r="E66" s="28" t="s">
        <v>142</v>
      </c>
      <c r="F66" s="28" t="s">
        <v>144</v>
      </c>
      <c r="G66" s="28" t="s">
        <v>142</v>
      </c>
      <c r="H66" s="28" t="s">
        <v>144</v>
      </c>
      <c r="I66" s="28" t="s">
        <v>142</v>
      </c>
      <c r="J66" s="28" t="s">
        <v>144</v>
      </c>
      <c r="K66" s="28" t="s">
        <v>142</v>
      </c>
      <c r="L66" s="28" t="s">
        <v>144</v>
      </c>
      <c r="M66" s="28" t="s">
        <v>142</v>
      </c>
      <c r="N66" s="28" t="s">
        <v>144</v>
      </c>
      <c r="O66" s="28" t="s">
        <v>142</v>
      </c>
      <c r="P66" s="28" t="s">
        <v>144</v>
      </c>
      <c r="Q66" s="28" t="s">
        <v>142</v>
      </c>
      <c r="R66" s="28" t="s">
        <v>144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189</v>
      </c>
      <c r="C70" s="28" t="s">
        <v>142</v>
      </c>
      <c r="D70" s="28" t="s">
        <v>144</v>
      </c>
      <c r="E70" s="28" t="s">
        <v>142</v>
      </c>
      <c r="F70" s="28" t="s">
        <v>144</v>
      </c>
      <c r="G70" s="28" t="s">
        <v>142</v>
      </c>
      <c r="H70" s="28" t="s">
        <v>144</v>
      </c>
      <c r="I70" s="28" t="s">
        <v>142</v>
      </c>
      <c r="J70" s="28" t="s">
        <v>144</v>
      </c>
      <c r="K70" s="28" t="s">
        <v>142</v>
      </c>
      <c r="L70" s="28" t="s">
        <v>144</v>
      </c>
      <c r="M70" s="28" t="s">
        <v>142</v>
      </c>
      <c r="N70" s="28" t="s">
        <v>144</v>
      </c>
      <c r="O70" s="28" t="s">
        <v>142</v>
      </c>
      <c r="P70" s="28" t="s">
        <v>144</v>
      </c>
      <c r="Q70" s="28" t="s">
        <v>142</v>
      </c>
      <c r="R70" s="28" t="s">
        <v>144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141</v>
      </c>
      <c r="H76" s="4">
        <v>111</v>
      </c>
      <c r="I76" s="93" t="s">
        <v>177</v>
      </c>
      <c r="J76" s="4">
        <v>2015</v>
      </c>
      <c r="K76" s="4"/>
      <c r="L76" s="4"/>
      <c r="M76" s="4" t="s">
        <v>190</v>
      </c>
      <c r="N76" s="4" t="s">
        <v>191</v>
      </c>
      <c r="O76" s="4" t="s">
        <v>192</v>
      </c>
      <c r="P76" s="4" t="s">
        <v>193</v>
      </c>
      <c r="Q76" s="4"/>
      <c r="R76" s="4"/>
    </row>
    <row r="77" spans="2:18">
      <c r="B77" s="4"/>
      <c r="C77" s="4"/>
      <c r="D77" s="4"/>
      <c r="E77" s="4"/>
      <c r="F77" s="4"/>
      <c r="G77" s="4" t="s">
        <v>143</v>
      </c>
      <c r="H77" s="4">
        <v>112</v>
      </c>
      <c r="I77" s="93" t="s">
        <v>178</v>
      </c>
      <c r="J77" s="4">
        <v>1</v>
      </c>
      <c r="K77" s="4"/>
      <c r="L77" s="4" t="s">
        <v>188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179</v>
      </c>
      <c r="H78" s="4">
        <v>12</v>
      </c>
      <c r="I78" s="93" t="s">
        <v>180</v>
      </c>
      <c r="J78" s="4">
        <v>1</v>
      </c>
      <c r="K78" s="4">
        <f>MATCH(H77,C65:J65,0)</f>
        <v>2</v>
      </c>
      <c r="L78" s="4" t="s">
        <v>189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181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142</v>
      </c>
      <c r="P79" s="4" t="s">
        <v>144</v>
      </c>
      <c r="Q79" s="4"/>
      <c r="R79" s="4"/>
    </row>
    <row r="80" spans="2:18">
      <c r="B80" t="s">
        <v>198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196</v>
      </c>
      <c r="H81" s="2" t="s">
        <v>197</v>
      </c>
    </row>
    <row r="82" spans="2:11">
      <c r="B82" s="3"/>
      <c r="C82" s="95" t="s">
        <v>182</v>
      </c>
      <c r="D82" s="96"/>
      <c r="E82" s="95" t="s">
        <v>183</v>
      </c>
      <c r="F82" s="97"/>
      <c r="H82" s="95" t="s">
        <v>182</v>
      </c>
      <c r="I82" s="96"/>
      <c r="J82" s="95" t="s">
        <v>183</v>
      </c>
      <c r="K82" s="97"/>
    </row>
    <row r="83" spans="2:11">
      <c r="B83" s="86" t="s">
        <v>188</v>
      </c>
      <c r="C83" s="28" t="s">
        <v>142</v>
      </c>
      <c r="D83" s="28" t="s">
        <v>144</v>
      </c>
      <c r="E83" s="28" t="s">
        <v>142</v>
      </c>
      <c r="F83" s="28" t="s">
        <v>144</v>
      </c>
      <c r="H83" s="28" t="s">
        <v>142</v>
      </c>
      <c r="I83" s="28" t="s">
        <v>144</v>
      </c>
      <c r="J83" s="28" t="s">
        <v>142</v>
      </c>
      <c r="K83" s="28" t="s">
        <v>144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189</v>
      </c>
      <c r="C87" s="28" t="s">
        <v>142</v>
      </c>
      <c r="D87" s="28" t="s">
        <v>144</v>
      </c>
      <c r="E87" s="28" t="s">
        <v>142</v>
      </c>
      <c r="F87" s="28" t="s">
        <v>144</v>
      </c>
      <c r="H87" s="28" t="s">
        <v>142</v>
      </c>
      <c r="I87" s="28" t="s">
        <v>144</v>
      </c>
      <c r="J87" s="28" t="s">
        <v>142</v>
      </c>
      <c r="K87" s="28" t="s">
        <v>144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455" t="s">
        <v>196</v>
      </c>
      <c r="C93" s="28" t="s">
        <v>188</v>
      </c>
      <c r="D93" s="28" t="s">
        <v>188</v>
      </c>
      <c r="E93" s="28" t="s">
        <v>189</v>
      </c>
      <c r="F93" s="28" t="s">
        <v>189</v>
      </c>
      <c r="G93" s="28" t="s">
        <v>188</v>
      </c>
      <c r="H93" s="28" t="s">
        <v>188</v>
      </c>
      <c r="I93" s="28" t="s">
        <v>189</v>
      </c>
      <c r="J93" s="28" t="s">
        <v>189</v>
      </c>
    </row>
    <row r="94" spans="2:11">
      <c r="B94" s="456"/>
      <c r="C94" s="458" t="s">
        <v>182</v>
      </c>
      <c r="D94" s="459"/>
      <c r="E94" s="459"/>
      <c r="F94" s="460"/>
      <c r="G94" s="458" t="s">
        <v>199</v>
      </c>
      <c r="H94" s="459"/>
      <c r="I94" s="459"/>
      <c r="J94" s="460"/>
    </row>
    <row r="95" spans="2:11">
      <c r="B95" s="457"/>
      <c r="C95" s="102" t="s">
        <v>142</v>
      </c>
      <c r="D95" s="103" t="s">
        <v>144</v>
      </c>
      <c r="E95" s="102" t="s">
        <v>142</v>
      </c>
      <c r="F95" s="103" t="s">
        <v>144</v>
      </c>
      <c r="G95" s="102" t="s">
        <v>142</v>
      </c>
      <c r="H95" s="103" t="s">
        <v>144</v>
      </c>
      <c r="I95" s="102" t="s">
        <v>142</v>
      </c>
      <c r="J95" s="103" t="s">
        <v>144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176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165</v>
      </c>
      <c r="D144" s="79"/>
      <c r="E144" s="79"/>
      <c r="F144" s="10"/>
      <c r="G144" s="10"/>
      <c r="H144" s="10"/>
      <c r="I144" s="10"/>
      <c r="J144" s="10"/>
      <c r="K144" s="10" t="s">
        <v>173</v>
      </c>
      <c r="L144" s="10"/>
      <c r="M144" s="10"/>
      <c r="N144" s="10"/>
      <c r="O144" s="10" t="s">
        <v>200</v>
      </c>
      <c r="P144" s="10"/>
      <c r="Q144" s="10"/>
      <c r="R144" s="10"/>
      <c r="S144" s="10"/>
      <c r="T144" s="10"/>
    </row>
    <row r="145" spans="2:20">
      <c r="B145" s="10"/>
      <c r="C145" s="52" t="s">
        <v>142</v>
      </c>
      <c r="D145" s="52" t="s">
        <v>144</v>
      </c>
      <c r="E145" s="52" t="s">
        <v>174</v>
      </c>
      <c r="F145" s="79" t="s">
        <v>202</v>
      </c>
      <c r="G145" s="10"/>
      <c r="H145" s="10"/>
      <c r="I145" s="10"/>
      <c r="J145" s="10"/>
      <c r="K145" s="52" t="s">
        <v>175</v>
      </c>
      <c r="L145" s="79" t="s">
        <v>202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151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151</v>
      </c>
      <c r="I146" s="80" t="s">
        <v>203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150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150</v>
      </c>
      <c r="I147" s="80" t="s">
        <v>203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152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152</v>
      </c>
      <c r="I148" s="80" t="s">
        <v>203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156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156</v>
      </c>
      <c r="I149" s="80" t="s">
        <v>204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157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157</v>
      </c>
      <c r="I150" s="80" t="s">
        <v>204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149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149</v>
      </c>
      <c r="I151" s="80" t="s">
        <v>203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155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155</v>
      </c>
      <c r="I152" s="80" t="s">
        <v>204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158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158</v>
      </c>
      <c r="I153" s="80" t="s">
        <v>204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148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148</v>
      </c>
      <c r="I154" s="80" t="s">
        <v>203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153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153</v>
      </c>
      <c r="I155" s="80" t="s">
        <v>203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154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154</v>
      </c>
      <c r="I156" s="80" t="s">
        <v>204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172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172</v>
      </c>
      <c r="I157" s="80" t="s">
        <v>203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167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167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197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195</v>
      </c>
      <c r="E162" s="10" t="s">
        <v>182</v>
      </c>
      <c r="F162" s="10"/>
      <c r="G162" s="10"/>
      <c r="H162" s="10"/>
      <c r="I162" s="10"/>
      <c r="J162" s="10" t="s">
        <v>199</v>
      </c>
      <c r="K162" s="10"/>
      <c r="L162" s="10"/>
      <c r="M162" s="10"/>
      <c r="N162" s="10"/>
      <c r="O162" s="10"/>
      <c r="P162" s="10" t="s">
        <v>182</v>
      </c>
      <c r="Q162" s="10"/>
      <c r="R162" s="10" t="s">
        <v>183</v>
      </c>
      <c r="S162" s="10"/>
      <c r="T162" s="10"/>
    </row>
    <row r="163" spans="2:20">
      <c r="B163" s="10"/>
      <c r="C163" s="10"/>
      <c r="D163" s="10"/>
      <c r="E163" s="10" t="s">
        <v>142</v>
      </c>
      <c r="F163" s="10" t="s">
        <v>144</v>
      </c>
      <c r="G163" s="10" t="s">
        <v>142</v>
      </c>
      <c r="H163" s="10" t="s">
        <v>144</v>
      </c>
      <c r="I163" s="10" t="s">
        <v>205</v>
      </c>
      <c r="J163" s="10" t="s">
        <v>142</v>
      </c>
      <c r="K163" s="10" t="s">
        <v>144</v>
      </c>
      <c r="L163" s="10" t="s">
        <v>142</v>
      </c>
      <c r="M163" s="10" t="s">
        <v>144</v>
      </c>
      <c r="N163" s="10" t="s">
        <v>205</v>
      </c>
      <c r="O163" s="10"/>
      <c r="P163" s="10" t="s">
        <v>142</v>
      </c>
      <c r="Q163" s="10" t="s">
        <v>144</v>
      </c>
      <c r="R163" s="10" t="s">
        <v>142</v>
      </c>
      <c r="S163" s="10" t="s">
        <v>144</v>
      </c>
      <c r="T163" s="10"/>
    </row>
    <row r="164" spans="2:20">
      <c r="B164" s="10"/>
      <c r="C164" s="10"/>
      <c r="D164" s="10"/>
      <c r="E164" s="10" t="s">
        <v>188</v>
      </c>
      <c r="F164" s="10" t="s">
        <v>188</v>
      </c>
      <c r="G164" s="10" t="s">
        <v>189</v>
      </c>
      <c r="H164" s="10" t="s">
        <v>189</v>
      </c>
      <c r="I164" s="10" t="s">
        <v>189</v>
      </c>
      <c r="J164" s="10" t="s">
        <v>188</v>
      </c>
      <c r="K164" s="10" t="s">
        <v>188</v>
      </c>
      <c r="L164" s="10" t="s">
        <v>189</v>
      </c>
      <c r="M164" s="10" t="s">
        <v>189</v>
      </c>
      <c r="N164" s="10" t="s">
        <v>189</v>
      </c>
      <c r="O164" s="10"/>
      <c r="P164" s="10" t="s">
        <v>188</v>
      </c>
      <c r="Q164" s="10" t="s">
        <v>189</v>
      </c>
      <c r="R164" s="10" t="s">
        <v>188</v>
      </c>
      <c r="S164" s="10" t="s">
        <v>189</v>
      </c>
      <c r="T164" s="10"/>
    </row>
    <row r="165" spans="2:20">
      <c r="B165" s="10"/>
      <c r="C165" s="10" t="s">
        <v>201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82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81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80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79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78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77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76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75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74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73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72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71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70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69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68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67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65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63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8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変更後の事業費内訳</vt:lpstr>
      <vt:lpstr>ボイラ排出量算定（追加)</vt:lpstr>
      <vt:lpstr>Sheet1</vt:lpstr>
      <vt:lpstr>'ボイラ排出量算定（追加)'!Print_Area</vt:lpstr>
      <vt:lpstr>変更後の事業費内訳!Print_Area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髙橋直樹</cp:lastModifiedBy>
  <cp:lastPrinted>2023-10-17T09:37:09Z</cp:lastPrinted>
  <dcterms:created xsi:type="dcterms:W3CDTF">2013-01-29T04:15:39Z</dcterms:created>
  <dcterms:modified xsi:type="dcterms:W3CDTF">2023-10-17T09:37:18Z</dcterms:modified>
</cp:coreProperties>
</file>